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U:\NATHALIE\FICHES HEURES 2024 2025\"/>
    </mc:Choice>
  </mc:AlternateContent>
  <xr:revisionPtr revIDLastSave="0" documentId="13_ncr:1_{86D7E033-1754-40F6-8297-5FCD24BE8599}" xr6:coauthVersionLast="47" xr6:coauthVersionMax="47" xr10:uidLastSave="{00000000-0000-0000-0000-000000000000}"/>
  <bookViews>
    <workbookView xWindow="-120" yWindow="-120" windowWidth="29040" windowHeight="15720" tabRatio="930" activeTab="12" xr2:uid="{00000000-000D-0000-FFFF-FFFF00000000}"/>
  </bookViews>
  <sheets>
    <sheet name="juin 2024" sheetId="19" r:id="rId1"/>
    <sheet name="juillet 2024" sheetId="18" r:id="rId2"/>
    <sheet name="août 2024" sheetId="17" r:id="rId3"/>
    <sheet name="sept 2024" sheetId="16" r:id="rId4"/>
    <sheet name="oct 2024" sheetId="20" r:id="rId5"/>
    <sheet name="nov 2024" sheetId="21" r:id="rId6"/>
    <sheet name="déc 2024" sheetId="22" r:id="rId7"/>
    <sheet name="janv 2025" sheetId="23" r:id="rId8"/>
    <sheet name="fév 2025" sheetId="24" r:id="rId9"/>
    <sheet name="mars 2025" sheetId="25" r:id="rId10"/>
    <sheet name="avril 2025" sheetId="26" r:id="rId11"/>
    <sheet name="mai 2025" sheetId="27" r:id="rId12"/>
    <sheet name="suivi sur l'année 2024 2025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0" l="1"/>
  <c r="AD36" i="10"/>
  <c r="AD35" i="10"/>
  <c r="AD34" i="10"/>
  <c r="AD33" i="10"/>
  <c r="AD32" i="10"/>
  <c r="O36" i="10"/>
  <c r="O35" i="10"/>
  <c r="O34" i="10"/>
  <c r="O33" i="10"/>
  <c r="O32" i="10"/>
  <c r="E29" i="10"/>
  <c r="E28" i="10"/>
  <c r="E27" i="10"/>
  <c r="E26" i="10"/>
  <c r="E25" i="10"/>
  <c r="J29" i="10"/>
  <c r="J28" i="10"/>
  <c r="J27" i="10"/>
  <c r="J26" i="10"/>
  <c r="J25" i="10"/>
  <c r="O29" i="10"/>
  <c r="O28" i="10"/>
  <c r="O27" i="10"/>
  <c r="O26" i="10"/>
  <c r="O25" i="10"/>
  <c r="T29" i="10"/>
  <c r="T28" i="10"/>
  <c r="T27" i="10"/>
  <c r="T26" i="10"/>
  <c r="T25" i="10"/>
  <c r="Y29" i="10"/>
  <c r="Y28" i="10"/>
  <c r="Y27" i="10"/>
  <c r="Y26" i="10"/>
  <c r="Y25" i="10"/>
  <c r="AD29" i="10"/>
  <c r="AD28" i="10"/>
  <c r="AD27" i="10"/>
  <c r="AD26" i="10"/>
  <c r="AD25" i="10"/>
  <c r="Y22" i="10"/>
  <c r="Y21" i="10"/>
  <c r="Y20" i="10"/>
  <c r="Y19" i="10"/>
  <c r="Y18" i="10"/>
  <c r="T22" i="10"/>
  <c r="T21" i="10"/>
  <c r="T20" i="10"/>
  <c r="T19" i="10"/>
  <c r="T18" i="10"/>
  <c r="J22" i="10"/>
  <c r="J21" i="10"/>
  <c r="J20" i="10"/>
  <c r="J19" i="10"/>
  <c r="J18" i="10"/>
  <c r="E22" i="10"/>
  <c r="E21" i="10"/>
  <c r="E20" i="10"/>
  <c r="E19" i="10"/>
  <c r="E18" i="10"/>
  <c r="E15" i="10"/>
  <c r="E14" i="10"/>
  <c r="E13" i="10"/>
  <c r="E12" i="10"/>
  <c r="E11" i="10"/>
  <c r="J15" i="10"/>
  <c r="J14" i="10"/>
  <c r="J13" i="10"/>
  <c r="J12" i="10"/>
  <c r="J11" i="10"/>
  <c r="O15" i="10"/>
  <c r="O14" i="10"/>
  <c r="O13" i="10"/>
  <c r="O12" i="10"/>
  <c r="O11" i="10"/>
  <c r="T15" i="10"/>
  <c r="T14" i="10"/>
  <c r="T13" i="10"/>
  <c r="T12" i="10"/>
  <c r="T11" i="10"/>
  <c r="Y15" i="10"/>
  <c r="Y14" i="10"/>
  <c r="Y13" i="10"/>
  <c r="Y12" i="10"/>
  <c r="Y11" i="10"/>
  <c r="AD15" i="10"/>
  <c r="AD14" i="10"/>
  <c r="AD13" i="10"/>
  <c r="AD12" i="10"/>
  <c r="AD11" i="10"/>
  <c r="AD8" i="10"/>
  <c r="AD7" i="10"/>
  <c r="AD6" i="10"/>
  <c r="AD5" i="10"/>
  <c r="AD4" i="10"/>
  <c r="Y8" i="10"/>
  <c r="Y7" i="10"/>
  <c r="Y6" i="10"/>
  <c r="Y5" i="10"/>
  <c r="Y4" i="10"/>
  <c r="T8" i="10"/>
  <c r="T7" i="10"/>
  <c r="T6" i="10"/>
  <c r="T5" i="10"/>
  <c r="T4" i="10"/>
  <c r="O8" i="10"/>
  <c r="O7" i="10"/>
  <c r="O6" i="10"/>
  <c r="O5" i="10"/>
  <c r="O4" i="10"/>
  <c r="J8" i="10"/>
  <c r="J7" i="10"/>
  <c r="J6" i="10"/>
  <c r="J5" i="10"/>
  <c r="J4" i="10"/>
  <c r="E8" i="10"/>
  <c r="E7" i="10"/>
  <c r="E5" i="10"/>
  <c r="E6" i="10"/>
  <c r="E4" i="10"/>
  <c r="A1" i="10"/>
  <c r="F21" i="21"/>
  <c r="F55" i="21"/>
  <c r="F54" i="21"/>
  <c r="F53" i="21"/>
  <c r="F52" i="21"/>
  <c r="F56" i="21" s="1"/>
  <c r="F51" i="21"/>
  <c r="AC11" i="10"/>
  <c r="C49" i="20"/>
  <c r="E62" i="17" l="1"/>
  <c r="B6" i="18"/>
  <c r="F45" i="19"/>
  <c r="F44" i="19"/>
  <c r="F43" i="19"/>
  <c r="F42" i="19"/>
  <c r="F41" i="19"/>
  <c r="F35" i="19"/>
  <c r="F34" i="19"/>
  <c r="F33" i="19"/>
  <c r="F32" i="19"/>
  <c r="F31" i="19"/>
  <c r="F25" i="19"/>
  <c r="F24" i="19"/>
  <c r="F23" i="19"/>
  <c r="F22" i="19"/>
  <c r="F21" i="19"/>
  <c r="F15" i="19"/>
  <c r="F14" i="19"/>
  <c r="F13" i="19"/>
  <c r="F12" i="19"/>
  <c r="F11" i="19"/>
  <c r="C42" i="10"/>
  <c r="E38" i="10"/>
  <c r="E63" i="27"/>
  <c r="E53" i="26"/>
  <c r="E54" i="25"/>
  <c r="E53" i="24"/>
  <c r="E53" i="22"/>
  <c r="E54" i="16"/>
  <c r="E53" i="18"/>
  <c r="S19" i="10"/>
  <c r="S20" i="10"/>
  <c r="S21" i="10"/>
  <c r="S22" i="10"/>
  <c r="S18" i="10"/>
  <c r="F35" i="16"/>
  <c r="F34" i="16"/>
  <c r="F33" i="16"/>
  <c r="F32" i="16"/>
  <c r="F31" i="16"/>
  <c r="F25" i="16"/>
  <c r="F24" i="16"/>
  <c r="F23" i="16"/>
  <c r="F22" i="16"/>
  <c r="F21" i="16"/>
  <c r="F15" i="16"/>
  <c r="F14" i="16"/>
  <c r="F13" i="16"/>
  <c r="F12" i="16"/>
  <c r="F11" i="16"/>
  <c r="AC78" i="10"/>
  <c r="AC77" i="10"/>
  <c r="AC79" i="10" s="1"/>
  <c r="AC76" i="10"/>
  <c r="AC75" i="10"/>
  <c r="AD79" i="10"/>
  <c r="AC74" i="10"/>
  <c r="AC70" i="10"/>
  <c r="AC67" i="10"/>
  <c r="F42" i="27"/>
  <c r="F43" i="27"/>
  <c r="F44" i="27"/>
  <c r="F45" i="27"/>
  <c r="F41" i="27"/>
  <c r="F32" i="27"/>
  <c r="F33" i="27"/>
  <c r="F34" i="27"/>
  <c r="F35" i="27"/>
  <c r="F31" i="27"/>
  <c r="F25" i="27"/>
  <c r="F23" i="27"/>
  <c r="AC55" i="10" s="1"/>
  <c r="F13" i="27"/>
  <c r="X46" i="10"/>
  <c r="F45" i="26"/>
  <c r="F16" i="26"/>
  <c r="F15" i="26"/>
  <c r="F14" i="26"/>
  <c r="F13" i="26"/>
  <c r="F12" i="26"/>
  <c r="T79" i="10"/>
  <c r="AC56" i="10"/>
  <c r="AC48" i="10"/>
  <c r="O79" i="10"/>
  <c r="N79" i="10"/>
  <c r="J79" i="10"/>
  <c r="E79" i="10"/>
  <c r="D79" i="10"/>
  <c r="AD37" i="10"/>
  <c r="Y37" i="10"/>
  <c r="T37" i="10"/>
  <c r="O37" i="10"/>
  <c r="N37" i="10"/>
  <c r="J37" i="10"/>
  <c r="I37" i="10"/>
  <c r="Y79" i="10"/>
  <c r="C48" i="22"/>
  <c r="C57" i="17"/>
  <c r="C48" i="18"/>
  <c r="F55" i="23"/>
  <c r="I78" i="10" s="1"/>
  <c r="F54" i="23"/>
  <c r="I77" i="10" s="1"/>
  <c r="F53" i="23"/>
  <c r="I76" i="10" s="1"/>
  <c r="F52" i="23"/>
  <c r="I75" i="10" s="1"/>
  <c r="F51" i="23"/>
  <c r="I74" i="10" s="1"/>
  <c r="F25" i="23"/>
  <c r="F24" i="23"/>
  <c r="F23" i="23"/>
  <c r="F22" i="23"/>
  <c r="F21" i="23"/>
  <c r="F11" i="23"/>
  <c r="I46" i="10" s="1"/>
  <c r="F13" i="21"/>
  <c r="AC6" i="10" s="1"/>
  <c r="F56" i="23" l="1"/>
  <c r="F42" i="16"/>
  <c r="S26" i="10" s="1"/>
  <c r="F43" i="16"/>
  <c r="S27" i="10" s="1"/>
  <c r="F44" i="16"/>
  <c r="S28" i="10" s="1"/>
  <c r="F45" i="16"/>
  <c r="S29" i="10" s="1"/>
  <c r="F41" i="16"/>
  <c r="S25" i="10" s="1"/>
  <c r="N35" i="10"/>
  <c r="F55" i="17"/>
  <c r="N36" i="10" s="1"/>
  <c r="F54" i="17"/>
  <c r="F53" i="17"/>
  <c r="N34" i="10" s="1"/>
  <c r="F52" i="17"/>
  <c r="N33" i="10" s="1"/>
  <c r="F51" i="17"/>
  <c r="N32" i="10" s="1"/>
  <c r="F32" i="17"/>
  <c r="N19" i="10" s="1"/>
  <c r="F22" i="18"/>
  <c r="F23" i="18"/>
  <c r="F24" i="18"/>
  <c r="F25" i="18"/>
  <c r="I15" i="10" s="1"/>
  <c r="F21" i="18"/>
  <c r="D29" i="10"/>
  <c r="D22" i="10"/>
  <c r="D15" i="10"/>
  <c r="D5" i="10"/>
  <c r="D6" i="10"/>
  <c r="D7" i="10"/>
  <c r="F32" i="24"/>
  <c r="F56" i="17" l="1"/>
  <c r="F11" i="27"/>
  <c r="AC46" i="10" s="1"/>
  <c r="F21" i="27"/>
  <c r="AC53" i="10" s="1"/>
  <c r="AC63" i="10"/>
  <c r="F51" i="27"/>
  <c r="F22" i="26"/>
  <c r="X53" i="10" s="1"/>
  <c r="AC5" i="10"/>
  <c r="F25" i="21"/>
  <c r="AC15" i="10" s="1"/>
  <c r="F12" i="21"/>
  <c r="F31" i="17"/>
  <c r="N18" i="10" s="1"/>
  <c r="I14" i="10"/>
  <c r="D11" i="10" l="1"/>
  <c r="F53" i="27" l="1"/>
  <c r="F52" i="27"/>
  <c r="F32" i="26"/>
  <c r="X60" i="10" s="1"/>
  <c r="F24" i="21"/>
  <c r="AC14" i="10" s="1"/>
  <c r="F11" i="21"/>
  <c r="I13" i="10"/>
  <c r="F56" i="27" l="1"/>
  <c r="AC4" i="10"/>
  <c r="AC71" i="10" l="1"/>
  <c r="F33" i="26"/>
  <c r="X61" i="10" s="1"/>
  <c r="F34" i="26"/>
  <c r="X62" i="10" s="1"/>
  <c r="F35" i="26"/>
  <c r="X63" i="10" s="1"/>
  <c r="F36" i="26"/>
  <c r="X64" i="10" s="1"/>
  <c r="N61" i="10"/>
  <c r="F33" i="24"/>
  <c r="N62" i="10" s="1"/>
  <c r="F34" i="24"/>
  <c r="N63" i="10" s="1"/>
  <c r="F35" i="24"/>
  <c r="N64" i="10" s="1"/>
  <c r="F31" i="24"/>
  <c r="N60" i="10" s="1"/>
  <c r="F42" i="23"/>
  <c r="I68" i="10" s="1"/>
  <c r="F43" i="23"/>
  <c r="I69" i="10" s="1"/>
  <c r="F44" i="23"/>
  <c r="F41" i="23"/>
  <c r="I67" i="10" s="1"/>
  <c r="F45" i="22"/>
  <c r="D71" i="10" s="1"/>
  <c r="F44" i="22"/>
  <c r="D70" i="10" s="1"/>
  <c r="F23" i="21"/>
  <c r="AC13" i="10" s="1"/>
  <c r="F42" i="17"/>
  <c r="N26" i="10" s="1"/>
  <c r="F43" i="17"/>
  <c r="N27" i="10" s="1"/>
  <c r="F44" i="17"/>
  <c r="F45" i="17"/>
  <c r="N29" i="10" s="1"/>
  <c r="F41" i="17"/>
  <c r="N25" i="10" s="1"/>
  <c r="F33" i="17"/>
  <c r="N20" i="10" s="1"/>
  <c r="N21" i="10"/>
  <c r="F35" i="17"/>
  <c r="N22" i="10" s="1"/>
  <c r="D26" i="10"/>
  <c r="D27" i="10"/>
  <c r="D28" i="10"/>
  <c r="D25" i="10"/>
  <c r="D19" i="10"/>
  <c r="D20" i="10"/>
  <c r="D21" i="10"/>
  <c r="D18" i="10"/>
  <c r="F33" i="18"/>
  <c r="I20" i="10" s="1"/>
  <c r="F35" i="18"/>
  <c r="I22" i="10" s="1"/>
  <c r="F34" i="18"/>
  <c r="I21" i="10" s="1"/>
  <c r="F32" i="18"/>
  <c r="I19" i="10" s="1"/>
  <c r="F31" i="18"/>
  <c r="I18" i="10" s="1"/>
  <c r="I70" i="10" l="1"/>
  <c r="N28" i="10"/>
  <c r="AD86" i="10"/>
  <c r="AD88" i="10" s="1"/>
  <c r="F43" i="24" l="1"/>
  <c r="N69" i="10" s="1"/>
  <c r="F44" i="24"/>
  <c r="F45" i="24"/>
  <c r="N71" i="10" s="1"/>
  <c r="F23" i="24"/>
  <c r="N55" i="10" s="1"/>
  <c r="F24" i="24"/>
  <c r="N56" i="10" s="1"/>
  <c r="F25" i="24"/>
  <c r="N57" i="10" s="1"/>
  <c r="F13" i="24"/>
  <c r="N48" i="10" s="1"/>
  <c r="F14" i="24"/>
  <c r="N49" i="10" s="1"/>
  <c r="F15" i="24"/>
  <c r="N50" i="10" s="1"/>
  <c r="N70" i="10" l="1"/>
  <c r="F15" i="20"/>
  <c r="X8" i="10" s="1"/>
  <c r="F14" i="20"/>
  <c r="X7" i="10" s="1"/>
  <c r="F13" i="20"/>
  <c r="X6" i="10" s="1"/>
  <c r="F12" i="20"/>
  <c r="X5" i="10" s="1"/>
  <c r="F11" i="20"/>
  <c r="F21" i="20"/>
  <c r="X11" i="10" s="1"/>
  <c r="F32" i="20"/>
  <c r="X19" i="10" s="1"/>
  <c r="F35" i="20"/>
  <c r="X22" i="10" s="1"/>
  <c r="F25" i="20"/>
  <c r="X15" i="10" s="1"/>
  <c r="D8" i="10"/>
  <c r="D12" i="10"/>
  <c r="D13" i="10"/>
  <c r="D14" i="10"/>
  <c r="F36" i="19"/>
  <c r="F11" i="18"/>
  <c r="I4" i="10" s="1"/>
  <c r="F12" i="18"/>
  <c r="I5" i="10" s="1"/>
  <c r="F13" i="18"/>
  <c r="F14" i="18"/>
  <c r="I7" i="10" s="1"/>
  <c r="F15" i="18"/>
  <c r="I8" i="10" s="1"/>
  <c r="I11" i="10"/>
  <c r="F36" i="18"/>
  <c r="F41" i="18"/>
  <c r="F42" i="18"/>
  <c r="I26" i="10" s="1"/>
  <c r="F43" i="18"/>
  <c r="I27" i="10" s="1"/>
  <c r="F44" i="18"/>
  <c r="F45" i="18"/>
  <c r="I29" i="10" s="1"/>
  <c r="F24" i="17"/>
  <c r="N14" i="10" s="1"/>
  <c r="F25" i="17"/>
  <c r="N15" i="10" s="1"/>
  <c r="F21" i="17"/>
  <c r="N11" i="10" s="1"/>
  <c r="F22" i="17"/>
  <c r="N12" i="10" s="1"/>
  <c r="F23" i="17"/>
  <c r="N13" i="10" s="1"/>
  <c r="F36" i="17"/>
  <c r="B6" i="17"/>
  <c r="F11" i="17"/>
  <c r="F12" i="17"/>
  <c r="N5" i="10" s="1"/>
  <c r="F13" i="17"/>
  <c r="N6" i="10" s="1"/>
  <c r="F14" i="17"/>
  <c r="N7" i="10" s="1"/>
  <c r="F15" i="17"/>
  <c r="N8" i="10" s="1"/>
  <c r="S5" i="10"/>
  <c r="S8" i="10"/>
  <c r="S4" i="10"/>
  <c r="S6" i="10"/>
  <c r="S7" i="10"/>
  <c r="S12" i="10"/>
  <c r="S15" i="10"/>
  <c r="S13" i="10"/>
  <c r="S14" i="10"/>
  <c r="B6" i="16"/>
  <c r="F22" i="20"/>
  <c r="X12" i="10" s="1"/>
  <c r="F23" i="20"/>
  <c r="X13" i="10" s="1"/>
  <c r="F24" i="20"/>
  <c r="X14" i="10" s="1"/>
  <c r="F31" i="20"/>
  <c r="X18" i="10" s="1"/>
  <c r="F33" i="20"/>
  <c r="X20" i="10" s="1"/>
  <c r="F34" i="20"/>
  <c r="X21" i="10" s="1"/>
  <c r="F41" i="20"/>
  <c r="X25" i="10" s="1"/>
  <c r="F42" i="20"/>
  <c r="X26" i="10" s="1"/>
  <c r="F43" i="20"/>
  <c r="X27" i="10" s="1"/>
  <c r="F44" i="20"/>
  <c r="F45" i="20"/>
  <c r="X29" i="10" s="1"/>
  <c r="B6" i="21"/>
  <c r="F14" i="21"/>
  <c r="F15" i="21"/>
  <c r="AC8" i="10" s="1"/>
  <c r="F22" i="21"/>
  <c r="AC12" i="10" s="1"/>
  <c r="F32" i="21"/>
  <c r="AC19" i="10" s="1"/>
  <c r="F33" i="21"/>
  <c r="AC20" i="10" s="1"/>
  <c r="F34" i="21"/>
  <c r="AC21" i="10" s="1"/>
  <c r="F35" i="21"/>
  <c r="AC22" i="10" s="1"/>
  <c r="F11" i="22"/>
  <c r="F12" i="22"/>
  <c r="D47" i="10" s="1"/>
  <c r="F13" i="22"/>
  <c r="D48" i="10" s="1"/>
  <c r="F14" i="22"/>
  <c r="D49" i="10" s="1"/>
  <c r="F15" i="22"/>
  <c r="D50" i="10" s="1"/>
  <c r="F21" i="22"/>
  <c r="D53" i="10" s="1"/>
  <c r="F22" i="22"/>
  <c r="D54" i="10" s="1"/>
  <c r="F23" i="22"/>
  <c r="D55" i="10" s="1"/>
  <c r="F24" i="22"/>
  <c r="D56" i="10" s="1"/>
  <c r="F25" i="22"/>
  <c r="D57" i="10" s="1"/>
  <c r="F31" i="22"/>
  <c r="D60" i="10" s="1"/>
  <c r="F32" i="22"/>
  <c r="D61" i="10" s="1"/>
  <c r="F33" i="22"/>
  <c r="D62" i="10" s="1"/>
  <c r="F34" i="22"/>
  <c r="D63" i="10" s="1"/>
  <c r="F35" i="22"/>
  <c r="D64" i="10" s="1"/>
  <c r="F41" i="22"/>
  <c r="D67" i="10" s="1"/>
  <c r="F42" i="22"/>
  <c r="D68" i="10" s="1"/>
  <c r="D69" i="10"/>
  <c r="B6" i="23"/>
  <c r="F12" i="23"/>
  <c r="I47" i="10" s="1"/>
  <c r="I48" i="10"/>
  <c r="F14" i="23"/>
  <c r="I49" i="10" s="1"/>
  <c r="F15" i="23"/>
  <c r="I50" i="10" s="1"/>
  <c r="I53" i="10"/>
  <c r="I54" i="10"/>
  <c r="I55" i="10"/>
  <c r="I56" i="10"/>
  <c r="I57" i="10"/>
  <c r="F31" i="23"/>
  <c r="I60" i="10" s="1"/>
  <c r="F32" i="23"/>
  <c r="I61" i="10" s="1"/>
  <c r="F33" i="23"/>
  <c r="I62" i="10" s="1"/>
  <c r="F34" i="23"/>
  <c r="I63" i="10" s="1"/>
  <c r="F35" i="23"/>
  <c r="I64" i="10" s="1"/>
  <c r="B6" i="24"/>
  <c r="F11" i="24"/>
  <c r="F12" i="24"/>
  <c r="N47" i="10" s="1"/>
  <c r="F21" i="24"/>
  <c r="N53" i="10" s="1"/>
  <c r="F22" i="24"/>
  <c r="N54" i="10" s="1"/>
  <c r="F36" i="24"/>
  <c r="B6" i="25"/>
  <c r="F11" i="25"/>
  <c r="F12" i="25"/>
  <c r="S47" i="10" s="1"/>
  <c r="F13" i="25"/>
  <c r="S48" i="10" s="1"/>
  <c r="F14" i="25"/>
  <c r="S49" i="10" s="1"/>
  <c r="F15" i="25"/>
  <c r="S50" i="10" s="1"/>
  <c r="F21" i="25"/>
  <c r="S53" i="10" s="1"/>
  <c r="F22" i="25"/>
  <c r="S54" i="10" s="1"/>
  <c r="F23" i="25"/>
  <c r="S55" i="10" s="1"/>
  <c r="F24" i="25"/>
  <c r="S56" i="10" s="1"/>
  <c r="F25" i="25"/>
  <c r="S57" i="10" s="1"/>
  <c r="F31" i="25"/>
  <c r="S60" i="10" s="1"/>
  <c r="F32" i="25"/>
  <c r="S61" i="10" s="1"/>
  <c r="F33" i="25"/>
  <c r="S62" i="10" s="1"/>
  <c r="F34" i="25"/>
  <c r="S63" i="10" s="1"/>
  <c r="F35" i="25"/>
  <c r="S64" i="10" s="1"/>
  <c r="X48" i="10"/>
  <c r="X49" i="10"/>
  <c r="X50" i="10"/>
  <c r="F23" i="26"/>
  <c r="X54" i="10" s="1"/>
  <c r="F24" i="26"/>
  <c r="X55" i="10" s="1"/>
  <c r="F25" i="26"/>
  <c r="X56" i="10" s="1"/>
  <c r="F26" i="26"/>
  <c r="X57" i="10" s="1"/>
  <c r="B6" i="27"/>
  <c r="F12" i="27"/>
  <c r="AC47" i="10" s="1"/>
  <c r="F15" i="27"/>
  <c r="AC50" i="10" s="1"/>
  <c r="F22" i="27"/>
  <c r="AC54" i="10" s="1"/>
  <c r="AC57" i="10"/>
  <c r="AC61" i="10"/>
  <c r="AC62" i="10"/>
  <c r="AC64" i="10"/>
  <c r="F46" i="17"/>
  <c r="E39" i="10"/>
  <c r="C50" i="19" s="1"/>
  <c r="AC69" i="10"/>
  <c r="F42" i="26"/>
  <c r="X68" i="10" s="1"/>
  <c r="F43" i="26"/>
  <c r="X69" i="10" s="1"/>
  <c r="F44" i="26"/>
  <c r="X71" i="10"/>
  <c r="X67" i="10"/>
  <c r="F42" i="24"/>
  <c r="N68" i="10" s="1"/>
  <c r="F41" i="24"/>
  <c r="N67" i="10" s="1"/>
  <c r="F45" i="23"/>
  <c r="I71" i="10" s="1"/>
  <c r="F41" i="21"/>
  <c r="F42" i="21"/>
  <c r="F43" i="21"/>
  <c r="F44" i="21"/>
  <c r="AC35" i="10" s="1"/>
  <c r="F45" i="21"/>
  <c r="F45" i="25"/>
  <c r="S71" i="10" s="1"/>
  <c r="F44" i="25"/>
  <c r="F43" i="25"/>
  <c r="S69" i="10" s="1"/>
  <c r="F42" i="25"/>
  <c r="S68" i="10" s="1"/>
  <c r="F41" i="25"/>
  <c r="S67" i="10" s="1"/>
  <c r="B6" i="26"/>
  <c r="B6" i="22"/>
  <c r="B6" i="20"/>
  <c r="AC26" i="10" l="1"/>
  <c r="AC33" i="10"/>
  <c r="AC29" i="10"/>
  <c r="AC36" i="10"/>
  <c r="AC25" i="10"/>
  <c r="AC32" i="10"/>
  <c r="AC27" i="10"/>
  <c r="AC34" i="10"/>
  <c r="E54" i="20"/>
  <c r="D4" i="10"/>
  <c r="D37" i="10" s="1"/>
  <c r="I79" i="10"/>
  <c r="AC68" i="10"/>
  <c r="F46" i="27"/>
  <c r="X70" i="10"/>
  <c r="S70" i="10"/>
  <c r="AC7" i="10"/>
  <c r="F16" i="21"/>
  <c r="AC28" i="10"/>
  <c r="X28" i="10"/>
  <c r="F26" i="18"/>
  <c r="I28" i="10"/>
  <c r="F26" i="21"/>
  <c r="N4" i="10"/>
  <c r="F46" i="18"/>
  <c r="I25" i="10"/>
  <c r="I12" i="10"/>
  <c r="F16" i="18"/>
  <c r="I6" i="10"/>
  <c r="F27" i="26"/>
  <c r="S46" i="10"/>
  <c r="S79" i="10" s="1"/>
  <c r="X4" i="10"/>
  <c r="X37" i="10" s="1"/>
  <c r="AC60" i="10"/>
  <c r="X47" i="10"/>
  <c r="X79" i="10" s="1"/>
  <c r="D46" i="10"/>
  <c r="N46" i="10"/>
  <c r="F36" i="16"/>
  <c r="S11" i="10"/>
  <c r="S37" i="10" s="1"/>
  <c r="F16" i="16"/>
  <c r="F17" i="26"/>
  <c r="F26" i="25"/>
  <c r="F26" i="24"/>
  <c r="F16" i="24"/>
  <c r="F46" i="23"/>
  <c r="F36" i="23"/>
  <c r="F46" i="20"/>
  <c r="F26" i="20"/>
  <c r="F36" i="20"/>
  <c r="F46" i="16"/>
  <c r="F26" i="16"/>
  <c r="F26" i="17"/>
  <c r="F16" i="17"/>
  <c r="F16" i="19"/>
  <c r="F46" i="19"/>
  <c r="F26" i="19"/>
  <c r="F36" i="25"/>
  <c r="F26" i="22"/>
  <c r="F16" i="20"/>
  <c r="F36" i="27"/>
  <c r="F46" i="25"/>
  <c r="F46" i="26"/>
  <c r="F16" i="23"/>
  <c r="E62" i="23" s="1"/>
  <c r="F16" i="22"/>
  <c r="F26" i="23"/>
  <c r="F46" i="24"/>
  <c r="F26" i="27"/>
  <c r="F16" i="27"/>
  <c r="F37" i="26"/>
  <c r="F36" i="22"/>
  <c r="F16" i="25"/>
  <c r="F46" i="22"/>
  <c r="F36" i="21"/>
  <c r="F46" i="21"/>
  <c r="E63" i="21" l="1"/>
  <c r="C58" i="21"/>
  <c r="AC37" i="10"/>
  <c r="C49" i="19"/>
  <c r="D51" i="19" s="1"/>
  <c r="G48" i="18" s="1"/>
  <c r="D42" i="10"/>
  <c r="E42" i="10" s="1"/>
  <c r="H42" i="10" s="1"/>
  <c r="E52" i="19"/>
  <c r="G52" i="19" s="1"/>
  <c r="C49" i="16"/>
  <c r="C58" i="27"/>
  <c r="C49" i="25"/>
  <c r="C57" i="23"/>
  <c r="S42" i="10"/>
  <c r="X84" i="10"/>
  <c r="C48" i="26"/>
  <c r="AC84" i="10"/>
  <c r="N42" i="10"/>
  <c r="C48" i="24"/>
  <c r="I84" i="10"/>
  <c r="D84" i="10"/>
  <c r="N84" i="10"/>
  <c r="AC42" i="10"/>
  <c r="I42" i="10"/>
  <c r="X42" i="10"/>
  <c r="S84" i="10"/>
  <c r="D40" i="10"/>
  <c r="J38" i="10" s="1"/>
  <c r="J39" i="10" s="1"/>
  <c r="C49" i="18" s="1"/>
  <c r="D51" i="18" l="1"/>
  <c r="G57" i="17" s="1"/>
  <c r="AD94" i="10"/>
  <c r="AE94" i="10" s="1"/>
  <c r="J42" i="10"/>
  <c r="M42" i="10" s="1"/>
  <c r="I40" i="10"/>
  <c r="O38" i="10" s="1"/>
  <c r="O39" i="10" s="1"/>
  <c r="AD90" i="10"/>
  <c r="AD91" i="10" s="1"/>
  <c r="O42" i="10" l="1"/>
  <c r="R42" i="10" s="1"/>
  <c r="T42" i="10" s="1"/>
  <c r="W42" i="10" s="1"/>
  <c r="Y42" i="10" s="1"/>
  <c r="AB42" i="10" s="1"/>
  <c r="C58" i="17"/>
  <c r="D60" i="17" s="1"/>
  <c r="G49" i="16" s="1"/>
  <c r="N40" i="10"/>
  <c r="T38" i="10" s="1"/>
  <c r="T39" i="10" s="1"/>
  <c r="AD42" i="10" l="1"/>
  <c r="C84" i="10" s="1"/>
  <c r="C50" i="16"/>
  <c r="D52" i="16" s="1"/>
  <c r="G49" i="20" s="1"/>
  <c r="S40" i="10"/>
  <c r="Y38" i="10" s="1"/>
  <c r="Y39" i="10" s="1"/>
  <c r="E84" i="10" l="1"/>
  <c r="H84" i="10" s="1"/>
  <c r="C50" i="20"/>
  <c r="D52" i="20" s="1"/>
  <c r="G58" i="21" s="1"/>
  <c r="X40" i="10"/>
  <c r="AD38" i="10" s="1"/>
  <c r="AD39" i="10" s="1"/>
  <c r="J84" i="10" l="1"/>
  <c r="M84" i="10" s="1"/>
  <c r="AC40" i="10"/>
  <c r="E80" i="10" s="1"/>
  <c r="E81" i="10" s="1"/>
  <c r="C59" i="21"/>
  <c r="D61" i="21" s="1"/>
  <c r="G48" i="22" s="1"/>
  <c r="O84" i="10" l="1"/>
  <c r="R84" i="10" s="1"/>
  <c r="C49" i="22"/>
  <c r="D51" i="22" s="1"/>
  <c r="G57" i="23" s="1"/>
  <c r="D82" i="10"/>
  <c r="J80" i="10" s="1"/>
  <c r="J81" i="10" s="1"/>
  <c r="T84" i="10" l="1"/>
  <c r="W84" i="10" s="1"/>
  <c r="C58" i="23"/>
  <c r="D60" i="23" s="1"/>
  <c r="G48" i="24" s="1"/>
  <c r="I82" i="10"/>
  <c r="O80" i="10" s="1"/>
  <c r="O81" i="10" s="1"/>
  <c r="Y84" i="10" l="1"/>
  <c r="AB84" i="10" s="1"/>
  <c r="AD84" i="10" s="1"/>
  <c r="C49" i="24"/>
  <c r="D51" i="24" s="1"/>
  <c r="G49" i="25" s="1"/>
  <c r="N82" i="10"/>
  <c r="T80" i="10" s="1"/>
  <c r="T81" i="10" s="1"/>
  <c r="S82" i="10" l="1"/>
  <c r="Y80" i="10" s="1"/>
  <c r="Y81" i="10" s="1"/>
  <c r="C50" i="25"/>
  <c r="D52" i="25" s="1"/>
  <c r="G48" i="26" s="1"/>
  <c r="X82" i="10" l="1"/>
  <c r="AD80" i="10" s="1"/>
  <c r="AD81" i="10" s="1"/>
  <c r="C49" i="26"/>
  <c r="D51" i="26" s="1"/>
  <c r="G58" i="27" s="1"/>
  <c r="C59" i="27" l="1"/>
  <c r="D61" i="27" s="1"/>
  <c r="AC82" i="10"/>
  <c r="B53" i="18"/>
  <c r="G53" i="18" l="1"/>
  <c r="B62" i="17" s="1"/>
  <c r="G62" i="17" s="1"/>
  <c r="B54" i="16" s="1"/>
  <c r="G54" i="16" l="1"/>
  <c r="B54" i="20" s="1"/>
  <c r="G54" i="20" l="1"/>
  <c r="B63" i="21" s="1"/>
  <c r="G63" i="21" l="1"/>
  <c r="B53" i="22" s="1"/>
  <c r="G53" i="22" l="1"/>
  <c r="B62" i="23" s="1"/>
  <c r="G62" i="23" l="1"/>
  <c r="B53" i="24" s="1"/>
  <c r="G53" i="24" l="1"/>
  <c r="B54" i="25" s="1"/>
  <c r="G54" i="25" l="1"/>
  <c r="B53" i="26" s="1"/>
  <c r="G53" i="26" l="1"/>
  <c r="B63" i="27" s="1"/>
  <c r="G63" i="27" s="1"/>
</calcChain>
</file>

<file path=xl/sharedStrings.xml><?xml version="1.0" encoding="utf-8"?>
<sst xmlns="http://schemas.openxmlformats.org/spreadsheetml/2006/main" count="1258" uniqueCount="112">
  <si>
    <t>FICHE MENSUELLE DE PRESENCE</t>
  </si>
  <si>
    <t>Fiche déclarative à remplir par le salarié</t>
  </si>
  <si>
    <t>Mois :</t>
  </si>
  <si>
    <t>Nom Prénom :</t>
  </si>
  <si>
    <t>JOURS</t>
  </si>
  <si>
    <t>MATIN</t>
  </si>
  <si>
    <t>APRES MIDI</t>
  </si>
  <si>
    <t>TOTAL</t>
  </si>
  <si>
    <t>HEURES</t>
  </si>
  <si>
    <t>Observations</t>
  </si>
  <si>
    <t>Lundi</t>
  </si>
  <si>
    <t>Mardi</t>
  </si>
  <si>
    <t>Mercredi</t>
  </si>
  <si>
    <t>Jeudi</t>
  </si>
  <si>
    <t>Vendredi</t>
  </si>
  <si>
    <t>Total Semaine</t>
  </si>
  <si>
    <t xml:space="preserve">A RECUPERER SUR LE MOIS SUIVANT: </t>
  </si>
  <si>
    <t>Pris sur mois en cours :</t>
  </si>
  <si>
    <t>Signature du salarié(e)</t>
  </si>
  <si>
    <t>Signature de l’employeur ou son représentant</t>
  </si>
  <si>
    <t>TOTAL MENSUEL PREVISIONNEL :</t>
  </si>
  <si>
    <t>FERIE</t>
  </si>
  <si>
    <t>L</t>
  </si>
  <si>
    <t>M</t>
  </si>
  <si>
    <t>J</t>
  </si>
  <si>
    <t>V</t>
  </si>
  <si>
    <t>S</t>
  </si>
  <si>
    <t>D</t>
  </si>
  <si>
    <t>Dont RECUP</t>
  </si>
  <si>
    <t>PREVISIONNEL</t>
  </si>
  <si>
    <t>REPORT</t>
  </si>
  <si>
    <t xml:space="preserve">TOTAL </t>
  </si>
  <si>
    <t>HEURES REALISEES</t>
  </si>
  <si>
    <t>HEURES A EFFECTUER</t>
  </si>
  <si>
    <t>dont report recuperation :</t>
  </si>
  <si>
    <t>TOTAL MENSUEL REALISE:</t>
  </si>
  <si>
    <t>Congés Payés</t>
  </si>
  <si>
    <t>Réalisé</t>
  </si>
  <si>
    <t>A réaliser</t>
  </si>
  <si>
    <t>SOLDE HEURES N-1</t>
  </si>
  <si>
    <t>CONGES PAYES SOLDE N-1</t>
  </si>
  <si>
    <t xml:space="preserve">CONGES PAYES PRIS </t>
  </si>
  <si>
    <t>HEURES A REALISER EN TRAVAIL EFFECTIF</t>
  </si>
  <si>
    <t>Congés restant :</t>
  </si>
  <si>
    <t>Congés acquis:</t>
  </si>
  <si>
    <t>pont offert</t>
  </si>
  <si>
    <t>SOLDE D'HEURES AU 31 MAI 2025</t>
  </si>
  <si>
    <t>JUIN 2024</t>
  </si>
  <si>
    <t>AOUT 2024</t>
  </si>
  <si>
    <t>JUILLET 2024</t>
  </si>
  <si>
    <t>SEPTEMBRE 2024</t>
  </si>
  <si>
    <t>OCTOBRE 2024</t>
  </si>
  <si>
    <t>NOVEMBRE 2024</t>
  </si>
  <si>
    <t>DECEMBRE 2024</t>
  </si>
  <si>
    <t>JANVIER 2025</t>
  </si>
  <si>
    <t>FEVRIER 2025</t>
  </si>
  <si>
    <t>MARS 2025</t>
  </si>
  <si>
    <t>Semaine n° 10 du 03/03 au 07/03</t>
  </si>
  <si>
    <t>Semaine n° 11 du10/03 au 14/03</t>
  </si>
  <si>
    <t>Semaine n° 12 du 17/03 au 21/03</t>
  </si>
  <si>
    <t>Semaine n° 13 du 21/03 au 25/03</t>
  </si>
  <si>
    <t>Semaine n° 25 du 24/06 au 28/06</t>
  </si>
  <si>
    <t>Semaine n° 24 du 17/06 au 21/06</t>
  </si>
  <si>
    <t>Semaine n° 26 du 10/06 au 14/06</t>
  </si>
  <si>
    <t>Semaine n° 22 du 03/06 au 07/06</t>
  </si>
  <si>
    <t>Semaine n° 30 du 22/07 au 26/07</t>
  </si>
  <si>
    <t>Semaine n° 29 du 15/07 au 19/07</t>
  </si>
  <si>
    <t>Semaine n° 28 du 08/07 au 12/07</t>
  </si>
  <si>
    <t>Semaine n° 27 du 01/07 au 05/07</t>
  </si>
  <si>
    <t>Semaine n° 35 du 26/08 au 30/08</t>
  </si>
  <si>
    <t>Semaine n° 34 du 19/08 au 23/08</t>
  </si>
  <si>
    <t>Semaine n° 33 du 12/08 au 16/08</t>
  </si>
  <si>
    <t>Semaine n° 32 du 05/08 au 09/08</t>
  </si>
  <si>
    <t>Semaine n° 31 du 29/07 au 02/08</t>
  </si>
  <si>
    <t>Semaine n° 39 du 23/09 au 27/09</t>
  </si>
  <si>
    <t>Semaine n° 38 du 16/09 au 20/09</t>
  </si>
  <si>
    <t>Semaine n° 37 du 09/09 au 13/09</t>
  </si>
  <si>
    <t>Semaine n° 36 du 02/09 au 06/09</t>
  </si>
  <si>
    <t>Semaine n° 44 du 28/10 au 01/11</t>
  </si>
  <si>
    <t>Semaine n° 43 du 21/10 au 25/10</t>
  </si>
  <si>
    <t>Semaine n° 42 du 14/10 au 18/10</t>
  </si>
  <si>
    <t>Semaine n° 41 du 07/10 au 11/10</t>
  </si>
  <si>
    <t>Semaine n° 40 du 30/09 au 04/10</t>
  </si>
  <si>
    <t>Semaine n° 48 du 25/11 au 29/11</t>
  </si>
  <si>
    <t>Semaine n° 47 du 18/11 au 22/11</t>
  </si>
  <si>
    <t>Semaine n° 46 du 11/11 au 15/11</t>
  </si>
  <si>
    <t>Semaine n° 45 du 04/11 au 08/11</t>
  </si>
  <si>
    <t>Semaine n° 49 du 02/12 au 06/12</t>
  </si>
  <si>
    <t>Semaine n° 50 du 09/12 au 13/12</t>
  </si>
  <si>
    <t>Semaine n° 51 du16/12 au 20/12</t>
  </si>
  <si>
    <t>Semaine n° 52 du 23/12 au 27/12</t>
  </si>
  <si>
    <t>Semaine n° 5 du 27/01 au 31/01</t>
  </si>
  <si>
    <t>Semaine n° 4 du 20/01 au 24/01</t>
  </si>
  <si>
    <t>Semaine n° 3 du 13/01 au 17/01</t>
  </si>
  <si>
    <t>Semaine n° 2 du 06/01 au 10/01</t>
  </si>
  <si>
    <t>Semaine n° 1 du 30/12 au 3/01</t>
  </si>
  <si>
    <t>Semaine n° 9 du 24/02 au 28/02</t>
  </si>
  <si>
    <t>Semaine n° 8 du 17/02 au 21/02</t>
  </si>
  <si>
    <t>Semaine n° 7 du 10/02 au 14/02</t>
  </si>
  <si>
    <t>Semaine n° 6 du 03/02 au 07/02</t>
  </si>
  <si>
    <t>AVRIL 2025</t>
  </si>
  <si>
    <t>Semaine n° 14 du 31/03 au 04/04</t>
  </si>
  <si>
    <t>Semaine n° 15 du 07/04 au 11/04</t>
  </si>
  <si>
    <t>Semaine n° 16 du 14/04 au 18/04</t>
  </si>
  <si>
    <t>Semaine n° 17 du 21/04 au 25/04</t>
  </si>
  <si>
    <t>MAI 2025</t>
  </si>
  <si>
    <t>Semaine n° 18 du 28/04 au 02/05</t>
  </si>
  <si>
    <t>Semaine n° 20 du 12/05 au 16/05</t>
  </si>
  <si>
    <t>Semaine n° 21 du 19/05 au 23/05</t>
  </si>
  <si>
    <t>Semaine n° 22 du 26/05 au 30/05</t>
  </si>
  <si>
    <t>Semaine n° 19 du 05/05 au 09/05</t>
  </si>
  <si>
    <t>DECOMPTE D'HEURES ANNEE  2024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</si>
</sst>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mmmm\-yy;@"/>
    <numFmt numFmtId="165" formatCode="0.00_ ;[Red]\-0.00\ "/>
    <numFmt numFmtId="166" formatCode="0_ ;[Red]\-0\ 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0"/>
      <color theme="8" tint="-0.499984740745262"/>
      <name val="Times New Roman"/>
      <family val="1"/>
    </font>
    <font>
      <b/>
      <sz val="14"/>
      <name val="Arial Black"/>
      <family val="2"/>
    </font>
    <font>
      <b/>
      <sz val="10"/>
      <name val="Arial Black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entury Gothic"/>
      <family val="2"/>
    </font>
    <font>
      <sz val="8"/>
      <name val="Arial"/>
      <family val="2"/>
    </font>
    <font>
      <sz val="10"/>
      <name val="Arial Black"/>
      <family val="2"/>
    </font>
    <font>
      <b/>
      <sz val="8"/>
      <name val="Arial"/>
      <family val="2"/>
    </font>
    <font>
      <sz val="10"/>
      <color rgb="FFFF0000"/>
      <name val="Times New Roman"/>
      <family val="1"/>
    </font>
    <font>
      <sz val="9"/>
      <name val="Arial"/>
      <family val="2"/>
    </font>
    <font>
      <b/>
      <sz val="8"/>
      <name val="Arial Black"/>
      <family val="2"/>
    </font>
    <font>
      <b/>
      <sz val="10"/>
      <color theme="4" tint="-0.249977111117893"/>
      <name val="Arial"/>
      <family val="2"/>
    </font>
    <font>
      <b/>
      <sz val="10"/>
      <color theme="4" tint="-0.249977111117893"/>
      <name val="Century Gothic"/>
      <family val="2"/>
    </font>
    <font>
      <b/>
      <sz val="10"/>
      <name val="Century Gothic"/>
      <family val="2"/>
    </font>
    <font>
      <sz val="8"/>
      <color theme="1"/>
      <name val="Arial"/>
      <family val="2"/>
    </font>
    <font>
      <b/>
      <sz val="10"/>
      <color rgb="FFFF0000"/>
      <name val="Times New Roman"/>
      <family val="1"/>
    </font>
    <font>
      <b/>
      <sz val="9"/>
      <color theme="1"/>
      <name val="Calibri"/>
      <family val="2"/>
      <scheme val="minor"/>
    </font>
    <font>
      <sz val="8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 vertical="top"/>
    </xf>
    <xf numFmtId="49" fontId="1" fillId="0" borderId="0" xfId="0" applyNumberFormat="1" applyFo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/>
    <xf numFmtId="2" fontId="1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8" fillId="8" borderId="15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165" fontId="0" fillId="0" borderId="9" xfId="0" applyNumberFormat="1" applyBorder="1"/>
    <xf numFmtId="165" fontId="0" fillId="0" borderId="0" xfId="0" applyNumberFormat="1"/>
    <xf numFmtId="165" fontId="10" fillId="0" borderId="0" xfId="0" applyNumberFormat="1" applyFont="1"/>
    <xf numFmtId="165" fontId="12" fillId="3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2" fillId="5" borderId="1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165" fontId="8" fillId="3" borderId="12" xfId="0" applyNumberFormat="1" applyFont="1" applyFill="1" applyBorder="1" applyAlignment="1">
      <alignment horizontal="left" vertical="center"/>
    </xf>
    <xf numFmtId="165" fontId="9" fillId="3" borderId="0" xfId="0" applyNumberFormat="1" applyFont="1" applyFill="1" applyAlignment="1">
      <alignment vertical="center"/>
    </xf>
    <xf numFmtId="165" fontId="8" fillId="3" borderId="0" xfId="0" applyNumberFormat="1" applyFont="1" applyFill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165" fontId="12" fillId="5" borderId="8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" fontId="7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165" fontId="19" fillId="13" borderId="1" xfId="0" applyNumberFormat="1" applyFont="1" applyFill="1" applyBorder="1" applyAlignment="1">
      <alignment horizontal="center" vertical="center"/>
    </xf>
    <xf numFmtId="165" fontId="18" fillId="13" borderId="1" xfId="0" applyNumberFormat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6" borderId="36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164" fontId="13" fillId="8" borderId="0" xfId="0" applyNumberFormat="1" applyFont="1" applyFill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65" fontId="9" fillId="11" borderId="1" xfId="0" applyNumberFormat="1" applyFont="1" applyFill="1" applyBorder="1" applyAlignment="1">
      <alignment horizontal="center" vertical="center"/>
    </xf>
    <xf numFmtId="165" fontId="9" fillId="9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9" fillId="13" borderId="1" xfId="0" applyNumberFormat="1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8" fillId="3" borderId="9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165" fontId="9" fillId="0" borderId="1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165" fontId="9" fillId="3" borderId="9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5" fontId="8" fillId="3" borderId="13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165" fontId="8" fillId="3" borderId="24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165" fontId="9" fillId="9" borderId="8" xfId="0" applyNumberFormat="1" applyFont="1" applyFill="1" applyBorder="1" applyAlignment="1">
      <alignment horizontal="center" vertical="center"/>
    </xf>
    <xf numFmtId="165" fontId="9" fillId="13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/>
    <xf numFmtId="164" fontId="13" fillId="8" borderId="35" xfId="0" applyNumberFormat="1" applyFont="1" applyFill="1" applyBorder="1" applyAlignment="1">
      <alignment horizontal="center" vertical="center"/>
    </xf>
    <xf numFmtId="164" fontId="13" fillId="8" borderId="37" xfId="0" applyNumberFormat="1" applyFont="1" applyFill="1" applyBorder="1" applyAlignment="1">
      <alignment horizontal="center" vertical="center"/>
    </xf>
    <xf numFmtId="17" fontId="7" fillId="8" borderId="32" xfId="0" applyNumberFormat="1" applyFont="1" applyFill="1" applyBorder="1" applyAlignment="1">
      <alignment horizontal="center" vertical="center"/>
    </xf>
    <xf numFmtId="165" fontId="9" fillId="3" borderId="15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0" fontId="8" fillId="16" borderId="6" xfId="0" applyFont="1" applyFill="1" applyBorder="1" applyAlignment="1">
      <alignment horizontal="left" vertical="center"/>
    </xf>
    <xf numFmtId="0" fontId="8" fillId="16" borderId="1" xfId="0" applyFont="1" applyFill="1" applyBorder="1" applyAlignment="1">
      <alignment horizontal="left" vertical="center"/>
    </xf>
    <xf numFmtId="0" fontId="8" fillId="16" borderId="1" xfId="0" applyFont="1" applyFill="1" applyBorder="1" applyAlignment="1">
      <alignment horizontal="center" vertical="center"/>
    </xf>
    <xf numFmtId="165" fontId="12" fillId="3" borderId="13" xfId="0" applyNumberFormat="1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left" vertical="center"/>
    </xf>
    <xf numFmtId="165" fontId="9" fillId="3" borderId="12" xfId="0" applyNumberFormat="1" applyFont="1" applyFill="1" applyBorder="1" applyAlignment="1">
      <alignment horizontal="center" vertical="center"/>
    </xf>
    <xf numFmtId="165" fontId="12" fillId="3" borderId="15" xfId="0" applyNumberFormat="1" applyFont="1" applyFill="1" applyBorder="1" applyAlignment="1">
      <alignment horizontal="center" vertical="center"/>
    </xf>
    <xf numFmtId="164" fontId="13" fillId="8" borderId="40" xfId="0" applyNumberFormat="1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14" xfId="0" applyFont="1" applyFill="1" applyBorder="1" applyAlignment="1">
      <alignment horizontal="center" vertical="center"/>
    </xf>
    <xf numFmtId="165" fontId="9" fillId="3" borderId="14" xfId="0" applyNumberFormat="1" applyFont="1" applyFill="1" applyBorder="1" applyAlignment="1">
      <alignment horizontal="center" vertical="center"/>
    </xf>
    <xf numFmtId="165" fontId="8" fillId="3" borderId="15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/>
    </xf>
    <xf numFmtId="164" fontId="13" fillId="8" borderId="32" xfId="0" applyNumberFormat="1" applyFont="1" applyFill="1" applyBorder="1" applyAlignment="1">
      <alignment horizontal="center" vertical="center"/>
    </xf>
    <xf numFmtId="165" fontId="9" fillId="11" borderId="3" xfId="0" applyNumberFormat="1" applyFont="1" applyFill="1" applyBorder="1" applyAlignment="1">
      <alignment horizontal="center" vertical="center"/>
    </xf>
    <xf numFmtId="165" fontId="9" fillId="9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3" borderId="38" xfId="0" applyNumberFormat="1" applyFill="1" applyBorder="1" applyAlignment="1">
      <alignment horizontal="right" vertical="center"/>
    </xf>
    <xf numFmtId="165" fontId="0" fillId="4" borderId="29" xfId="0" applyNumberForma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2" fontId="0" fillId="0" borderId="0" xfId="0" applyNumberFormat="1" applyAlignment="1">
      <alignment horizontal="center" vertical="center"/>
    </xf>
    <xf numFmtId="165" fontId="0" fillId="12" borderId="29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65" fontId="0" fillId="13" borderId="29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right" vertical="center"/>
    </xf>
    <xf numFmtId="2" fontId="0" fillId="14" borderId="29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15" borderId="47" xfId="0" applyNumberForma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2" fontId="22" fillId="0" borderId="0" xfId="0" applyNumberFormat="1" applyFont="1" applyAlignment="1">
      <alignment horizontal="left" vertical="center"/>
    </xf>
    <xf numFmtId="2" fontId="0" fillId="18" borderId="29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7" fillId="10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5" xfId="0" applyBorder="1"/>
    <xf numFmtId="0" fontId="24" fillId="0" borderId="1" xfId="0" applyFont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vertical="center"/>
    </xf>
    <xf numFmtId="0" fontId="8" fillId="8" borderId="0" xfId="0" applyFont="1" applyFill="1" applyAlignment="1">
      <alignment vertical="center"/>
    </xf>
    <xf numFmtId="0" fontId="8" fillId="8" borderId="13" xfId="0" applyFont="1" applyFill="1" applyBorder="1" applyAlignment="1">
      <alignment vertical="center"/>
    </xf>
    <xf numFmtId="0" fontId="8" fillId="8" borderId="16" xfId="0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165" fontId="9" fillId="2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165" fontId="0" fillId="0" borderId="0" xfId="0" applyNumberForma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10" borderId="1" xfId="0" applyFill="1" applyBorder="1" applyAlignment="1">
      <alignment horizontal="center"/>
    </xf>
    <xf numFmtId="0" fontId="20" fillId="4" borderId="4" xfId="0" applyFont="1" applyFill="1" applyBorder="1" applyAlignment="1">
      <alignment horizontal="center" vertical="center"/>
    </xf>
    <xf numFmtId="164" fontId="13" fillId="8" borderId="13" xfId="0" applyNumberFormat="1" applyFont="1" applyFill="1" applyBorder="1" applyAlignment="1">
      <alignment horizontal="center" vertical="center"/>
    </xf>
    <xf numFmtId="165" fontId="0" fillId="9" borderId="29" xfId="0" applyNumberFormat="1" applyFill="1" applyBorder="1" applyAlignment="1">
      <alignment horizontal="center" vertical="center"/>
    </xf>
    <xf numFmtId="166" fontId="21" fillId="17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0" xfId="0" applyFont="1" applyFill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3" fillId="0" borderId="48" xfId="0" applyFont="1" applyBorder="1" applyAlignment="1">
      <alignment horizontal="left"/>
    </xf>
    <xf numFmtId="0" fontId="8" fillId="5" borderId="2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7" fontId="7" fillId="8" borderId="26" xfId="0" applyNumberFormat="1" applyFont="1" applyFill="1" applyBorder="1" applyAlignment="1">
      <alignment horizontal="center" vertical="center"/>
    </xf>
    <xf numFmtId="17" fontId="7" fillId="8" borderId="27" xfId="0" applyNumberFormat="1" applyFont="1" applyFill="1" applyBorder="1" applyAlignment="1">
      <alignment horizontal="center" vertical="center"/>
    </xf>
    <xf numFmtId="17" fontId="7" fillId="8" borderId="2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0" fillId="12" borderId="18" xfId="0" applyFont="1" applyFill="1" applyBorder="1" applyAlignment="1">
      <alignment horizontal="left" vertical="center" wrapText="1"/>
    </xf>
    <xf numFmtId="0" fontId="20" fillId="12" borderId="19" xfId="0" applyFont="1" applyFill="1" applyBorder="1" applyAlignment="1">
      <alignment horizontal="left" vertical="center" wrapText="1"/>
    </xf>
    <xf numFmtId="165" fontId="9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/>
    </xf>
    <xf numFmtId="0" fontId="8" fillId="4" borderId="2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165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/>
    </xf>
    <xf numFmtId="164" fontId="13" fillId="8" borderId="26" xfId="0" applyNumberFormat="1" applyFont="1" applyFill="1" applyBorder="1" applyAlignment="1">
      <alignment horizontal="center" vertical="center"/>
    </xf>
    <xf numFmtId="164" fontId="13" fillId="8" borderId="27" xfId="0" applyNumberFormat="1" applyFont="1" applyFill="1" applyBorder="1" applyAlignment="1">
      <alignment horizontal="center" vertical="center"/>
    </xf>
    <xf numFmtId="164" fontId="13" fillId="8" borderId="28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0" fillId="14" borderId="26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4" borderId="28" xfId="0" applyFont="1" applyFill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8" fillId="4" borderId="4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13" borderId="22" xfId="0" applyFont="1" applyFill="1" applyBorder="1" applyAlignment="1">
      <alignment horizontal="center" vertical="center" wrapText="1"/>
    </xf>
    <xf numFmtId="0" fontId="8" fillId="13" borderId="46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15" borderId="26" xfId="0" applyFont="1" applyFill="1" applyBorder="1" applyAlignment="1">
      <alignment horizontal="center" vertical="center"/>
    </xf>
    <xf numFmtId="0" fontId="10" fillId="15" borderId="27" xfId="0" applyFont="1" applyFill="1" applyBorder="1" applyAlignment="1">
      <alignment horizontal="center" vertical="center"/>
    </xf>
    <xf numFmtId="0" fontId="10" fillId="15" borderId="28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0" fontId="10" fillId="12" borderId="28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10" fillId="13" borderId="2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0" fontId="16" fillId="14" borderId="6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12" borderId="44" xfId="0" applyFont="1" applyFill="1" applyBorder="1" applyAlignment="1">
      <alignment horizontal="center" vertical="center" wrapText="1"/>
    </xf>
    <xf numFmtId="0" fontId="20" fillId="12" borderId="40" xfId="0" applyFont="1" applyFill="1" applyBorder="1" applyAlignment="1">
      <alignment horizontal="center" vertical="center" wrapText="1"/>
    </xf>
    <xf numFmtId="0" fontId="20" fillId="12" borderId="45" xfId="0" applyFont="1" applyFill="1" applyBorder="1" applyAlignment="1">
      <alignment horizontal="center" vertical="center" wrapText="1"/>
    </xf>
    <xf numFmtId="0" fontId="8" fillId="13" borderId="42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13" borderId="4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7" fillId="8" borderId="39" xfId="0" applyFont="1" applyFill="1" applyBorder="1" applyAlignment="1">
      <alignment horizontal="center" vertical="center"/>
    </xf>
    <xf numFmtId="0" fontId="17" fillId="8" borderId="40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" fontId="7" fillId="8" borderId="31" xfId="0" applyNumberFormat="1" applyFont="1" applyFill="1" applyBorder="1" applyAlignment="1">
      <alignment horizontal="center" vertical="center"/>
    </xf>
    <xf numFmtId="17" fontId="7" fillId="8" borderId="30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13" borderId="22" xfId="0" applyFont="1" applyFill="1" applyBorder="1" applyAlignment="1">
      <alignment horizontal="left" vertical="center" wrapText="1"/>
    </xf>
    <xf numFmtId="0" fontId="8" fillId="13" borderId="23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8" fillId="13" borderId="33" xfId="0" applyFont="1" applyFill="1" applyBorder="1" applyAlignment="1">
      <alignment horizontal="left" vertical="center" wrapText="1"/>
    </xf>
    <xf numFmtId="0" fontId="8" fillId="13" borderId="34" xfId="0" applyFont="1" applyFill="1" applyBorder="1" applyAlignment="1">
      <alignment horizontal="left" vertical="center" wrapText="1"/>
    </xf>
    <xf numFmtId="164" fontId="13" fillId="8" borderId="30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189"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11"/>
      </font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colors>
    <mruColors>
      <color rgb="FFC7A1E3"/>
      <color rgb="FFDFC8EE"/>
      <color rgb="FFECDFF5"/>
      <color rgb="FFDEC8EE"/>
      <color rgb="FFFFFF99"/>
      <color rgb="FFFFFF66"/>
      <color rgb="FFFFEBB3"/>
      <color rgb="FFA16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workbookViewId="0">
      <selection activeCell="B6" sqref="B6"/>
    </sheetView>
  </sheetViews>
  <sheetFormatPr baseColWidth="10" defaultRowHeight="15" x14ac:dyDescent="0.25"/>
  <cols>
    <col min="1" max="1" width="12.710937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3.140625" style="10" customWidth="1"/>
    <col min="7" max="7" width="14.42578125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12.75" customHeight="1" x14ac:dyDescent="0.25"/>
    <row r="4" spans="1:7" x14ac:dyDescent="0.25">
      <c r="A4" s="97" t="s">
        <v>2</v>
      </c>
      <c r="B4" s="5" t="s">
        <v>47</v>
      </c>
    </row>
    <row r="5" spans="1:7" ht="8.25" customHeight="1" x14ac:dyDescent="0.25"/>
    <row r="6" spans="1:7" x14ac:dyDescent="0.25">
      <c r="A6" s="3" t="s">
        <v>3</v>
      </c>
      <c r="B6" s="4"/>
    </row>
    <row r="7" spans="1:7" ht="9.75" customHeight="1" x14ac:dyDescent="0.25">
      <c r="A7" s="2"/>
    </row>
    <row r="8" spans="1:7" ht="12" customHeight="1" x14ac:dyDescent="0.25">
      <c r="A8" s="179" t="s">
        <v>64</v>
      </c>
      <c r="B8" s="179"/>
      <c r="C8" s="95"/>
      <c r="D8" s="95"/>
      <c r="E8" s="95"/>
      <c r="F8" s="96"/>
      <c r="G8" s="95"/>
    </row>
    <row r="9" spans="1:7" ht="13.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2.7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1.2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>(C11-B11)+(E11-D11)</f>
        <v>8.5</v>
      </c>
      <c r="G11" s="171"/>
    </row>
    <row r="12" spans="1:7" ht="12.7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ref="F12:F14" si="0">(C12-B12)+(E12-D12)</f>
        <v>8.5</v>
      </c>
      <c r="G12" s="171"/>
    </row>
    <row r="13" spans="1:7" ht="12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71"/>
    </row>
    <row r="14" spans="1:7" ht="12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67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>(C15-B15)+(E15-D15)</f>
        <v>0</v>
      </c>
      <c r="G15" s="167"/>
    </row>
    <row r="16" spans="1:7" ht="13.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ht="12.75" customHeight="1" x14ac:dyDescent="0.25">
      <c r="A17" s="95"/>
      <c r="B17" s="95"/>
      <c r="C17" s="95"/>
      <c r="D17" s="95"/>
      <c r="E17" s="95"/>
      <c r="F17" s="96"/>
      <c r="G17" s="95"/>
    </row>
    <row r="18" spans="1:7" ht="12.75" customHeight="1" x14ac:dyDescent="0.25">
      <c r="A18" s="183" t="s">
        <v>63</v>
      </c>
      <c r="B18" s="183"/>
      <c r="C18" s="95"/>
      <c r="D18" s="95"/>
      <c r="E18" s="95"/>
      <c r="F18" s="96"/>
      <c r="G18" s="95"/>
    </row>
    <row r="19" spans="1:7" ht="14.2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1.2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5" customHeight="1" x14ac:dyDescent="0.25">
      <c r="A21" s="165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>(C21-B21)+(E21-D21)</f>
        <v>8.5</v>
      </c>
      <c r="G21" s="167"/>
    </row>
    <row r="22" spans="1:7" ht="13.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ref="F22:F24" si="1">(C22-B22)+(E22-D22)</f>
        <v>8.5</v>
      </c>
      <c r="G22" s="170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67"/>
    </row>
    <row r="24" spans="1:7" ht="12.75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1"/>
        <v>8.25</v>
      </c>
      <c r="G24" s="167"/>
    </row>
    <row r="25" spans="1:7" ht="13.5" customHeight="1" x14ac:dyDescent="0.25">
      <c r="A25" s="94" t="s">
        <v>14</v>
      </c>
      <c r="B25" s="140"/>
      <c r="C25" s="140"/>
      <c r="D25" s="140"/>
      <c r="E25" s="140"/>
      <c r="F25" s="140">
        <f>(C25-B25)+(E25-D25)</f>
        <v>0</v>
      </c>
      <c r="G25" s="167"/>
    </row>
    <row r="26" spans="1:7" ht="14.2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62</v>
      </c>
      <c r="B28" s="183"/>
      <c r="C28" s="95"/>
      <c r="D28" s="95"/>
      <c r="E28" s="95"/>
      <c r="F28" s="96"/>
      <c r="G28" s="95"/>
    </row>
    <row r="29" spans="1:7" ht="12.7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9.7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>(C31-B31)+(E31-D31)</f>
        <v>8.5</v>
      </c>
      <c r="G31" s="140"/>
    </row>
    <row r="32" spans="1:7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ref="F32:F34" si="2">(C32-B32)+(E32-D32)</f>
        <v>8.5</v>
      </c>
      <c r="G32" s="7"/>
    </row>
    <row r="33" spans="1:7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7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 t="shared" si="2"/>
        <v>8.25</v>
      </c>
      <c r="G34" s="140"/>
    </row>
    <row r="35" spans="1:7" ht="12.75" customHeight="1" x14ac:dyDescent="0.25">
      <c r="A35" s="94" t="s">
        <v>14</v>
      </c>
      <c r="B35" s="140"/>
      <c r="C35" s="140"/>
      <c r="D35" s="140"/>
      <c r="E35" s="140"/>
      <c r="F35" s="140">
        <f>(C35-B35)+(E35-D35)</f>
        <v>0</v>
      </c>
      <c r="G35" s="140"/>
    </row>
    <row r="36" spans="1:7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x14ac:dyDescent="0.25">
      <c r="A37" s="19"/>
      <c r="B37" s="19"/>
      <c r="C37" s="19"/>
      <c r="D37" s="19"/>
      <c r="E37" s="19"/>
      <c r="F37" s="20"/>
      <c r="G37" s="21"/>
    </row>
    <row r="38" spans="1:7" ht="12.75" customHeight="1" x14ac:dyDescent="0.25">
      <c r="A38" s="183" t="s">
        <v>61</v>
      </c>
      <c r="B38" s="183"/>
      <c r="C38" s="95"/>
      <c r="D38" s="95"/>
      <c r="E38" s="95"/>
      <c r="F38" s="96"/>
      <c r="G38" s="95"/>
    </row>
    <row r="39" spans="1:7" ht="12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4" si="3">(C42-B42)+(E42-D42)</f>
        <v>8.5</v>
      </c>
      <c r="G42" s="140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3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7" ht="11.25" customHeight="1" x14ac:dyDescent="0.25">
      <c r="A45" s="94" t="s">
        <v>14</v>
      </c>
      <c r="B45" s="140"/>
      <c r="C45" s="140"/>
      <c r="D45" s="140"/>
      <c r="E45" s="140"/>
      <c r="F45" s="140">
        <f>(C45-B45)+(E45-D45)</f>
        <v>0</v>
      </c>
      <c r="G45" s="140"/>
    </row>
    <row r="46" spans="1:7" ht="15" customHeight="1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ht="15" customHeight="1" x14ac:dyDescent="0.25">
      <c r="A47" s="19"/>
      <c r="B47" s="19"/>
      <c r="C47" s="19"/>
      <c r="D47" s="19"/>
      <c r="E47" s="19"/>
      <c r="F47" s="20"/>
      <c r="G47" s="149"/>
    </row>
    <row r="48" spans="1:7" x14ac:dyDescent="0.25">
      <c r="A48" s="19"/>
      <c r="B48" s="19"/>
      <c r="C48" s="19"/>
      <c r="D48" s="19"/>
      <c r="E48" s="19"/>
      <c r="F48" s="20"/>
      <c r="G48" s="149"/>
    </row>
    <row r="49" spans="1:7" x14ac:dyDescent="0.25">
      <c r="A49" s="185" t="s">
        <v>35</v>
      </c>
      <c r="B49" s="185"/>
      <c r="C49" s="22">
        <f>F16+F26+F36+F46</f>
        <v>135</v>
      </c>
      <c r="D49" s="95"/>
      <c r="E49" s="186" t="s">
        <v>34</v>
      </c>
      <c r="F49" s="186"/>
      <c r="G49" s="138"/>
    </row>
    <row r="50" spans="1:7" x14ac:dyDescent="0.25">
      <c r="A50" s="185" t="s">
        <v>20</v>
      </c>
      <c r="B50" s="185"/>
      <c r="C50" s="22">
        <f>'suivi sur l''année 2024 2025'!E39</f>
        <v>0</v>
      </c>
      <c r="D50" s="95"/>
    </row>
    <row r="51" spans="1:7" x14ac:dyDescent="0.25">
      <c r="A51" s="187"/>
      <c r="B51" s="187"/>
      <c r="C51" s="187"/>
      <c r="D51" s="24">
        <f>C49-C50</f>
        <v>135</v>
      </c>
      <c r="E51" s="95"/>
      <c r="F51" s="96"/>
      <c r="G51" s="95"/>
    </row>
    <row r="52" spans="1:7" x14ac:dyDescent="0.25">
      <c r="A52" s="142" t="s">
        <v>43</v>
      </c>
      <c r="B52" s="137">
        <v>33</v>
      </c>
      <c r="C52" s="184" t="s">
        <v>17</v>
      </c>
      <c r="D52" s="184"/>
      <c r="E52" s="6">
        <f>COUNTIF(A9:G46,"Cp")</f>
        <v>0</v>
      </c>
      <c r="F52" s="145" t="s">
        <v>44</v>
      </c>
      <c r="G52" s="6">
        <f>B52-E52</f>
        <v>33</v>
      </c>
    </row>
    <row r="53" spans="1:7" x14ac:dyDescent="0.25">
      <c r="A53" s="95" t="s">
        <v>18</v>
      </c>
      <c r="B53" s="95"/>
      <c r="C53" s="95"/>
      <c r="D53" s="95" t="s">
        <v>19</v>
      </c>
      <c r="E53" s="95"/>
      <c r="F53" s="96"/>
      <c r="G53" s="95"/>
    </row>
    <row r="54" spans="1:7" x14ac:dyDescent="0.25">
      <c r="A54" s="95"/>
      <c r="B54" s="95"/>
      <c r="C54" s="95"/>
      <c r="D54" s="95"/>
      <c r="E54" s="95"/>
      <c r="F54" s="96"/>
      <c r="G54" s="95"/>
    </row>
  </sheetData>
  <mergeCells count="29">
    <mergeCell ref="C52:D52"/>
    <mergeCell ref="A46:E46"/>
    <mergeCell ref="A49:B49"/>
    <mergeCell ref="E49:F49"/>
    <mergeCell ref="A50:B50"/>
    <mergeCell ref="A51:C51"/>
    <mergeCell ref="A38:B38"/>
    <mergeCell ref="A39:A40"/>
    <mergeCell ref="B39:C40"/>
    <mergeCell ref="D39:E40"/>
    <mergeCell ref="G39:G40"/>
    <mergeCell ref="G19:G20"/>
    <mergeCell ref="A26:E26"/>
    <mergeCell ref="A36:E36"/>
    <mergeCell ref="A28:B28"/>
    <mergeCell ref="A29:A30"/>
    <mergeCell ref="B29:C30"/>
    <mergeCell ref="D29:E30"/>
    <mergeCell ref="G29:G30"/>
    <mergeCell ref="A16:E16"/>
    <mergeCell ref="A18:B18"/>
    <mergeCell ref="A19:A20"/>
    <mergeCell ref="B19:C20"/>
    <mergeCell ref="D19:E20"/>
    <mergeCell ref="A8:B8"/>
    <mergeCell ref="A9:A10"/>
    <mergeCell ref="B9:C10"/>
    <mergeCell ref="D9:E10"/>
    <mergeCell ref="G9:G10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6"/>
  <sheetViews>
    <sheetView topLeftCell="A21" workbookViewId="0">
      <selection activeCell="E55" sqref="E55"/>
    </sheetView>
  </sheetViews>
  <sheetFormatPr baseColWidth="10" defaultRowHeight="15" x14ac:dyDescent="0.25"/>
  <cols>
    <col min="1" max="1" width="12.710937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56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57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ref="F12:F15" si="0">(C12-B12)+(E12-D12)</f>
        <v>8.5</v>
      </c>
      <c r="G12" s="7"/>
    </row>
    <row r="13" spans="1:7" ht="13.5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3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 t="shared" si="0"/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58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1.25" customHeight="1" x14ac:dyDescent="0.25">
      <c r="A21" s="94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>(C21-B21)+(E21-D21)</f>
        <v>8.5</v>
      </c>
      <c r="G21" s="140"/>
    </row>
    <row r="22" spans="1:7" ht="16.5" customHeight="1" x14ac:dyDescent="0.25">
      <c r="A22" s="94" t="s">
        <v>11</v>
      </c>
      <c r="B22" s="140">
        <v>8</v>
      </c>
      <c r="C22" s="140">
        <v>12.5</v>
      </c>
      <c r="D22" s="140">
        <v>13.25</v>
      </c>
      <c r="E22" s="140">
        <v>17.25</v>
      </c>
      <c r="F22" s="140">
        <f t="shared" ref="F22:F25" si="1">(C22-B22)+(E22-D22)</f>
        <v>8.5</v>
      </c>
      <c r="G22" s="170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1"/>
        <v>8.25</v>
      </c>
      <c r="G24" s="140"/>
    </row>
    <row r="25" spans="1:7" ht="12.75" customHeight="1" x14ac:dyDescent="0.25">
      <c r="A25" s="94" t="s">
        <v>14</v>
      </c>
      <c r="B25" s="140"/>
      <c r="C25" s="140"/>
      <c r="D25" s="140"/>
      <c r="E25" s="140"/>
      <c r="F25" s="140">
        <f t="shared" si="1"/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59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>(C31-B31)+(E31-D31)</f>
        <v>8.5</v>
      </c>
      <c r="G31" s="140"/>
    </row>
    <row r="32" spans="1:7" ht="13.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ref="F32:F35" si="2">(C32-B32)+(E32-D32)</f>
        <v>8.5</v>
      </c>
      <c r="G32" s="140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7" ht="12.75" customHeight="1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 t="shared" si="2"/>
        <v>8.25</v>
      </c>
      <c r="G34" s="140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 t="shared" si="2"/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60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5" si="3">(C42-B42)+(E42-D42)</f>
        <v>8.5</v>
      </c>
      <c r="G42" s="140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3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 t="shared" si="3"/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149"/>
    </row>
    <row r="48" spans="1:7" x14ac:dyDescent="0.25">
      <c r="A48" s="19"/>
      <c r="B48" s="19"/>
      <c r="C48" s="19"/>
      <c r="D48" s="19"/>
      <c r="E48" s="19"/>
      <c r="F48" s="20"/>
      <c r="G48" s="21"/>
    </row>
    <row r="49" spans="1:7" x14ac:dyDescent="0.25">
      <c r="A49" s="185" t="s">
        <v>35</v>
      </c>
      <c r="B49" s="185"/>
      <c r="C49" s="22">
        <f>F16+F26+F36+F46</f>
        <v>135</v>
      </c>
      <c r="D49" s="95"/>
      <c r="E49" s="186" t="s">
        <v>34</v>
      </c>
      <c r="F49" s="186"/>
      <c r="G49" s="23">
        <f>'fév 2025'!D51</f>
        <v>810</v>
      </c>
    </row>
    <row r="50" spans="1:7" x14ac:dyDescent="0.25">
      <c r="A50" s="185" t="s">
        <v>20</v>
      </c>
      <c r="B50" s="185"/>
      <c r="C50" s="22">
        <f>'suivi sur l''année 2024 2025'!T81</f>
        <v>-675</v>
      </c>
      <c r="D50" s="95"/>
    </row>
    <row r="51" spans="1:7" x14ac:dyDescent="0.25">
      <c r="A51" s="95"/>
      <c r="B51" s="95"/>
      <c r="C51" s="22"/>
      <c r="D51" s="95"/>
    </row>
    <row r="52" spans="1:7" x14ac:dyDescent="0.25">
      <c r="A52" s="187" t="s">
        <v>16</v>
      </c>
      <c r="B52" s="187"/>
      <c r="C52" s="187"/>
      <c r="D52" s="24">
        <f>C49-C50</f>
        <v>810</v>
      </c>
      <c r="E52" s="95"/>
      <c r="F52" s="96"/>
      <c r="G52" s="95"/>
    </row>
    <row r="53" spans="1:7" x14ac:dyDescent="0.25">
      <c r="A53" s="169"/>
      <c r="B53" s="169"/>
      <c r="C53" s="169"/>
      <c r="D53" s="24"/>
      <c r="E53" s="95"/>
      <c r="F53" s="96"/>
      <c r="G53" s="95"/>
    </row>
    <row r="54" spans="1:7" x14ac:dyDescent="0.25">
      <c r="A54" s="142" t="s">
        <v>43</v>
      </c>
      <c r="B54" s="6">
        <f>'fév 2025'!G53</f>
        <v>33</v>
      </c>
      <c r="C54" s="184" t="s">
        <v>17</v>
      </c>
      <c r="D54" s="184"/>
      <c r="E54" s="6">
        <f>COUNTIF(A8:G46,"Cp")</f>
        <v>0</v>
      </c>
      <c r="F54" s="145" t="s">
        <v>44</v>
      </c>
      <c r="G54" s="6">
        <f>B54-E54</f>
        <v>33</v>
      </c>
    </row>
    <row r="55" spans="1:7" x14ac:dyDescent="0.25">
      <c r="A55" s="95" t="s">
        <v>18</v>
      </c>
      <c r="B55" s="95"/>
      <c r="C55" s="95"/>
      <c r="D55" s="95" t="s">
        <v>19</v>
      </c>
      <c r="E55" s="95"/>
      <c r="F55" s="96"/>
      <c r="G55" s="95"/>
    </row>
    <row r="56" spans="1:7" x14ac:dyDescent="0.25">
      <c r="A56" s="95"/>
      <c r="B56" s="95"/>
      <c r="C56" s="95"/>
      <c r="D56" s="95"/>
      <c r="E56" s="95"/>
      <c r="F56" s="96"/>
      <c r="G56" s="95"/>
    </row>
  </sheetData>
  <mergeCells count="29">
    <mergeCell ref="C54:D54"/>
    <mergeCell ref="A46:E46"/>
    <mergeCell ref="A49:B49"/>
    <mergeCell ref="E49:F49"/>
    <mergeCell ref="A50:B50"/>
    <mergeCell ref="A52:C52"/>
    <mergeCell ref="G29:G30"/>
    <mergeCell ref="A38:B38"/>
    <mergeCell ref="A39:A40"/>
    <mergeCell ref="B39:C40"/>
    <mergeCell ref="D39:E40"/>
    <mergeCell ref="G39:G40"/>
    <mergeCell ref="A26:E26"/>
    <mergeCell ref="A36:E36"/>
    <mergeCell ref="A28:B28"/>
    <mergeCell ref="A29:A30"/>
    <mergeCell ref="B29:C30"/>
    <mergeCell ref="D29:E30"/>
    <mergeCell ref="G19:G20"/>
    <mergeCell ref="A8:B8"/>
    <mergeCell ref="A9:A10"/>
    <mergeCell ref="B9:C10"/>
    <mergeCell ref="D9:E10"/>
    <mergeCell ref="G9:G10"/>
    <mergeCell ref="A16:E16"/>
    <mergeCell ref="A18:B18"/>
    <mergeCell ref="A19:A20"/>
    <mergeCell ref="B19:C20"/>
    <mergeCell ref="D19:E20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5"/>
  <sheetViews>
    <sheetView topLeftCell="A23" workbookViewId="0">
      <selection activeCell="E54" sqref="E54"/>
    </sheetView>
  </sheetViews>
  <sheetFormatPr baseColWidth="10" defaultRowHeight="15" x14ac:dyDescent="0.25"/>
  <cols>
    <col min="1" max="1" width="13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100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x14ac:dyDescent="0.25">
      <c r="A8" s="95"/>
      <c r="B8" s="95"/>
      <c r="C8" s="95"/>
      <c r="D8" s="95"/>
      <c r="E8" s="95"/>
      <c r="F8" s="96"/>
      <c r="G8" s="95"/>
    </row>
    <row r="9" spans="1:7" ht="12" customHeight="1" x14ac:dyDescent="0.25">
      <c r="A9" s="179" t="s">
        <v>101</v>
      </c>
      <c r="B9" s="179"/>
      <c r="C9" s="95"/>
      <c r="D9" s="95"/>
      <c r="E9" s="95"/>
      <c r="F9" s="96"/>
      <c r="G9" s="95"/>
    </row>
    <row r="10" spans="1:7" ht="13.5" customHeight="1" x14ac:dyDescent="0.25">
      <c r="A10" s="180" t="s">
        <v>4</v>
      </c>
      <c r="B10" s="181" t="s">
        <v>5</v>
      </c>
      <c r="C10" s="181"/>
      <c r="D10" s="181" t="s">
        <v>6</v>
      </c>
      <c r="E10" s="181"/>
      <c r="F10" s="8" t="s">
        <v>7</v>
      </c>
      <c r="G10" s="181" t="s">
        <v>9</v>
      </c>
    </row>
    <row r="11" spans="1:7" ht="12.75" customHeight="1" x14ac:dyDescent="0.25">
      <c r="A11" s="180"/>
      <c r="B11" s="181"/>
      <c r="C11" s="181"/>
      <c r="D11" s="181"/>
      <c r="E11" s="181"/>
      <c r="F11" s="9" t="s">
        <v>8</v>
      </c>
      <c r="G11" s="181"/>
    </row>
    <row r="12" spans="1:7" ht="11.25" customHeight="1" x14ac:dyDescent="0.25">
      <c r="A12" s="165" t="s">
        <v>10</v>
      </c>
      <c r="B12" s="166">
        <v>8</v>
      </c>
      <c r="C12" s="166">
        <v>12.25</v>
      </c>
      <c r="D12" s="166">
        <v>13</v>
      </c>
      <c r="E12" s="166">
        <v>17.25</v>
      </c>
      <c r="F12" s="140">
        <f t="shared" ref="F12:F16" si="0">(C12-B12)+(E12-D12)</f>
        <v>8.5</v>
      </c>
      <c r="G12" s="140"/>
    </row>
    <row r="13" spans="1:7" ht="12.75" customHeight="1" x14ac:dyDescent="0.25">
      <c r="A13" s="94" t="s">
        <v>11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2" customHeight="1" x14ac:dyDescent="0.25">
      <c r="A14" s="94" t="s">
        <v>12</v>
      </c>
      <c r="B14" s="140">
        <v>8</v>
      </c>
      <c r="C14" s="140">
        <v>12.25</v>
      </c>
      <c r="D14" s="140">
        <v>13</v>
      </c>
      <c r="E14" s="140">
        <v>17.25</v>
      </c>
      <c r="F14" s="140">
        <f t="shared" si="0"/>
        <v>8.5</v>
      </c>
      <c r="G14" s="140"/>
    </row>
    <row r="15" spans="1:7" ht="12" customHeight="1" x14ac:dyDescent="0.25">
      <c r="A15" s="94" t="s">
        <v>13</v>
      </c>
      <c r="B15" s="140">
        <v>8</v>
      </c>
      <c r="C15" s="140">
        <v>12.25</v>
      </c>
      <c r="D15" s="140">
        <v>13.25</v>
      </c>
      <c r="E15" s="140">
        <v>17.25</v>
      </c>
      <c r="F15" s="140">
        <f t="shared" si="0"/>
        <v>8.25</v>
      </c>
      <c r="G15" s="140"/>
    </row>
    <row r="16" spans="1:7" ht="12.75" customHeight="1" x14ac:dyDescent="0.25">
      <c r="A16" s="94" t="s">
        <v>14</v>
      </c>
      <c r="B16" s="140"/>
      <c r="C16" s="140"/>
      <c r="D16" s="140"/>
      <c r="E16" s="140"/>
      <c r="F16" s="140">
        <f t="shared" si="0"/>
        <v>0</v>
      </c>
      <c r="G16" s="140"/>
    </row>
    <row r="17" spans="1:7" ht="13.5" customHeight="1" x14ac:dyDescent="0.25">
      <c r="A17" s="182" t="s">
        <v>15</v>
      </c>
      <c r="B17" s="182"/>
      <c r="C17" s="182"/>
      <c r="D17" s="182"/>
      <c r="E17" s="182"/>
      <c r="F17" s="7">
        <f>SUM(F12:F16)</f>
        <v>33.75</v>
      </c>
      <c r="G17" s="140"/>
    </row>
    <row r="18" spans="1:7" ht="12.75" customHeight="1" x14ac:dyDescent="0.25">
      <c r="A18" s="95"/>
      <c r="B18" s="95"/>
      <c r="C18" s="95"/>
      <c r="D18" s="95"/>
      <c r="E18" s="95"/>
      <c r="F18" s="96"/>
      <c r="G18" s="95"/>
    </row>
    <row r="19" spans="1:7" ht="12.75" customHeight="1" x14ac:dyDescent="0.25">
      <c r="A19" s="183" t="s">
        <v>102</v>
      </c>
      <c r="B19" s="183"/>
      <c r="C19" s="95"/>
      <c r="D19" s="95"/>
      <c r="E19" s="95"/>
      <c r="F19" s="96"/>
      <c r="G19" s="95"/>
    </row>
    <row r="20" spans="1:7" ht="14.25" customHeight="1" x14ac:dyDescent="0.25">
      <c r="A20" s="180" t="s">
        <v>4</v>
      </c>
      <c r="B20" s="181" t="s">
        <v>5</v>
      </c>
      <c r="C20" s="181"/>
      <c r="D20" s="181" t="s">
        <v>6</v>
      </c>
      <c r="E20" s="181"/>
      <c r="F20" s="8" t="s">
        <v>7</v>
      </c>
      <c r="G20" s="181" t="s">
        <v>9</v>
      </c>
    </row>
    <row r="21" spans="1:7" ht="11.25" customHeight="1" x14ac:dyDescent="0.25">
      <c r="A21" s="180"/>
      <c r="B21" s="181"/>
      <c r="C21" s="181"/>
      <c r="D21" s="181"/>
      <c r="E21" s="181"/>
      <c r="F21" s="9" t="s">
        <v>8</v>
      </c>
      <c r="G21" s="181"/>
    </row>
    <row r="22" spans="1:7" ht="12.75" customHeight="1" x14ac:dyDescent="0.25">
      <c r="A22" s="165" t="s">
        <v>10</v>
      </c>
      <c r="B22" s="166">
        <v>8</v>
      </c>
      <c r="C22" s="166">
        <v>12.25</v>
      </c>
      <c r="D22" s="166">
        <v>13</v>
      </c>
      <c r="E22" s="166">
        <v>17.25</v>
      </c>
      <c r="F22" s="140">
        <f t="shared" ref="F22:F26" si="1">(C22-B22)+(E22-D22)</f>
        <v>8.5</v>
      </c>
      <c r="G22" s="140"/>
    </row>
    <row r="23" spans="1:7" ht="13.5" customHeight="1" x14ac:dyDescent="0.25">
      <c r="A23" s="94" t="s">
        <v>11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94" t="s">
        <v>12</v>
      </c>
      <c r="B24" s="140">
        <v>8</v>
      </c>
      <c r="C24" s="140">
        <v>12.25</v>
      </c>
      <c r="D24" s="140">
        <v>13</v>
      </c>
      <c r="E24" s="140">
        <v>17.25</v>
      </c>
      <c r="F24" s="140">
        <f t="shared" si="1"/>
        <v>8.5</v>
      </c>
      <c r="G24" s="140"/>
    </row>
    <row r="25" spans="1:7" ht="12.75" customHeight="1" x14ac:dyDescent="0.25">
      <c r="A25" s="94" t="s">
        <v>13</v>
      </c>
      <c r="B25" s="140">
        <v>8</v>
      </c>
      <c r="C25" s="140">
        <v>12.25</v>
      </c>
      <c r="D25" s="140">
        <v>13.25</v>
      </c>
      <c r="E25" s="140">
        <v>17.25</v>
      </c>
      <c r="F25" s="140">
        <f t="shared" si="1"/>
        <v>8.25</v>
      </c>
      <c r="G25" s="140"/>
    </row>
    <row r="26" spans="1:7" ht="13.5" customHeight="1" x14ac:dyDescent="0.25">
      <c r="A26" s="94" t="s">
        <v>14</v>
      </c>
      <c r="B26" s="140"/>
      <c r="C26" s="140"/>
      <c r="D26" s="140"/>
      <c r="E26" s="140"/>
      <c r="F26" s="140">
        <f t="shared" si="1"/>
        <v>0</v>
      </c>
      <c r="G26" s="140"/>
    </row>
    <row r="27" spans="1:7" ht="14.25" customHeight="1" x14ac:dyDescent="0.25">
      <c r="A27" s="182" t="s">
        <v>15</v>
      </c>
      <c r="B27" s="182"/>
      <c r="C27" s="182"/>
      <c r="D27" s="182"/>
      <c r="E27" s="182"/>
      <c r="F27" s="7">
        <f>SUM(F22:F26)</f>
        <v>33.75</v>
      </c>
      <c r="G27" s="140"/>
    </row>
    <row r="28" spans="1:7" ht="12" customHeight="1" x14ac:dyDescent="0.25">
      <c r="A28" s="95"/>
      <c r="B28" s="95"/>
      <c r="C28" s="95"/>
      <c r="D28" s="95"/>
      <c r="E28" s="95"/>
      <c r="F28" s="96"/>
      <c r="G28" s="95"/>
    </row>
    <row r="29" spans="1:7" ht="12.75" customHeight="1" x14ac:dyDescent="0.25">
      <c r="A29" s="183" t="s">
        <v>103</v>
      </c>
      <c r="B29" s="183"/>
      <c r="C29" s="95"/>
      <c r="D29" s="95"/>
      <c r="E29" s="95"/>
      <c r="F29" s="96"/>
      <c r="G29" s="95"/>
    </row>
    <row r="30" spans="1:7" ht="12.75" customHeight="1" x14ac:dyDescent="0.25">
      <c r="A30" s="180" t="s">
        <v>4</v>
      </c>
      <c r="B30" s="181" t="s">
        <v>5</v>
      </c>
      <c r="C30" s="181"/>
      <c r="D30" s="181" t="s">
        <v>6</v>
      </c>
      <c r="E30" s="181"/>
      <c r="F30" s="8" t="s">
        <v>7</v>
      </c>
      <c r="G30" s="181" t="s">
        <v>9</v>
      </c>
    </row>
    <row r="31" spans="1:7" ht="9.75" customHeight="1" x14ac:dyDescent="0.25">
      <c r="A31" s="180"/>
      <c r="B31" s="181"/>
      <c r="C31" s="181"/>
      <c r="D31" s="181"/>
      <c r="E31" s="181"/>
      <c r="F31" s="9" t="s">
        <v>8</v>
      </c>
      <c r="G31" s="181"/>
    </row>
    <row r="32" spans="1:7" x14ac:dyDescent="0.25">
      <c r="A32" s="94" t="s">
        <v>10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ref="F32:F36" si="2">(C32-B32)+(E32-D32)</f>
        <v>8.5</v>
      </c>
      <c r="G32" s="140"/>
    </row>
    <row r="33" spans="1:8" x14ac:dyDescent="0.25">
      <c r="A33" s="94" t="s">
        <v>11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8" x14ac:dyDescent="0.25">
      <c r="A34" s="94" t="s">
        <v>12</v>
      </c>
      <c r="B34" s="140">
        <v>8</v>
      </c>
      <c r="C34" s="140">
        <v>12.25</v>
      </c>
      <c r="D34" s="140">
        <v>13</v>
      </c>
      <c r="E34" s="140">
        <v>17.25</v>
      </c>
      <c r="F34" s="140">
        <f t="shared" si="2"/>
        <v>8.5</v>
      </c>
      <c r="G34" s="140"/>
    </row>
    <row r="35" spans="1:8" x14ac:dyDescent="0.25">
      <c r="A35" s="94" t="s">
        <v>13</v>
      </c>
      <c r="B35" s="140">
        <v>8</v>
      </c>
      <c r="C35" s="140">
        <v>12.25</v>
      </c>
      <c r="D35" s="140">
        <v>13.25</v>
      </c>
      <c r="E35" s="140">
        <v>17.25</v>
      </c>
      <c r="F35" s="140">
        <f t="shared" si="2"/>
        <v>8.25</v>
      </c>
      <c r="G35" s="140"/>
    </row>
    <row r="36" spans="1:8" ht="12.75" customHeight="1" x14ac:dyDescent="0.25">
      <c r="A36" s="94" t="s">
        <v>14</v>
      </c>
      <c r="B36" s="140"/>
      <c r="C36" s="140"/>
      <c r="D36" s="140"/>
      <c r="E36" s="140"/>
      <c r="F36" s="140">
        <f t="shared" si="2"/>
        <v>0</v>
      </c>
      <c r="G36" s="140"/>
    </row>
    <row r="37" spans="1:8" x14ac:dyDescent="0.25">
      <c r="A37" s="182" t="s">
        <v>15</v>
      </c>
      <c r="B37" s="182"/>
      <c r="C37" s="182"/>
      <c r="D37" s="182"/>
      <c r="E37" s="182"/>
      <c r="F37" s="7">
        <f>SUM(F32:F36)</f>
        <v>33.75</v>
      </c>
      <c r="G37" s="140"/>
    </row>
    <row r="38" spans="1:8" x14ac:dyDescent="0.25">
      <c r="A38" s="183" t="s">
        <v>104</v>
      </c>
      <c r="B38" s="183"/>
      <c r="C38" s="95"/>
      <c r="D38" s="95"/>
      <c r="E38" s="95"/>
      <c r="F38" s="96"/>
      <c r="G38" s="95"/>
    </row>
    <row r="39" spans="1:8" ht="21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8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8" x14ac:dyDescent="0.25">
      <c r="A41" s="94" t="s">
        <v>10</v>
      </c>
      <c r="B41" s="164">
        <v>8</v>
      </c>
      <c r="C41" s="164">
        <v>12.25</v>
      </c>
      <c r="D41" s="164">
        <v>13</v>
      </c>
      <c r="E41" s="164">
        <v>17.25</v>
      </c>
      <c r="F41" s="164" t="s">
        <v>21</v>
      </c>
      <c r="G41" s="140"/>
    </row>
    <row r="42" spans="1:8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5" si="3">(C42-B42)+(E42-D42)</f>
        <v>8.5</v>
      </c>
      <c r="G42" s="140"/>
      <c r="H42" s="6"/>
    </row>
    <row r="43" spans="1:8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3"/>
        <v>8.5</v>
      </c>
      <c r="G43" s="140"/>
    </row>
    <row r="44" spans="1:8" ht="18.75" customHeight="1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8" ht="17.25" customHeight="1" x14ac:dyDescent="0.25">
      <c r="A45" s="94" t="s">
        <v>14</v>
      </c>
      <c r="B45" s="140"/>
      <c r="C45" s="140"/>
      <c r="D45" s="140"/>
      <c r="E45" s="140"/>
      <c r="F45" s="140">
        <f t="shared" si="3"/>
        <v>0</v>
      </c>
      <c r="G45" s="140"/>
    </row>
    <row r="46" spans="1:8" x14ac:dyDescent="0.25">
      <c r="A46" s="182" t="s">
        <v>15</v>
      </c>
      <c r="B46" s="182"/>
      <c r="C46" s="182"/>
      <c r="D46" s="182"/>
      <c r="E46" s="182"/>
      <c r="F46" s="7">
        <f>SUM(F41:F45)</f>
        <v>25.25</v>
      </c>
      <c r="G46" s="140"/>
    </row>
    <row r="47" spans="1:8" x14ac:dyDescent="0.25">
      <c r="A47" s="19"/>
      <c r="B47" s="19"/>
      <c r="C47" s="19"/>
      <c r="D47" s="19"/>
      <c r="E47" s="19"/>
      <c r="F47" s="20"/>
      <c r="G47" s="21"/>
    </row>
    <row r="48" spans="1:8" x14ac:dyDescent="0.25">
      <c r="A48" s="185" t="s">
        <v>35</v>
      </c>
      <c r="B48" s="185"/>
      <c r="C48" s="22">
        <f>F17+F27+F37+F46</f>
        <v>126.5</v>
      </c>
      <c r="D48" s="95"/>
      <c r="E48" s="186" t="s">
        <v>34</v>
      </c>
      <c r="F48" s="186"/>
      <c r="G48" s="23">
        <f>'mars 2025'!D52</f>
        <v>810</v>
      </c>
    </row>
    <row r="49" spans="1:7" x14ac:dyDescent="0.25">
      <c r="A49" s="185" t="s">
        <v>20</v>
      </c>
      <c r="B49" s="185"/>
      <c r="C49" s="22">
        <f>'suivi sur l''année 2024 2025'!Y81</f>
        <v>-683.5</v>
      </c>
      <c r="D49" s="95"/>
    </row>
    <row r="50" spans="1:7" x14ac:dyDescent="0.25">
      <c r="A50" s="95"/>
      <c r="B50" s="95"/>
      <c r="C50" s="22"/>
      <c r="D50" s="95"/>
    </row>
    <row r="51" spans="1:7" x14ac:dyDescent="0.25">
      <c r="A51" s="187" t="s">
        <v>16</v>
      </c>
      <c r="B51" s="187"/>
      <c r="C51" s="187"/>
      <c r="D51" s="24">
        <f>C48-C49</f>
        <v>810</v>
      </c>
      <c r="E51" s="95"/>
      <c r="F51" s="96"/>
      <c r="G51" s="95"/>
    </row>
    <row r="52" spans="1:7" x14ac:dyDescent="0.25">
      <c r="A52" s="169"/>
      <c r="B52" s="169"/>
      <c r="C52" s="169"/>
      <c r="D52" s="24"/>
      <c r="E52" s="95"/>
      <c r="F52" s="96"/>
      <c r="G52" s="95"/>
    </row>
    <row r="53" spans="1:7" x14ac:dyDescent="0.25">
      <c r="A53" s="142" t="s">
        <v>43</v>
      </c>
      <c r="B53" s="6">
        <f>'mars 2025'!G54</f>
        <v>33</v>
      </c>
      <c r="C53" s="184" t="s">
        <v>17</v>
      </c>
      <c r="D53" s="184"/>
      <c r="E53" s="6">
        <f>COUNTIF(A9:G46,"Cp")</f>
        <v>0</v>
      </c>
      <c r="F53" s="145" t="s">
        <v>44</v>
      </c>
      <c r="G53" s="6">
        <f>B53-E53</f>
        <v>33</v>
      </c>
    </row>
    <row r="54" spans="1:7" x14ac:dyDescent="0.25">
      <c r="A54" s="95" t="s">
        <v>18</v>
      </c>
      <c r="B54" s="95"/>
      <c r="C54" s="95"/>
      <c r="D54" s="95" t="s">
        <v>19</v>
      </c>
      <c r="E54" s="95"/>
      <c r="F54" s="96"/>
      <c r="G54" s="95"/>
    </row>
    <row r="55" spans="1:7" x14ac:dyDescent="0.25">
      <c r="A55" s="95"/>
      <c r="B55" s="95"/>
      <c r="C55" s="95"/>
      <c r="D55" s="95"/>
      <c r="E55" s="95"/>
      <c r="F55" s="96"/>
      <c r="G55" s="95"/>
    </row>
  </sheetData>
  <mergeCells count="29">
    <mergeCell ref="G20:G21"/>
    <mergeCell ref="A29:B29"/>
    <mergeCell ref="A30:A31"/>
    <mergeCell ref="A17:E17"/>
    <mergeCell ref="A27:E27"/>
    <mergeCell ref="A19:B19"/>
    <mergeCell ref="A20:A21"/>
    <mergeCell ref="B20:C21"/>
    <mergeCell ref="D20:E21"/>
    <mergeCell ref="G30:G31"/>
    <mergeCell ref="A9:B9"/>
    <mergeCell ref="A10:A11"/>
    <mergeCell ref="B10:C11"/>
    <mergeCell ref="D10:E11"/>
    <mergeCell ref="G10:G11"/>
    <mergeCell ref="C53:D53"/>
    <mergeCell ref="A38:B38"/>
    <mergeCell ref="A39:A40"/>
    <mergeCell ref="B39:C40"/>
    <mergeCell ref="D39:E40"/>
    <mergeCell ref="A49:B49"/>
    <mergeCell ref="A51:C51"/>
    <mergeCell ref="A46:E46"/>
    <mergeCell ref="G39:G40"/>
    <mergeCell ref="A37:E37"/>
    <mergeCell ref="A48:B48"/>
    <mergeCell ref="E48:F48"/>
    <mergeCell ref="B30:C31"/>
    <mergeCell ref="D30:E31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5"/>
  <sheetViews>
    <sheetView topLeftCell="A32" workbookViewId="0">
      <selection activeCell="E64" sqref="E64"/>
    </sheetView>
  </sheetViews>
  <sheetFormatPr baseColWidth="10" defaultRowHeight="15" x14ac:dyDescent="0.25"/>
  <cols>
    <col min="1" max="1" width="11.8554687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105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106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165" t="s">
        <v>10</v>
      </c>
      <c r="B11" s="166">
        <v>8</v>
      </c>
      <c r="C11" s="166">
        <v>12.25</v>
      </c>
      <c r="D11" s="166">
        <v>13</v>
      </c>
      <c r="E11" s="166">
        <v>17.25</v>
      </c>
      <c r="F11" s="140">
        <f t="shared" ref="F11:F15" si="0"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si="0"/>
        <v>8.5</v>
      </c>
      <c r="G12" s="140"/>
    </row>
    <row r="13" spans="1:7" ht="13.5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3.5" customHeight="1" x14ac:dyDescent="0.25">
      <c r="A14" s="163" t="s">
        <v>13</v>
      </c>
      <c r="B14" s="164">
        <v>8</v>
      </c>
      <c r="C14" s="164">
        <v>12.25</v>
      </c>
      <c r="D14" s="164">
        <v>13</v>
      </c>
      <c r="E14" s="164">
        <v>17.25</v>
      </c>
      <c r="F14" s="164" t="s">
        <v>21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 t="shared" si="0"/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25.5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110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2.75" customHeight="1" x14ac:dyDescent="0.25">
      <c r="A21" s="165" t="s">
        <v>10</v>
      </c>
      <c r="B21" s="166">
        <v>8</v>
      </c>
      <c r="C21" s="166">
        <v>12.25</v>
      </c>
      <c r="D21" s="166">
        <v>13</v>
      </c>
      <c r="E21" s="166">
        <v>17.25</v>
      </c>
      <c r="F21" s="140">
        <f t="shared" ref="F21:F23" si="1">(C21-B21)+(E21-D21)</f>
        <v>8.5</v>
      </c>
      <c r="G21" s="167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si="1"/>
        <v>8.5</v>
      </c>
      <c r="G22" s="7"/>
    </row>
    <row r="23" spans="1:7" ht="12" customHeight="1" x14ac:dyDescent="0.25">
      <c r="A23" s="165" t="s">
        <v>12</v>
      </c>
      <c r="B23" s="166">
        <v>8</v>
      </c>
      <c r="C23" s="166">
        <v>12.25</v>
      </c>
      <c r="D23" s="166">
        <v>13</v>
      </c>
      <c r="E23" s="166">
        <v>17.25</v>
      </c>
      <c r="F23" s="140">
        <f t="shared" si="1"/>
        <v>8.5</v>
      </c>
      <c r="G23" s="140"/>
    </row>
    <row r="24" spans="1:7" ht="12" customHeight="1" x14ac:dyDescent="0.25">
      <c r="A24" s="163" t="s">
        <v>13</v>
      </c>
      <c r="B24" s="164">
        <v>8</v>
      </c>
      <c r="C24" s="164">
        <v>12.25</v>
      </c>
      <c r="D24" s="164">
        <v>13.25</v>
      </c>
      <c r="E24" s="164">
        <v>17.25</v>
      </c>
      <c r="F24" s="164" t="s">
        <v>21</v>
      </c>
      <c r="G24" s="140"/>
    </row>
    <row r="25" spans="1:7" ht="21" customHeight="1" x14ac:dyDescent="0.25">
      <c r="A25" s="94" t="s">
        <v>14</v>
      </c>
      <c r="B25" s="140"/>
      <c r="C25" s="140"/>
      <c r="D25" s="140"/>
      <c r="E25" s="140"/>
      <c r="F25" s="140">
        <f t="shared" ref="F25" si="2">(C25-B25)+(E25-D25)</f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25.5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107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 t="shared" ref="F31:F35" si="3">(C31-B31)+(E31-D31)</f>
        <v>8.5</v>
      </c>
      <c r="G31" s="140"/>
    </row>
    <row r="32" spans="1:7" ht="13.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si="3"/>
        <v>8.5</v>
      </c>
      <c r="G32" s="7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3"/>
        <v>8.5</v>
      </c>
      <c r="G33" s="140"/>
    </row>
    <row r="34" spans="1:7" ht="12.75" customHeight="1" x14ac:dyDescent="0.25">
      <c r="A34" s="165" t="s">
        <v>13</v>
      </c>
      <c r="B34" s="166">
        <v>8</v>
      </c>
      <c r="C34" s="166">
        <v>12.25</v>
      </c>
      <c r="D34" s="166">
        <v>13.25</v>
      </c>
      <c r="E34" s="166">
        <v>17.25</v>
      </c>
      <c r="F34" s="140">
        <f t="shared" si="3"/>
        <v>8.25</v>
      </c>
      <c r="G34" s="140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 t="shared" si="3"/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108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165" t="s">
        <v>10</v>
      </c>
      <c r="B41" s="166">
        <v>8</v>
      </c>
      <c r="C41" s="166">
        <v>12.25</v>
      </c>
      <c r="D41" s="166">
        <v>13</v>
      </c>
      <c r="E41" s="166">
        <v>17.25</v>
      </c>
      <c r="F41" s="140">
        <f t="shared" ref="F41:F45" si="4"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si="4"/>
        <v>8.5</v>
      </c>
      <c r="G42" s="7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4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4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 t="shared" si="4"/>
        <v>0</v>
      </c>
      <c r="G45" s="146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149"/>
    </row>
    <row r="48" spans="1:7" x14ac:dyDescent="0.25">
      <c r="A48" s="183" t="s">
        <v>109</v>
      </c>
      <c r="B48" s="183"/>
      <c r="C48" s="95"/>
      <c r="D48" s="95"/>
      <c r="E48" s="95"/>
      <c r="F48" s="96"/>
      <c r="G48" s="95"/>
    </row>
    <row r="49" spans="1:7" ht="15" customHeight="1" x14ac:dyDescent="0.25">
      <c r="A49" s="180" t="s">
        <v>4</v>
      </c>
      <c r="B49" s="181" t="s">
        <v>5</v>
      </c>
      <c r="C49" s="181"/>
      <c r="D49" s="181" t="s">
        <v>6</v>
      </c>
      <c r="E49" s="181"/>
      <c r="F49" s="8" t="s">
        <v>7</v>
      </c>
      <c r="G49" s="181" t="s">
        <v>9</v>
      </c>
    </row>
    <row r="50" spans="1:7" x14ac:dyDescent="0.25">
      <c r="A50" s="180"/>
      <c r="B50" s="181"/>
      <c r="C50" s="181"/>
      <c r="D50" s="181"/>
      <c r="E50" s="181"/>
      <c r="F50" s="9" t="s">
        <v>8</v>
      </c>
      <c r="G50" s="181"/>
    </row>
    <row r="51" spans="1:7" x14ac:dyDescent="0.25">
      <c r="A51" s="165" t="s">
        <v>10</v>
      </c>
      <c r="B51" s="166">
        <v>8</v>
      </c>
      <c r="C51" s="166">
        <v>12.25</v>
      </c>
      <c r="D51" s="166">
        <v>13</v>
      </c>
      <c r="E51" s="166">
        <v>17.25</v>
      </c>
      <c r="F51" s="140">
        <f t="shared" ref="F51:F53" si="5">(C51-B51)+(E51-D51)</f>
        <v>8.5</v>
      </c>
      <c r="G51" s="140"/>
    </row>
    <row r="52" spans="1:7" x14ac:dyDescent="0.25">
      <c r="A52" s="94" t="s">
        <v>11</v>
      </c>
      <c r="B52" s="140">
        <v>8</v>
      </c>
      <c r="C52" s="140">
        <v>12.25</v>
      </c>
      <c r="D52" s="140">
        <v>13</v>
      </c>
      <c r="E52" s="140">
        <v>17.25</v>
      </c>
      <c r="F52" s="140">
        <f t="shared" si="5"/>
        <v>8.5</v>
      </c>
      <c r="G52" s="7"/>
    </row>
    <row r="53" spans="1:7" ht="15.75" customHeight="1" x14ac:dyDescent="0.25">
      <c r="A53" s="94" t="s">
        <v>12</v>
      </c>
      <c r="B53" s="140">
        <v>8</v>
      </c>
      <c r="C53" s="140">
        <v>12.25</v>
      </c>
      <c r="D53" s="140">
        <v>13</v>
      </c>
      <c r="E53" s="140">
        <v>17.25</v>
      </c>
      <c r="F53" s="140">
        <f t="shared" si="5"/>
        <v>8.5</v>
      </c>
      <c r="G53" s="140"/>
    </row>
    <row r="54" spans="1:7" ht="15.75" customHeight="1" x14ac:dyDescent="0.25">
      <c r="A54" s="163" t="s">
        <v>13</v>
      </c>
      <c r="B54" s="164">
        <v>8</v>
      </c>
      <c r="C54" s="164">
        <v>12.25</v>
      </c>
      <c r="D54" s="164">
        <v>13</v>
      </c>
      <c r="E54" s="164">
        <v>17.25</v>
      </c>
      <c r="F54" s="164" t="s">
        <v>21</v>
      </c>
      <c r="G54" s="140"/>
    </row>
    <row r="55" spans="1:7" ht="15.75" customHeight="1" x14ac:dyDescent="0.25">
      <c r="A55" s="94" t="s">
        <v>14</v>
      </c>
      <c r="B55" s="140"/>
      <c r="C55" s="140"/>
      <c r="D55" s="140"/>
      <c r="E55" s="140"/>
      <c r="F55" s="140">
        <v>6.75</v>
      </c>
      <c r="G55" s="140" t="s">
        <v>45</v>
      </c>
    </row>
    <row r="56" spans="1:7" x14ac:dyDescent="0.25">
      <c r="A56" s="182" t="s">
        <v>15</v>
      </c>
      <c r="B56" s="182"/>
      <c r="C56" s="182"/>
      <c r="D56" s="182"/>
      <c r="E56" s="182"/>
      <c r="F56" s="7">
        <f>SUM(F51:F55)</f>
        <v>32.25</v>
      </c>
      <c r="G56" s="140"/>
    </row>
    <row r="57" spans="1:7" x14ac:dyDescent="0.25">
      <c r="A57" s="19"/>
      <c r="B57" s="19"/>
      <c r="C57" s="19"/>
      <c r="D57" s="19"/>
      <c r="E57" s="19"/>
      <c r="F57" s="20"/>
      <c r="G57" s="149"/>
    </row>
    <row r="58" spans="1:7" x14ac:dyDescent="0.25">
      <c r="A58" s="185" t="s">
        <v>35</v>
      </c>
      <c r="B58" s="185"/>
      <c r="C58" s="22">
        <f>F16+F26+F36+F46+F56</f>
        <v>150.75</v>
      </c>
      <c r="D58" s="95"/>
      <c r="E58" s="186" t="s">
        <v>34</v>
      </c>
      <c r="F58" s="186"/>
      <c r="G58" s="23">
        <f>'avril 2025'!D51</f>
        <v>810</v>
      </c>
    </row>
    <row r="59" spans="1:7" x14ac:dyDescent="0.25">
      <c r="A59" s="185" t="s">
        <v>20</v>
      </c>
      <c r="B59" s="185"/>
      <c r="C59" s="22">
        <f>'suivi sur l''année 2024 2025'!AD81</f>
        <v>-666</v>
      </c>
      <c r="D59" s="95"/>
    </row>
    <row r="60" spans="1:7" x14ac:dyDescent="0.25">
      <c r="A60" s="95"/>
      <c r="B60" s="95"/>
      <c r="C60" s="22"/>
      <c r="D60" s="95"/>
    </row>
    <row r="61" spans="1:7" x14ac:dyDescent="0.25">
      <c r="A61" s="187" t="s">
        <v>16</v>
      </c>
      <c r="B61" s="187"/>
      <c r="C61" s="187"/>
      <c r="D61" s="24">
        <f>C58-C59</f>
        <v>816.75</v>
      </c>
      <c r="E61" s="95"/>
      <c r="F61" s="96"/>
      <c r="G61" s="95"/>
    </row>
    <row r="62" spans="1:7" x14ac:dyDescent="0.25">
      <c r="A62" s="169"/>
      <c r="B62" s="169"/>
      <c r="C62" s="169"/>
      <c r="D62" s="24"/>
      <c r="E62" s="95"/>
      <c r="F62" s="96"/>
      <c r="G62" s="95"/>
    </row>
    <row r="63" spans="1:7" x14ac:dyDescent="0.25">
      <c r="A63" s="142" t="s">
        <v>43</v>
      </c>
      <c r="B63" s="6">
        <f>'avril 2025'!G53</f>
        <v>33</v>
      </c>
      <c r="C63" s="184" t="s">
        <v>17</v>
      </c>
      <c r="D63" s="184"/>
      <c r="E63" s="6">
        <f>COUNTIF(A8:G56,"Cp")</f>
        <v>0</v>
      </c>
      <c r="F63" s="145" t="s">
        <v>44</v>
      </c>
      <c r="G63" s="6">
        <f>B63-E63</f>
        <v>33</v>
      </c>
    </row>
    <row r="64" spans="1:7" x14ac:dyDescent="0.25">
      <c r="A64" s="95" t="s">
        <v>18</v>
      </c>
      <c r="B64" s="95"/>
      <c r="C64" s="95"/>
      <c r="D64" s="95" t="s">
        <v>19</v>
      </c>
      <c r="E64" s="95"/>
      <c r="F64" s="96"/>
      <c r="G64" s="95"/>
    </row>
    <row r="65" spans="1:7" x14ac:dyDescent="0.25">
      <c r="A65" s="95"/>
      <c r="B65" s="95"/>
      <c r="C65" s="95"/>
      <c r="D65" s="95"/>
      <c r="E65" s="95"/>
      <c r="F65" s="96"/>
      <c r="G65" s="95"/>
    </row>
  </sheetData>
  <mergeCells count="35">
    <mergeCell ref="C63:D63"/>
    <mergeCell ref="G39:G40"/>
    <mergeCell ref="A58:B58"/>
    <mergeCell ref="E58:F58"/>
    <mergeCell ref="A59:B59"/>
    <mergeCell ref="A61:C61"/>
    <mergeCell ref="A48:B48"/>
    <mergeCell ref="A49:A50"/>
    <mergeCell ref="B49:C50"/>
    <mergeCell ref="D49:E50"/>
    <mergeCell ref="G49:G50"/>
    <mergeCell ref="A56:E56"/>
    <mergeCell ref="A36:E36"/>
    <mergeCell ref="A46:E46"/>
    <mergeCell ref="A38:B38"/>
    <mergeCell ref="A39:A40"/>
    <mergeCell ref="B39:C40"/>
    <mergeCell ref="D39:E40"/>
    <mergeCell ref="G19:G20"/>
    <mergeCell ref="A28:B28"/>
    <mergeCell ref="A29:A30"/>
    <mergeCell ref="B29:C30"/>
    <mergeCell ref="D29:E30"/>
    <mergeCell ref="G29:G30"/>
    <mergeCell ref="A16:E16"/>
    <mergeCell ref="A26:E26"/>
    <mergeCell ref="A18:B18"/>
    <mergeCell ref="A19:A20"/>
    <mergeCell ref="B19:C20"/>
    <mergeCell ref="D19:E20"/>
    <mergeCell ref="A8:B8"/>
    <mergeCell ref="A9:A10"/>
    <mergeCell ref="B9:C10"/>
    <mergeCell ref="D9:E10"/>
    <mergeCell ref="G9:G10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F96"/>
  <sheetViews>
    <sheetView tabSelected="1" workbookViewId="0">
      <selection activeCell="A2" sqref="A2:E40"/>
    </sheetView>
  </sheetViews>
  <sheetFormatPr baseColWidth="10" defaultRowHeight="15" x14ac:dyDescent="0.25"/>
  <cols>
    <col min="1" max="1" width="3" bestFit="1" customWidth="1"/>
    <col min="2" max="2" width="11.7109375" customWidth="1"/>
    <col min="3" max="3" width="5.85546875" customWidth="1"/>
    <col min="4" max="5" width="9" style="10" customWidth="1"/>
    <col min="6" max="6" width="3" style="10" bestFit="1" customWidth="1"/>
    <col min="7" max="7" width="8.28515625" customWidth="1"/>
    <col min="8" max="8" width="5.28515625" customWidth="1"/>
    <col min="9" max="9" width="8.28515625" style="81" customWidth="1"/>
    <col min="10" max="10" width="9" style="81" customWidth="1"/>
    <col min="11" max="11" width="3" style="81" bestFit="1" customWidth="1"/>
    <col min="12" max="12" width="8.28515625" customWidth="1"/>
    <col min="13" max="13" width="5.28515625" customWidth="1"/>
    <col min="14" max="14" width="8.28515625" style="81" customWidth="1"/>
    <col min="15" max="15" width="9.140625" style="81" customWidth="1"/>
    <col min="16" max="16" width="3" style="81" bestFit="1" customWidth="1"/>
    <col min="17" max="17" width="8.28515625" customWidth="1"/>
    <col min="18" max="18" width="5.5703125" customWidth="1"/>
    <col min="19" max="19" width="8.28515625" style="81" customWidth="1"/>
    <col min="20" max="20" width="9" style="81" customWidth="1"/>
    <col min="21" max="21" width="3" style="81" bestFit="1" customWidth="1"/>
    <col min="22" max="22" width="8.28515625" customWidth="1"/>
    <col min="23" max="23" width="6" customWidth="1"/>
    <col min="24" max="25" width="9" style="81" customWidth="1"/>
    <col min="26" max="26" width="3" style="81" bestFit="1" customWidth="1"/>
    <col min="27" max="27" width="8" customWidth="1"/>
    <col min="28" max="28" width="5.28515625" customWidth="1"/>
    <col min="29" max="29" width="8.28515625" style="81" customWidth="1"/>
    <col min="30" max="30" width="9" style="81" customWidth="1"/>
    <col min="31" max="31" width="7.85546875" style="18" customWidth="1"/>
    <col min="231" max="231" width="5.85546875" customWidth="1"/>
    <col min="232" max="232" width="9" customWidth="1"/>
    <col min="233" max="234" width="8.28515625" customWidth="1"/>
    <col min="235" max="235" width="4.7109375" customWidth="1"/>
    <col min="236" max="238" width="8.28515625" customWidth="1"/>
    <col min="239" max="239" width="4.7109375" customWidth="1"/>
    <col min="240" max="242" width="8.28515625" customWidth="1"/>
    <col min="243" max="243" width="4.7109375" customWidth="1"/>
    <col min="244" max="246" width="8.28515625" customWidth="1"/>
    <col min="247" max="247" width="6" customWidth="1"/>
    <col min="248" max="248" width="9" customWidth="1"/>
    <col min="249" max="250" width="8.28515625" customWidth="1"/>
    <col min="251" max="251" width="4.7109375" customWidth="1"/>
    <col min="252" max="254" width="8.28515625" customWidth="1"/>
    <col min="255" max="255" width="6.28515625" customWidth="1"/>
    <col min="487" max="487" width="5.85546875" customWidth="1"/>
    <col min="488" max="488" width="9" customWidth="1"/>
    <col min="489" max="490" width="8.28515625" customWidth="1"/>
    <col min="491" max="491" width="4.7109375" customWidth="1"/>
    <col min="492" max="494" width="8.28515625" customWidth="1"/>
    <col min="495" max="495" width="4.7109375" customWidth="1"/>
    <col min="496" max="498" width="8.28515625" customWidth="1"/>
    <col min="499" max="499" width="4.7109375" customWidth="1"/>
    <col min="500" max="502" width="8.28515625" customWidth="1"/>
    <col min="503" max="503" width="6" customWidth="1"/>
    <col min="504" max="504" width="9" customWidth="1"/>
    <col min="505" max="506" width="8.28515625" customWidth="1"/>
    <col min="507" max="507" width="4.7109375" customWidth="1"/>
    <col min="508" max="510" width="8.28515625" customWidth="1"/>
    <col min="511" max="511" width="6.28515625" customWidth="1"/>
    <col min="743" max="743" width="5.85546875" customWidth="1"/>
    <col min="744" max="744" width="9" customWidth="1"/>
    <col min="745" max="746" width="8.28515625" customWidth="1"/>
    <col min="747" max="747" width="4.7109375" customWidth="1"/>
    <col min="748" max="750" width="8.28515625" customWidth="1"/>
    <col min="751" max="751" width="4.7109375" customWidth="1"/>
    <col min="752" max="754" width="8.28515625" customWidth="1"/>
    <col min="755" max="755" width="4.7109375" customWidth="1"/>
    <col min="756" max="758" width="8.28515625" customWidth="1"/>
    <col min="759" max="759" width="6" customWidth="1"/>
    <col min="760" max="760" width="9" customWidth="1"/>
    <col min="761" max="762" width="8.28515625" customWidth="1"/>
    <col min="763" max="763" width="4.7109375" customWidth="1"/>
    <col min="764" max="766" width="8.28515625" customWidth="1"/>
    <col min="767" max="767" width="6.28515625" customWidth="1"/>
    <col min="999" max="999" width="5.85546875" customWidth="1"/>
    <col min="1000" max="1000" width="9" customWidth="1"/>
    <col min="1001" max="1002" width="8.28515625" customWidth="1"/>
    <col min="1003" max="1003" width="4.7109375" customWidth="1"/>
    <col min="1004" max="1006" width="8.28515625" customWidth="1"/>
    <col min="1007" max="1007" width="4.7109375" customWidth="1"/>
    <col min="1008" max="1010" width="8.28515625" customWidth="1"/>
    <col min="1011" max="1011" width="4.7109375" customWidth="1"/>
    <col min="1012" max="1014" width="8.28515625" customWidth="1"/>
    <col min="1015" max="1015" width="6" customWidth="1"/>
    <col min="1016" max="1016" width="9" customWidth="1"/>
    <col min="1017" max="1018" width="8.28515625" customWidth="1"/>
    <col min="1019" max="1019" width="4.7109375" customWidth="1"/>
    <col min="1020" max="1022" width="8.28515625" customWidth="1"/>
    <col min="1023" max="1023" width="6.28515625" customWidth="1"/>
    <col min="1255" max="1255" width="5.85546875" customWidth="1"/>
    <col min="1256" max="1256" width="9" customWidth="1"/>
    <col min="1257" max="1258" width="8.28515625" customWidth="1"/>
    <col min="1259" max="1259" width="4.7109375" customWidth="1"/>
    <col min="1260" max="1262" width="8.28515625" customWidth="1"/>
    <col min="1263" max="1263" width="4.7109375" customWidth="1"/>
    <col min="1264" max="1266" width="8.28515625" customWidth="1"/>
    <col min="1267" max="1267" width="4.7109375" customWidth="1"/>
    <col min="1268" max="1270" width="8.28515625" customWidth="1"/>
    <col min="1271" max="1271" width="6" customWidth="1"/>
    <col min="1272" max="1272" width="9" customWidth="1"/>
    <col min="1273" max="1274" width="8.28515625" customWidth="1"/>
    <col min="1275" max="1275" width="4.7109375" customWidth="1"/>
    <col min="1276" max="1278" width="8.28515625" customWidth="1"/>
    <col min="1279" max="1279" width="6.28515625" customWidth="1"/>
    <col min="1511" max="1511" width="5.85546875" customWidth="1"/>
    <col min="1512" max="1512" width="9" customWidth="1"/>
    <col min="1513" max="1514" width="8.28515625" customWidth="1"/>
    <col min="1515" max="1515" width="4.7109375" customWidth="1"/>
    <col min="1516" max="1518" width="8.28515625" customWidth="1"/>
    <col min="1519" max="1519" width="4.7109375" customWidth="1"/>
    <col min="1520" max="1522" width="8.28515625" customWidth="1"/>
    <col min="1523" max="1523" width="4.7109375" customWidth="1"/>
    <col min="1524" max="1526" width="8.28515625" customWidth="1"/>
    <col min="1527" max="1527" width="6" customWidth="1"/>
    <col min="1528" max="1528" width="9" customWidth="1"/>
    <col min="1529" max="1530" width="8.28515625" customWidth="1"/>
    <col min="1531" max="1531" width="4.7109375" customWidth="1"/>
    <col min="1532" max="1534" width="8.28515625" customWidth="1"/>
    <col min="1535" max="1535" width="6.28515625" customWidth="1"/>
    <col min="1767" max="1767" width="5.85546875" customWidth="1"/>
    <col min="1768" max="1768" width="9" customWidth="1"/>
    <col min="1769" max="1770" width="8.28515625" customWidth="1"/>
    <col min="1771" max="1771" width="4.7109375" customWidth="1"/>
    <col min="1772" max="1774" width="8.28515625" customWidth="1"/>
    <col min="1775" max="1775" width="4.7109375" customWidth="1"/>
    <col min="1776" max="1778" width="8.28515625" customWidth="1"/>
    <col min="1779" max="1779" width="4.7109375" customWidth="1"/>
    <col min="1780" max="1782" width="8.28515625" customWidth="1"/>
    <col min="1783" max="1783" width="6" customWidth="1"/>
    <col min="1784" max="1784" width="9" customWidth="1"/>
    <col min="1785" max="1786" width="8.28515625" customWidth="1"/>
    <col min="1787" max="1787" width="4.7109375" customWidth="1"/>
    <col min="1788" max="1790" width="8.28515625" customWidth="1"/>
    <col min="1791" max="1791" width="6.28515625" customWidth="1"/>
    <col min="2023" max="2023" width="5.85546875" customWidth="1"/>
    <col min="2024" max="2024" width="9" customWidth="1"/>
    <col min="2025" max="2026" width="8.28515625" customWidth="1"/>
    <col min="2027" max="2027" width="4.7109375" customWidth="1"/>
    <col min="2028" max="2030" width="8.28515625" customWidth="1"/>
    <col min="2031" max="2031" width="4.7109375" customWidth="1"/>
    <col min="2032" max="2034" width="8.28515625" customWidth="1"/>
    <col min="2035" max="2035" width="4.7109375" customWidth="1"/>
    <col min="2036" max="2038" width="8.28515625" customWidth="1"/>
    <col min="2039" max="2039" width="6" customWidth="1"/>
    <col min="2040" max="2040" width="9" customWidth="1"/>
    <col min="2041" max="2042" width="8.28515625" customWidth="1"/>
    <col min="2043" max="2043" width="4.7109375" customWidth="1"/>
    <col min="2044" max="2046" width="8.28515625" customWidth="1"/>
    <col min="2047" max="2047" width="6.28515625" customWidth="1"/>
    <col min="2279" max="2279" width="5.85546875" customWidth="1"/>
    <col min="2280" max="2280" width="9" customWidth="1"/>
    <col min="2281" max="2282" width="8.28515625" customWidth="1"/>
    <col min="2283" max="2283" width="4.7109375" customWidth="1"/>
    <col min="2284" max="2286" width="8.28515625" customWidth="1"/>
    <col min="2287" max="2287" width="4.7109375" customWidth="1"/>
    <col min="2288" max="2290" width="8.28515625" customWidth="1"/>
    <col min="2291" max="2291" width="4.7109375" customWidth="1"/>
    <col min="2292" max="2294" width="8.28515625" customWidth="1"/>
    <col min="2295" max="2295" width="6" customWidth="1"/>
    <col min="2296" max="2296" width="9" customWidth="1"/>
    <col min="2297" max="2298" width="8.28515625" customWidth="1"/>
    <col min="2299" max="2299" width="4.7109375" customWidth="1"/>
    <col min="2300" max="2302" width="8.28515625" customWidth="1"/>
    <col min="2303" max="2303" width="6.28515625" customWidth="1"/>
    <col min="2535" max="2535" width="5.85546875" customWidth="1"/>
    <col min="2536" max="2536" width="9" customWidth="1"/>
    <col min="2537" max="2538" width="8.28515625" customWidth="1"/>
    <col min="2539" max="2539" width="4.7109375" customWidth="1"/>
    <col min="2540" max="2542" width="8.28515625" customWidth="1"/>
    <col min="2543" max="2543" width="4.7109375" customWidth="1"/>
    <col min="2544" max="2546" width="8.28515625" customWidth="1"/>
    <col min="2547" max="2547" width="4.7109375" customWidth="1"/>
    <col min="2548" max="2550" width="8.28515625" customWidth="1"/>
    <col min="2551" max="2551" width="6" customWidth="1"/>
    <col min="2552" max="2552" width="9" customWidth="1"/>
    <col min="2553" max="2554" width="8.28515625" customWidth="1"/>
    <col min="2555" max="2555" width="4.7109375" customWidth="1"/>
    <col min="2556" max="2558" width="8.28515625" customWidth="1"/>
    <col min="2559" max="2559" width="6.28515625" customWidth="1"/>
    <col min="2791" max="2791" width="5.85546875" customWidth="1"/>
    <col min="2792" max="2792" width="9" customWidth="1"/>
    <col min="2793" max="2794" width="8.28515625" customWidth="1"/>
    <col min="2795" max="2795" width="4.7109375" customWidth="1"/>
    <col min="2796" max="2798" width="8.28515625" customWidth="1"/>
    <col min="2799" max="2799" width="4.7109375" customWidth="1"/>
    <col min="2800" max="2802" width="8.28515625" customWidth="1"/>
    <col min="2803" max="2803" width="4.7109375" customWidth="1"/>
    <col min="2804" max="2806" width="8.28515625" customWidth="1"/>
    <col min="2807" max="2807" width="6" customWidth="1"/>
    <col min="2808" max="2808" width="9" customWidth="1"/>
    <col min="2809" max="2810" width="8.28515625" customWidth="1"/>
    <col min="2811" max="2811" width="4.7109375" customWidth="1"/>
    <col min="2812" max="2814" width="8.28515625" customWidth="1"/>
    <col min="2815" max="2815" width="6.28515625" customWidth="1"/>
    <col min="3047" max="3047" width="5.85546875" customWidth="1"/>
    <col min="3048" max="3048" width="9" customWidth="1"/>
    <col min="3049" max="3050" width="8.28515625" customWidth="1"/>
    <col min="3051" max="3051" width="4.7109375" customWidth="1"/>
    <col min="3052" max="3054" width="8.28515625" customWidth="1"/>
    <col min="3055" max="3055" width="4.7109375" customWidth="1"/>
    <col min="3056" max="3058" width="8.28515625" customWidth="1"/>
    <col min="3059" max="3059" width="4.7109375" customWidth="1"/>
    <col min="3060" max="3062" width="8.28515625" customWidth="1"/>
    <col min="3063" max="3063" width="6" customWidth="1"/>
    <col min="3064" max="3064" width="9" customWidth="1"/>
    <col min="3065" max="3066" width="8.28515625" customWidth="1"/>
    <col min="3067" max="3067" width="4.7109375" customWidth="1"/>
    <col min="3068" max="3070" width="8.28515625" customWidth="1"/>
    <col min="3071" max="3071" width="6.28515625" customWidth="1"/>
    <col min="3303" max="3303" width="5.85546875" customWidth="1"/>
    <col min="3304" max="3304" width="9" customWidth="1"/>
    <col min="3305" max="3306" width="8.28515625" customWidth="1"/>
    <col min="3307" max="3307" width="4.7109375" customWidth="1"/>
    <col min="3308" max="3310" width="8.28515625" customWidth="1"/>
    <col min="3311" max="3311" width="4.7109375" customWidth="1"/>
    <col min="3312" max="3314" width="8.28515625" customWidth="1"/>
    <col min="3315" max="3315" width="4.7109375" customWidth="1"/>
    <col min="3316" max="3318" width="8.28515625" customWidth="1"/>
    <col min="3319" max="3319" width="6" customWidth="1"/>
    <col min="3320" max="3320" width="9" customWidth="1"/>
    <col min="3321" max="3322" width="8.28515625" customWidth="1"/>
    <col min="3323" max="3323" width="4.7109375" customWidth="1"/>
    <col min="3324" max="3326" width="8.28515625" customWidth="1"/>
    <col min="3327" max="3327" width="6.28515625" customWidth="1"/>
    <col min="3559" max="3559" width="5.85546875" customWidth="1"/>
    <col min="3560" max="3560" width="9" customWidth="1"/>
    <col min="3561" max="3562" width="8.28515625" customWidth="1"/>
    <col min="3563" max="3563" width="4.7109375" customWidth="1"/>
    <col min="3564" max="3566" width="8.28515625" customWidth="1"/>
    <col min="3567" max="3567" width="4.7109375" customWidth="1"/>
    <col min="3568" max="3570" width="8.28515625" customWidth="1"/>
    <col min="3571" max="3571" width="4.7109375" customWidth="1"/>
    <col min="3572" max="3574" width="8.28515625" customWidth="1"/>
    <col min="3575" max="3575" width="6" customWidth="1"/>
    <col min="3576" max="3576" width="9" customWidth="1"/>
    <col min="3577" max="3578" width="8.28515625" customWidth="1"/>
    <col min="3579" max="3579" width="4.7109375" customWidth="1"/>
    <col min="3580" max="3582" width="8.28515625" customWidth="1"/>
    <col min="3583" max="3583" width="6.28515625" customWidth="1"/>
    <col min="3815" max="3815" width="5.85546875" customWidth="1"/>
    <col min="3816" max="3816" width="9" customWidth="1"/>
    <col min="3817" max="3818" width="8.28515625" customWidth="1"/>
    <col min="3819" max="3819" width="4.7109375" customWidth="1"/>
    <col min="3820" max="3822" width="8.28515625" customWidth="1"/>
    <col min="3823" max="3823" width="4.7109375" customWidth="1"/>
    <col min="3824" max="3826" width="8.28515625" customWidth="1"/>
    <col min="3827" max="3827" width="4.7109375" customWidth="1"/>
    <col min="3828" max="3830" width="8.28515625" customWidth="1"/>
    <col min="3831" max="3831" width="6" customWidth="1"/>
    <col min="3832" max="3832" width="9" customWidth="1"/>
    <col min="3833" max="3834" width="8.28515625" customWidth="1"/>
    <col min="3835" max="3835" width="4.7109375" customWidth="1"/>
    <col min="3836" max="3838" width="8.28515625" customWidth="1"/>
    <col min="3839" max="3839" width="6.28515625" customWidth="1"/>
    <col min="4071" max="4071" width="5.85546875" customWidth="1"/>
    <col min="4072" max="4072" width="9" customWidth="1"/>
    <col min="4073" max="4074" width="8.28515625" customWidth="1"/>
    <col min="4075" max="4075" width="4.7109375" customWidth="1"/>
    <col min="4076" max="4078" width="8.28515625" customWidth="1"/>
    <col min="4079" max="4079" width="4.7109375" customWidth="1"/>
    <col min="4080" max="4082" width="8.28515625" customWidth="1"/>
    <col min="4083" max="4083" width="4.7109375" customWidth="1"/>
    <col min="4084" max="4086" width="8.28515625" customWidth="1"/>
    <col min="4087" max="4087" width="6" customWidth="1"/>
    <col min="4088" max="4088" width="9" customWidth="1"/>
    <col min="4089" max="4090" width="8.28515625" customWidth="1"/>
    <col min="4091" max="4091" width="4.7109375" customWidth="1"/>
    <col min="4092" max="4094" width="8.28515625" customWidth="1"/>
    <col min="4095" max="4095" width="6.28515625" customWidth="1"/>
    <col min="4327" max="4327" width="5.85546875" customWidth="1"/>
    <col min="4328" max="4328" width="9" customWidth="1"/>
    <col min="4329" max="4330" width="8.28515625" customWidth="1"/>
    <col min="4331" max="4331" width="4.7109375" customWidth="1"/>
    <col min="4332" max="4334" width="8.28515625" customWidth="1"/>
    <col min="4335" max="4335" width="4.7109375" customWidth="1"/>
    <col min="4336" max="4338" width="8.28515625" customWidth="1"/>
    <col min="4339" max="4339" width="4.7109375" customWidth="1"/>
    <col min="4340" max="4342" width="8.28515625" customWidth="1"/>
    <col min="4343" max="4343" width="6" customWidth="1"/>
    <col min="4344" max="4344" width="9" customWidth="1"/>
    <col min="4345" max="4346" width="8.28515625" customWidth="1"/>
    <col min="4347" max="4347" width="4.7109375" customWidth="1"/>
    <col min="4348" max="4350" width="8.28515625" customWidth="1"/>
    <col min="4351" max="4351" width="6.28515625" customWidth="1"/>
    <col min="4583" max="4583" width="5.85546875" customWidth="1"/>
    <col min="4584" max="4584" width="9" customWidth="1"/>
    <col min="4585" max="4586" width="8.28515625" customWidth="1"/>
    <col min="4587" max="4587" width="4.7109375" customWidth="1"/>
    <col min="4588" max="4590" width="8.28515625" customWidth="1"/>
    <col min="4591" max="4591" width="4.7109375" customWidth="1"/>
    <col min="4592" max="4594" width="8.28515625" customWidth="1"/>
    <col min="4595" max="4595" width="4.7109375" customWidth="1"/>
    <col min="4596" max="4598" width="8.28515625" customWidth="1"/>
    <col min="4599" max="4599" width="6" customWidth="1"/>
    <col min="4600" max="4600" width="9" customWidth="1"/>
    <col min="4601" max="4602" width="8.28515625" customWidth="1"/>
    <col min="4603" max="4603" width="4.7109375" customWidth="1"/>
    <col min="4604" max="4606" width="8.28515625" customWidth="1"/>
    <col min="4607" max="4607" width="6.28515625" customWidth="1"/>
    <col min="4839" max="4839" width="5.85546875" customWidth="1"/>
    <col min="4840" max="4840" width="9" customWidth="1"/>
    <col min="4841" max="4842" width="8.28515625" customWidth="1"/>
    <col min="4843" max="4843" width="4.7109375" customWidth="1"/>
    <col min="4844" max="4846" width="8.28515625" customWidth="1"/>
    <col min="4847" max="4847" width="4.7109375" customWidth="1"/>
    <col min="4848" max="4850" width="8.28515625" customWidth="1"/>
    <col min="4851" max="4851" width="4.7109375" customWidth="1"/>
    <col min="4852" max="4854" width="8.28515625" customWidth="1"/>
    <col min="4855" max="4855" width="6" customWidth="1"/>
    <col min="4856" max="4856" width="9" customWidth="1"/>
    <col min="4857" max="4858" width="8.28515625" customWidth="1"/>
    <col min="4859" max="4859" width="4.7109375" customWidth="1"/>
    <col min="4860" max="4862" width="8.28515625" customWidth="1"/>
    <col min="4863" max="4863" width="6.28515625" customWidth="1"/>
    <col min="5095" max="5095" width="5.85546875" customWidth="1"/>
    <col min="5096" max="5096" width="9" customWidth="1"/>
    <col min="5097" max="5098" width="8.28515625" customWidth="1"/>
    <col min="5099" max="5099" width="4.7109375" customWidth="1"/>
    <col min="5100" max="5102" width="8.28515625" customWidth="1"/>
    <col min="5103" max="5103" width="4.7109375" customWidth="1"/>
    <col min="5104" max="5106" width="8.28515625" customWidth="1"/>
    <col min="5107" max="5107" width="4.7109375" customWidth="1"/>
    <col min="5108" max="5110" width="8.28515625" customWidth="1"/>
    <col min="5111" max="5111" width="6" customWidth="1"/>
    <col min="5112" max="5112" width="9" customWidth="1"/>
    <col min="5113" max="5114" width="8.28515625" customWidth="1"/>
    <col min="5115" max="5115" width="4.7109375" customWidth="1"/>
    <col min="5116" max="5118" width="8.28515625" customWidth="1"/>
    <col min="5119" max="5119" width="6.28515625" customWidth="1"/>
    <col min="5351" max="5351" width="5.85546875" customWidth="1"/>
    <col min="5352" max="5352" width="9" customWidth="1"/>
    <col min="5353" max="5354" width="8.28515625" customWidth="1"/>
    <col min="5355" max="5355" width="4.7109375" customWidth="1"/>
    <col min="5356" max="5358" width="8.28515625" customWidth="1"/>
    <col min="5359" max="5359" width="4.7109375" customWidth="1"/>
    <col min="5360" max="5362" width="8.28515625" customWidth="1"/>
    <col min="5363" max="5363" width="4.7109375" customWidth="1"/>
    <col min="5364" max="5366" width="8.28515625" customWidth="1"/>
    <col min="5367" max="5367" width="6" customWidth="1"/>
    <col min="5368" max="5368" width="9" customWidth="1"/>
    <col min="5369" max="5370" width="8.28515625" customWidth="1"/>
    <col min="5371" max="5371" width="4.7109375" customWidth="1"/>
    <col min="5372" max="5374" width="8.28515625" customWidth="1"/>
    <col min="5375" max="5375" width="6.28515625" customWidth="1"/>
    <col min="5607" max="5607" width="5.85546875" customWidth="1"/>
    <col min="5608" max="5608" width="9" customWidth="1"/>
    <col min="5609" max="5610" width="8.28515625" customWidth="1"/>
    <col min="5611" max="5611" width="4.7109375" customWidth="1"/>
    <col min="5612" max="5614" width="8.28515625" customWidth="1"/>
    <col min="5615" max="5615" width="4.7109375" customWidth="1"/>
    <col min="5616" max="5618" width="8.28515625" customWidth="1"/>
    <col min="5619" max="5619" width="4.7109375" customWidth="1"/>
    <col min="5620" max="5622" width="8.28515625" customWidth="1"/>
    <col min="5623" max="5623" width="6" customWidth="1"/>
    <col min="5624" max="5624" width="9" customWidth="1"/>
    <col min="5625" max="5626" width="8.28515625" customWidth="1"/>
    <col min="5627" max="5627" width="4.7109375" customWidth="1"/>
    <col min="5628" max="5630" width="8.28515625" customWidth="1"/>
    <col min="5631" max="5631" width="6.28515625" customWidth="1"/>
    <col min="5863" max="5863" width="5.85546875" customWidth="1"/>
    <col min="5864" max="5864" width="9" customWidth="1"/>
    <col min="5865" max="5866" width="8.28515625" customWidth="1"/>
    <col min="5867" max="5867" width="4.7109375" customWidth="1"/>
    <col min="5868" max="5870" width="8.28515625" customWidth="1"/>
    <col min="5871" max="5871" width="4.7109375" customWidth="1"/>
    <col min="5872" max="5874" width="8.28515625" customWidth="1"/>
    <col min="5875" max="5875" width="4.7109375" customWidth="1"/>
    <col min="5876" max="5878" width="8.28515625" customWidth="1"/>
    <col min="5879" max="5879" width="6" customWidth="1"/>
    <col min="5880" max="5880" width="9" customWidth="1"/>
    <col min="5881" max="5882" width="8.28515625" customWidth="1"/>
    <col min="5883" max="5883" width="4.7109375" customWidth="1"/>
    <col min="5884" max="5886" width="8.28515625" customWidth="1"/>
    <col min="5887" max="5887" width="6.28515625" customWidth="1"/>
    <col min="6119" max="6119" width="5.85546875" customWidth="1"/>
    <col min="6120" max="6120" width="9" customWidth="1"/>
    <col min="6121" max="6122" width="8.28515625" customWidth="1"/>
    <col min="6123" max="6123" width="4.7109375" customWidth="1"/>
    <col min="6124" max="6126" width="8.28515625" customWidth="1"/>
    <col min="6127" max="6127" width="4.7109375" customWidth="1"/>
    <col min="6128" max="6130" width="8.28515625" customWidth="1"/>
    <col min="6131" max="6131" width="4.7109375" customWidth="1"/>
    <col min="6132" max="6134" width="8.28515625" customWidth="1"/>
    <col min="6135" max="6135" width="6" customWidth="1"/>
    <col min="6136" max="6136" width="9" customWidth="1"/>
    <col min="6137" max="6138" width="8.28515625" customWidth="1"/>
    <col min="6139" max="6139" width="4.7109375" customWidth="1"/>
    <col min="6140" max="6142" width="8.28515625" customWidth="1"/>
    <col min="6143" max="6143" width="6.28515625" customWidth="1"/>
    <col min="6375" max="6375" width="5.85546875" customWidth="1"/>
    <col min="6376" max="6376" width="9" customWidth="1"/>
    <col min="6377" max="6378" width="8.28515625" customWidth="1"/>
    <col min="6379" max="6379" width="4.7109375" customWidth="1"/>
    <col min="6380" max="6382" width="8.28515625" customWidth="1"/>
    <col min="6383" max="6383" width="4.7109375" customWidth="1"/>
    <col min="6384" max="6386" width="8.28515625" customWidth="1"/>
    <col min="6387" max="6387" width="4.7109375" customWidth="1"/>
    <col min="6388" max="6390" width="8.28515625" customWidth="1"/>
    <col min="6391" max="6391" width="6" customWidth="1"/>
    <col min="6392" max="6392" width="9" customWidth="1"/>
    <col min="6393" max="6394" width="8.28515625" customWidth="1"/>
    <col min="6395" max="6395" width="4.7109375" customWidth="1"/>
    <col min="6396" max="6398" width="8.28515625" customWidth="1"/>
    <col min="6399" max="6399" width="6.28515625" customWidth="1"/>
    <col min="6631" max="6631" width="5.85546875" customWidth="1"/>
    <col min="6632" max="6632" width="9" customWidth="1"/>
    <col min="6633" max="6634" width="8.28515625" customWidth="1"/>
    <col min="6635" max="6635" width="4.7109375" customWidth="1"/>
    <col min="6636" max="6638" width="8.28515625" customWidth="1"/>
    <col min="6639" max="6639" width="4.7109375" customWidth="1"/>
    <col min="6640" max="6642" width="8.28515625" customWidth="1"/>
    <col min="6643" max="6643" width="4.7109375" customWidth="1"/>
    <col min="6644" max="6646" width="8.28515625" customWidth="1"/>
    <col min="6647" max="6647" width="6" customWidth="1"/>
    <col min="6648" max="6648" width="9" customWidth="1"/>
    <col min="6649" max="6650" width="8.28515625" customWidth="1"/>
    <col min="6651" max="6651" width="4.7109375" customWidth="1"/>
    <col min="6652" max="6654" width="8.28515625" customWidth="1"/>
    <col min="6655" max="6655" width="6.28515625" customWidth="1"/>
    <col min="6887" max="6887" width="5.85546875" customWidth="1"/>
    <col min="6888" max="6888" width="9" customWidth="1"/>
    <col min="6889" max="6890" width="8.28515625" customWidth="1"/>
    <col min="6891" max="6891" width="4.7109375" customWidth="1"/>
    <col min="6892" max="6894" width="8.28515625" customWidth="1"/>
    <col min="6895" max="6895" width="4.7109375" customWidth="1"/>
    <col min="6896" max="6898" width="8.28515625" customWidth="1"/>
    <col min="6899" max="6899" width="4.7109375" customWidth="1"/>
    <col min="6900" max="6902" width="8.28515625" customWidth="1"/>
    <col min="6903" max="6903" width="6" customWidth="1"/>
    <col min="6904" max="6904" width="9" customWidth="1"/>
    <col min="6905" max="6906" width="8.28515625" customWidth="1"/>
    <col min="6907" max="6907" width="4.7109375" customWidth="1"/>
    <col min="6908" max="6910" width="8.28515625" customWidth="1"/>
    <col min="6911" max="6911" width="6.28515625" customWidth="1"/>
    <col min="7143" max="7143" width="5.85546875" customWidth="1"/>
    <col min="7144" max="7144" width="9" customWidth="1"/>
    <col min="7145" max="7146" width="8.28515625" customWidth="1"/>
    <col min="7147" max="7147" width="4.7109375" customWidth="1"/>
    <col min="7148" max="7150" width="8.28515625" customWidth="1"/>
    <col min="7151" max="7151" width="4.7109375" customWidth="1"/>
    <col min="7152" max="7154" width="8.28515625" customWidth="1"/>
    <col min="7155" max="7155" width="4.7109375" customWidth="1"/>
    <col min="7156" max="7158" width="8.28515625" customWidth="1"/>
    <col min="7159" max="7159" width="6" customWidth="1"/>
    <col min="7160" max="7160" width="9" customWidth="1"/>
    <col min="7161" max="7162" width="8.28515625" customWidth="1"/>
    <col min="7163" max="7163" width="4.7109375" customWidth="1"/>
    <col min="7164" max="7166" width="8.28515625" customWidth="1"/>
    <col min="7167" max="7167" width="6.28515625" customWidth="1"/>
    <col min="7399" max="7399" width="5.85546875" customWidth="1"/>
    <col min="7400" max="7400" width="9" customWidth="1"/>
    <col min="7401" max="7402" width="8.28515625" customWidth="1"/>
    <col min="7403" max="7403" width="4.7109375" customWidth="1"/>
    <col min="7404" max="7406" width="8.28515625" customWidth="1"/>
    <col min="7407" max="7407" width="4.7109375" customWidth="1"/>
    <col min="7408" max="7410" width="8.28515625" customWidth="1"/>
    <col min="7411" max="7411" width="4.7109375" customWidth="1"/>
    <col min="7412" max="7414" width="8.28515625" customWidth="1"/>
    <col min="7415" max="7415" width="6" customWidth="1"/>
    <col min="7416" max="7416" width="9" customWidth="1"/>
    <col min="7417" max="7418" width="8.28515625" customWidth="1"/>
    <col min="7419" max="7419" width="4.7109375" customWidth="1"/>
    <col min="7420" max="7422" width="8.28515625" customWidth="1"/>
    <col min="7423" max="7423" width="6.28515625" customWidth="1"/>
    <col min="7655" max="7655" width="5.85546875" customWidth="1"/>
    <col min="7656" max="7656" width="9" customWidth="1"/>
    <col min="7657" max="7658" width="8.28515625" customWidth="1"/>
    <col min="7659" max="7659" width="4.7109375" customWidth="1"/>
    <col min="7660" max="7662" width="8.28515625" customWidth="1"/>
    <col min="7663" max="7663" width="4.7109375" customWidth="1"/>
    <col min="7664" max="7666" width="8.28515625" customWidth="1"/>
    <col min="7667" max="7667" width="4.7109375" customWidth="1"/>
    <col min="7668" max="7670" width="8.28515625" customWidth="1"/>
    <col min="7671" max="7671" width="6" customWidth="1"/>
    <col min="7672" max="7672" width="9" customWidth="1"/>
    <col min="7673" max="7674" width="8.28515625" customWidth="1"/>
    <col min="7675" max="7675" width="4.7109375" customWidth="1"/>
    <col min="7676" max="7678" width="8.28515625" customWidth="1"/>
    <col min="7679" max="7679" width="6.28515625" customWidth="1"/>
    <col min="7911" max="7911" width="5.85546875" customWidth="1"/>
    <col min="7912" max="7912" width="9" customWidth="1"/>
    <col min="7913" max="7914" width="8.28515625" customWidth="1"/>
    <col min="7915" max="7915" width="4.7109375" customWidth="1"/>
    <col min="7916" max="7918" width="8.28515625" customWidth="1"/>
    <col min="7919" max="7919" width="4.7109375" customWidth="1"/>
    <col min="7920" max="7922" width="8.28515625" customWidth="1"/>
    <col min="7923" max="7923" width="4.7109375" customWidth="1"/>
    <col min="7924" max="7926" width="8.28515625" customWidth="1"/>
    <col min="7927" max="7927" width="6" customWidth="1"/>
    <col min="7928" max="7928" width="9" customWidth="1"/>
    <col min="7929" max="7930" width="8.28515625" customWidth="1"/>
    <col min="7931" max="7931" width="4.7109375" customWidth="1"/>
    <col min="7932" max="7934" width="8.28515625" customWidth="1"/>
    <col min="7935" max="7935" width="6.28515625" customWidth="1"/>
    <col min="8167" max="8167" width="5.85546875" customWidth="1"/>
    <col min="8168" max="8168" width="9" customWidth="1"/>
    <col min="8169" max="8170" width="8.28515625" customWidth="1"/>
    <col min="8171" max="8171" width="4.7109375" customWidth="1"/>
    <col min="8172" max="8174" width="8.28515625" customWidth="1"/>
    <col min="8175" max="8175" width="4.7109375" customWidth="1"/>
    <col min="8176" max="8178" width="8.28515625" customWidth="1"/>
    <col min="8179" max="8179" width="4.7109375" customWidth="1"/>
    <col min="8180" max="8182" width="8.28515625" customWidth="1"/>
    <col min="8183" max="8183" width="6" customWidth="1"/>
    <col min="8184" max="8184" width="9" customWidth="1"/>
    <col min="8185" max="8186" width="8.28515625" customWidth="1"/>
    <col min="8187" max="8187" width="4.7109375" customWidth="1"/>
    <col min="8188" max="8190" width="8.28515625" customWidth="1"/>
    <col min="8191" max="8191" width="6.28515625" customWidth="1"/>
    <col min="8423" max="8423" width="5.85546875" customWidth="1"/>
    <col min="8424" max="8424" width="9" customWidth="1"/>
    <col min="8425" max="8426" width="8.28515625" customWidth="1"/>
    <col min="8427" max="8427" width="4.7109375" customWidth="1"/>
    <col min="8428" max="8430" width="8.28515625" customWidth="1"/>
    <col min="8431" max="8431" width="4.7109375" customWidth="1"/>
    <col min="8432" max="8434" width="8.28515625" customWidth="1"/>
    <col min="8435" max="8435" width="4.7109375" customWidth="1"/>
    <col min="8436" max="8438" width="8.28515625" customWidth="1"/>
    <col min="8439" max="8439" width="6" customWidth="1"/>
    <col min="8440" max="8440" width="9" customWidth="1"/>
    <col min="8441" max="8442" width="8.28515625" customWidth="1"/>
    <col min="8443" max="8443" width="4.7109375" customWidth="1"/>
    <col min="8444" max="8446" width="8.28515625" customWidth="1"/>
    <col min="8447" max="8447" width="6.28515625" customWidth="1"/>
    <col min="8679" max="8679" width="5.85546875" customWidth="1"/>
    <col min="8680" max="8680" width="9" customWidth="1"/>
    <col min="8681" max="8682" width="8.28515625" customWidth="1"/>
    <col min="8683" max="8683" width="4.7109375" customWidth="1"/>
    <col min="8684" max="8686" width="8.28515625" customWidth="1"/>
    <col min="8687" max="8687" width="4.7109375" customWidth="1"/>
    <col min="8688" max="8690" width="8.28515625" customWidth="1"/>
    <col min="8691" max="8691" width="4.7109375" customWidth="1"/>
    <col min="8692" max="8694" width="8.28515625" customWidth="1"/>
    <col min="8695" max="8695" width="6" customWidth="1"/>
    <col min="8696" max="8696" width="9" customWidth="1"/>
    <col min="8697" max="8698" width="8.28515625" customWidth="1"/>
    <col min="8699" max="8699" width="4.7109375" customWidth="1"/>
    <col min="8700" max="8702" width="8.28515625" customWidth="1"/>
    <col min="8703" max="8703" width="6.28515625" customWidth="1"/>
    <col min="8935" max="8935" width="5.85546875" customWidth="1"/>
    <col min="8936" max="8936" width="9" customWidth="1"/>
    <col min="8937" max="8938" width="8.28515625" customWidth="1"/>
    <col min="8939" max="8939" width="4.7109375" customWidth="1"/>
    <col min="8940" max="8942" width="8.28515625" customWidth="1"/>
    <col min="8943" max="8943" width="4.7109375" customWidth="1"/>
    <col min="8944" max="8946" width="8.28515625" customWidth="1"/>
    <col min="8947" max="8947" width="4.7109375" customWidth="1"/>
    <col min="8948" max="8950" width="8.28515625" customWidth="1"/>
    <col min="8951" max="8951" width="6" customWidth="1"/>
    <col min="8952" max="8952" width="9" customWidth="1"/>
    <col min="8953" max="8954" width="8.28515625" customWidth="1"/>
    <col min="8955" max="8955" width="4.7109375" customWidth="1"/>
    <col min="8956" max="8958" width="8.28515625" customWidth="1"/>
    <col min="8959" max="8959" width="6.28515625" customWidth="1"/>
    <col min="9191" max="9191" width="5.85546875" customWidth="1"/>
    <col min="9192" max="9192" width="9" customWidth="1"/>
    <col min="9193" max="9194" width="8.28515625" customWidth="1"/>
    <col min="9195" max="9195" width="4.7109375" customWidth="1"/>
    <col min="9196" max="9198" width="8.28515625" customWidth="1"/>
    <col min="9199" max="9199" width="4.7109375" customWidth="1"/>
    <col min="9200" max="9202" width="8.28515625" customWidth="1"/>
    <col min="9203" max="9203" width="4.7109375" customWidth="1"/>
    <col min="9204" max="9206" width="8.28515625" customWidth="1"/>
    <col min="9207" max="9207" width="6" customWidth="1"/>
    <col min="9208" max="9208" width="9" customWidth="1"/>
    <col min="9209" max="9210" width="8.28515625" customWidth="1"/>
    <col min="9211" max="9211" width="4.7109375" customWidth="1"/>
    <col min="9212" max="9214" width="8.28515625" customWidth="1"/>
    <col min="9215" max="9215" width="6.28515625" customWidth="1"/>
    <col min="9447" max="9447" width="5.85546875" customWidth="1"/>
    <col min="9448" max="9448" width="9" customWidth="1"/>
    <col min="9449" max="9450" width="8.28515625" customWidth="1"/>
    <col min="9451" max="9451" width="4.7109375" customWidth="1"/>
    <col min="9452" max="9454" width="8.28515625" customWidth="1"/>
    <col min="9455" max="9455" width="4.7109375" customWidth="1"/>
    <col min="9456" max="9458" width="8.28515625" customWidth="1"/>
    <col min="9459" max="9459" width="4.7109375" customWidth="1"/>
    <col min="9460" max="9462" width="8.28515625" customWidth="1"/>
    <col min="9463" max="9463" width="6" customWidth="1"/>
    <col min="9464" max="9464" width="9" customWidth="1"/>
    <col min="9465" max="9466" width="8.28515625" customWidth="1"/>
    <col min="9467" max="9467" width="4.7109375" customWidth="1"/>
    <col min="9468" max="9470" width="8.28515625" customWidth="1"/>
    <col min="9471" max="9471" width="6.28515625" customWidth="1"/>
    <col min="9703" max="9703" width="5.85546875" customWidth="1"/>
    <col min="9704" max="9704" width="9" customWidth="1"/>
    <col min="9705" max="9706" width="8.28515625" customWidth="1"/>
    <col min="9707" max="9707" width="4.7109375" customWidth="1"/>
    <col min="9708" max="9710" width="8.28515625" customWidth="1"/>
    <col min="9711" max="9711" width="4.7109375" customWidth="1"/>
    <col min="9712" max="9714" width="8.28515625" customWidth="1"/>
    <col min="9715" max="9715" width="4.7109375" customWidth="1"/>
    <col min="9716" max="9718" width="8.28515625" customWidth="1"/>
    <col min="9719" max="9719" width="6" customWidth="1"/>
    <col min="9720" max="9720" width="9" customWidth="1"/>
    <col min="9721" max="9722" width="8.28515625" customWidth="1"/>
    <col min="9723" max="9723" width="4.7109375" customWidth="1"/>
    <col min="9724" max="9726" width="8.28515625" customWidth="1"/>
    <col min="9727" max="9727" width="6.28515625" customWidth="1"/>
    <col min="9959" max="9959" width="5.85546875" customWidth="1"/>
    <col min="9960" max="9960" width="9" customWidth="1"/>
    <col min="9961" max="9962" width="8.28515625" customWidth="1"/>
    <col min="9963" max="9963" width="4.7109375" customWidth="1"/>
    <col min="9964" max="9966" width="8.28515625" customWidth="1"/>
    <col min="9967" max="9967" width="4.7109375" customWidth="1"/>
    <col min="9968" max="9970" width="8.28515625" customWidth="1"/>
    <col min="9971" max="9971" width="4.7109375" customWidth="1"/>
    <col min="9972" max="9974" width="8.28515625" customWidth="1"/>
    <col min="9975" max="9975" width="6" customWidth="1"/>
    <col min="9976" max="9976" width="9" customWidth="1"/>
    <col min="9977" max="9978" width="8.28515625" customWidth="1"/>
    <col min="9979" max="9979" width="4.7109375" customWidth="1"/>
    <col min="9980" max="9982" width="8.28515625" customWidth="1"/>
    <col min="9983" max="9983" width="6.28515625" customWidth="1"/>
    <col min="10215" max="10215" width="5.85546875" customWidth="1"/>
    <col min="10216" max="10216" width="9" customWidth="1"/>
    <col min="10217" max="10218" width="8.28515625" customWidth="1"/>
    <col min="10219" max="10219" width="4.7109375" customWidth="1"/>
    <col min="10220" max="10222" width="8.28515625" customWidth="1"/>
    <col min="10223" max="10223" width="4.7109375" customWidth="1"/>
    <col min="10224" max="10226" width="8.28515625" customWidth="1"/>
    <col min="10227" max="10227" width="4.7109375" customWidth="1"/>
    <col min="10228" max="10230" width="8.28515625" customWidth="1"/>
    <col min="10231" max="10231" width="6" customWidth="1"/>
    <col min="10232" max="10232" width="9" customWidth="1"/>
    <col min="10233" max="10234" width="8.28515625" customWidth="1"/>
    <col min="10235" max="10235" width="4.7109375" customWidth="1"/>
    <col min="10236" max="10238" width="8.28515625" customWidth="1"/>
    <col min="10239" max="10239" width="6.28515625" customWidth="1"/>
    <col min="10471" max="10471" width="5.85546875" customWidth="1"/>
    <col min="10472" max="10472" width="9" customWidth="1"/>
    <col min="10473" max="10474" width="8.28515625" customWidth="1"/>
    <col min="10475" max="10475" width="4.7109375" customWidth="1"/>
    <col min="10476" max="10478" width="8.28515625" customWidth="1"/>
    <col min="10479" max="10479" width="4.7109375" customWidth="1"/>
    <col min="10480" max="10482" width="8.28515625" customWidth="1"/>
    <col min="10483" max="10483" width="4.7109375" customWidth="1"/>
    <col min="10484" max="10486" width="8.28515625" customWidth="1"/>
    <col min="10487" max="10487" width="6" customWidth="1"/>
    <col min="10488" max="10488" width="9" customWidth="1"/>
    <col min="10489" max="10490" width="8.28515625" customWidth="1"/>
    <col min="10491" max="10491" width="4.7109375" customWidth="1"/>
    <col min="10492" max="10494" width="8.28515625" customWidth="1"/>
    <col min="10495" max="10495" width="6.28515625" customWidth="1"/>
    <col min="10727" max="10727" width="5.85546875" customWidth="1"/>
    <col min="10728" max="10728" width="9" customWidth="1"/>
    <col min="10729" max="10730" width="8.28515625" customWidth="1"/>
    <col min="10731" max="10731" width="4.7109375" customWidth="1"/>
    <col min="10732" max="10734" width="8.28515625" customWidth="1"/>
    <col min="10735" max="10735" width="4.7109375" customWidth="1"/>
    <col min="10736" max="10738" width="8.28515625" customWidth="1"/>
    <col min="10739" max="10739" width="4.7109375" customWidth="1"/>
    <col min="10740" max="10742" width="8.28515625" customWidth="1"/>
    <col min="10743" max="10743" width="6" customWidth="1"/>
    <col min="10744" max="10744" width="9" customWidth="1"/>
    <col min="10745" max="10746" width="8.28515625" customWidth="1"/>
    <col min="10747" max="10747" width="4.7109375" customWidth="1"/>
    <col min="10748" max="10750" width="8.28515625" customWidth="1"/>
    <col min="10751" max="10751" width="6.28515625" customWidth="1"/>
    <col min="10983" max="10983" width="5.85546875" customWidth="1"/>
    <col min="10984" max="10984" width="9" customWidth="1"/>
    <col min="10985" max="10986" width="8.28515625" customWidth="1"/>
    <col min="10987" max="10987" width="4.7109375" customWidth="1"/>
    <col min="10988" max="10990" width="8.28515625" customWidth="1"/>
    <col min="10991" max="10991" width="4.7109375" customWidth="1"/>
    <col min="10992" max="10994" width="8.28515625" customWidth="1"/>
    <col min="10995" max="10995" width="4.7109375" customWidth="1"/>
    <col min="10996" max="10998" width="8.28515625" customWidth="1"/>
    <col min="10999" max="10999" width="6" customWidth="1"/>
    <col min="11000" max="11000" width="9" customWidth="1"/>
    <col min="11001" max="11002" width="8.28515625" customWidth="1"/>
    <col min="11003" max="11003" width="4.7109375" customWidth="1"/>
    <col min="11004" max="11006" width="8.28515625" customWidth="1"/>
    <col min="11007" max="11007" width="6.28515625" customWidth="1"/>
    <col min="11239" max="11239" width="5.85546875" customWidth="1"/>
    <col min="11240" max="11240" width="9" customWidth="1"/>
    <col min="11241" max="11242" width="8.28515625" customWidth="1"/>
    <col min="11243" max="11243" width="4.7109375" customWidth="1"/>
    <col min="11244" max="11246" width="8.28515625" customWidth="1"/>
    <col min="11247" max="11247" width="4.7109375" customWidth="1"/>
    <col min="11248" max="11250" width="8.28515625" customWidth="1"/>
    <col min="11251" max="11251" width="4.7109375" customWidth="1"/>
    <col min="11252" max="11254" width="8.28515625" customWidth="1"/>
    <col min="11255" max="11255" width="6" customWidth="1"/>
    <col min="11256" max="11256" width="9" customWidth="1"/>
    <col min="11257" max="11258" width="8.28515625" customWidth="1"/>
    <col min="11259" max="11259" width="4.7109375" customWidth="1"/>
    <col min="11260" max="11262" width="8.28515625" customWidth="1"/>
    <col min="11263" max="11263" width="6.28515625" customWidth="1"/>
    <col min="11495" max="11495" width="5.85546875" customWidth="1"/>
    <col min="11496" max="11496" width="9" customWidth="1"/>
    <col min="11497" max="11498" width="8.28515625" customWidth="1"/>
    <col min="11499" max="11499" width="4.7109375" customWidth="1"/>
    <col min="11500" max="11502" width="8.28515625" customWidth="1"/>
    <col min="11503" max="11503" width="4.7109375" customWidth="1"/>
    <col min="11504" max="11506" width="8.28515625" customWidth="1"/>
    <col min="11507" max="11507" width="4.7109375" customWidth="1"/>
    <col min="11508" max="11510" width="8.28515625" customWidth="1"/>
    <col min="11511" max="11511" width="6" customWidth="1"/>
    <col min="11512" max="11512" width="9" customWidth="1"/>
    <col min="11513" max="11514" width="8.28515625" customWidth="1"/>
    <col min="11515" max="11515" width="4.7109375" customWidth="1"/>
    <col min="11516" max="11518" width="8.28515625" customWidth="1"/>
    <col min="11519" max="11519" width="6.28515625" customWidth="1"/>
    <col min="11751" max="11751" width="5.85546875" customWidth="1"/>
    <col min="11752" max="11752" width="9" customWidth="1"/>
    <col min="11753" max="11754" width="8.28515625" customWidth="1"/>
    <col min="11755" max="11755" width="4.7109375" customWidth="1"/>
    <col min="11756" max="11758" width="8.28515625" customWidth="1"/>
    <col min="11759" max="11759" width="4.7109375" customWidth="1"/>
    <col min="11760" max="11762" width="8.28515625" customWidth="1"/>
    <col min="11763" max="11763" width="4.7109375" customWidth="1"/>
    <col min="11764" max="11766" width="8.28515625" customWidth="1"/>
    <col min="11767" max="11767" width="6" customWidth="1"/>
    <col min="11768" max="11768" width="9" customWidth="1"/>
    <col min="11769" max="11770" width="8.28515625" customWidth="1"/>
    <col min="11771" max="11771" width="4.7109375" customWidth="1"/>
    <col min="11772" max="11774" width="8.28515625" customWidth="1"/>
    <col min="11775" max="11775" width="6.28515625" customWidth="1"/>
    <col min="12007" max="12007" width="5.85546875" customWidth="1"/>
    <col min="12008" max="12008" width="9" customWidth="1"/>
    <col min="12009" max="12010" width="8.28515625" customWidth="1"/>
    <col min="12011" max="12011" width="4.7109375" customWidth="1"/>
    <col min="12012" max="12014" width="8.28515625" customWidth="1"/>
    <col min="12015" max="12015" width="4.7109375" customWidth="1"/>
    <col min="12016" max="12018" width="8.28515625" customWidth="1"/>
    <col min="12019" max="12019" width="4.7109375" customWidth="1"/>
    <col min="12020" max="12022" width="8.28515625" customWidth="1"/>
    <col min="12023" max="12023" width="6" customWidth="1"/>
    <col min="12024" max="12024" width="9" customWidth="1"/>
    <col min="12025" max="12026" width="8.28515625" customWidth="1"/>
    <col min="12027" max="12027" width="4.7109375" customWidth="1"/>
    <col min="12028" max="12030" width="8.28515625" customWidth="1"/>
    <col min="12031" max="12031" width="6.28515625" customWidth="1"/>
    <col min="12263" max="12263" width="5.85546875" customWidth="1"/>
    <col min="12264" max="12264" width="9" customWidth="1"/>
    <col min="12265" max="12266" width="8.28515625" customWidth="1"/>
    <col min="12267" max="12267" width="4.7109375" customWidth="1"/>
    <col min="12268" max="12270" width="8.28515625" customWidth="1"/>
    <col min="12271" max="12271" width="4.7109375" customWidth="1"/>
    <col min="12272" max="12274" width="8.28515625" customWidth="1"/>
    <col min="12275" max="12275" width="4.7109375" customWidth="1"/>
    <col min="12276" max="12278" width="8.28515625" customWidth="1"/>
    <col min="12279" max="12279" width="6" customWidth="1"/>
    <col min="12280" max="12280" width="9" customWidth="1"/>
    <col min="12281" max="12282" width="8.28515625" customWidth="1"/>
    <col min="12283" max="12283" width="4.7109375" customWidth="1"/>
    <col min="12284" max="12286" width="8.28515625" customWidth="1"/>
    <col min="12287" max="12287" width="6.28515625" customWidth="1"/>
    <col min="12519" max="12519" width="5.85546875" customWidth="1"/>
    <col min="12520" max="12520" width="9" customWidth="1"/>
    <col min="12521" max="12522" width="8.28515625" customWidth="1"/>
    <col min="12523" max="12523" width="4.7109375" customWidth="1"/>
    <col min="12524" max="12526" width="8.28515625" customWidth="1"/>
    <col min="12527" max="12527" width="4.7109375" customWidth="1"/>
    <col min="12528" max="12530" width="8.28515625" customWidth="1"/>
    <col min="12531" max="12531" width="4.7109375" customWidth="1"/>
    <col min="12532" max="12534" width="8.28515625" customWidth="1"/>
    <col min="12535" max="12535" width="6" customWidth="1"/>
    <col min="12536" max="12536" width="9" customWidth="1"/>
    <col min="12537" max="12538" width="8.28515625" customWidth="1"/>
    <col min="12539" max="12539" width="4.7109375" customWidth="1"/>
    <col min="12540" max="12542" width="8.28515625" customWidth="1"/>
    <col min="12543" max="12543" width="6.28515625" customWidth="1"/>
    <col min="12775" max="12775" width="5.85546875" customWidth="1"/>
    <col min="12776" max="12776" width="9" customWidth="1"/>
    <col min="12777" max="12778" width="8.28515625" customWidth="1"/>
    <col min="12779" max="12779" width="4.7109375" customWidth="1"/>
    <col min="12780" max="12782" width="8.28515625" customWidth="1"/>
    <col min="12783" max="12783" width="4.7109375" customWidth="1"/>
    <col min="12784" max="12786" width="8.28515625" customWidth="1"/>
    <col min="12787" max="12787" width="4.7109375" customWidth="1"/>
    <col min="12788" max="12790" width="8.28515625" customWidth="1"/>
    <col min="12791" max="12791" width="6" customWidth="1"/>
    <col min="12792" max="12792" width="9" customWidth="1"/>
    <col min="12793" max="12794" width="8.28515625" customWidth="1"/>
    <col min="12795" max="12795" width="4.7109375" customWidth="1"/>
    <col min="12796" max="12798" width="8.28515625" customWidth="1"/>
    <col min="12799" max="12799" width="6.28515625" customWidth="1"/>
    <col min="13031" max="13031" width="5.85546875" customWidth="1"/>
    <col min="13032" max="13032" width="9" customWidth="1"/>
    <col min="13033" max="13034" width="8.28515625" customWidth="1"/>
    <col min="13035" max="13035" width="4.7109375" customWidth="1"/>
    <col min="13036" max="13038" width="8.28515625" customWidth="1"/>
    <col min="13039" max="13039" width="4.7109375" customWidth="1"/>
    <col min="13040" max="13042" width="8.28515625" customWidth="1"/>
    <col min="13043" max="13043" width="4.7109375" customWidth="1"/>
    <col min="13044" max="13046" width="8.28515625" customWidth="1"/>
    <col min="13047" max="13047" width="6" customWidth="1"/>
    <col min="13048" max="13048" width="9" customWidth="1"/>
    <col min="13049" max="13050" width="8.28515625" customWidth="1"/>
    <col min="13051" max="13051" width="4.7109375" customWidth="1"/>
    <col min="13052" max="13054" width="8.28515625" customWidth="1"/>
    <col min="13055" max="13055" width="6.28515625" customWidth="1"/>
    <col min="13287" max="13287" width="5.85546875" customWidth="1"/>
    <col min="13288" max="13288" width="9" customWidth="1"/>
    <col min="13289" max="13290" width="8.28515625" customWidth="1"/>
    <col min="13291" max="13291" width="4.7109375" customWidth="1"/>
    <col min="13292" max="13294" width="8.28515625" customWidth="1"/>
    <col min="13295" max="13295" width="4.7109375" customWidth="1"/>
    <col min="13296" max="13298" width="8.28515625" customWidth="1"/>
    <col min="13299" max="13299" width="4.7109375" customWidth="1"/>
    <col min="13300" max="13302" width="8.28515625" customWidth="1"/>
    <col min="13303" max="13303" width="6" customWidth="1"/>
    <col min="13304" max="13304" width="9" customWidth="1"/>
    <col min="13305" max="13306" width="8.28515625" customWidth="1"/>
    <col min="13307" max="13307" width="4.7109375" customWidth="1"/>
    <col min="13308" max="13310" width="8.28515625" customWidth="1"/>
    <col min="13311" max="13311" width="6.28515625" customWidth="1"/>
    <col min="13543" max="13543" width="5.85546875" customWidth="1"/>
    <col min="13544" max="13544" width="9" customWidth="1"/>
    <col min="13545" max="13546" width="8.28515625" customWidth="1"/>
    <col min="13547" max="13547" width="4.7109375" customWidth="1"/>
    <col min="13548" max="13550" width="8.28515625" customWidth="1"/>
    <col min="13551" max="13551" width="4.7109375" customWidth="1"/>
    <col min="13552" max="13554" width="8.28515625" customWidth="1"/>
    <col min="13555" max="13555" width="4.7109375" customWidth="1"/>
    <col min="13556" max="13558" width="8.28515625" customWidth="1"/>
    <col min="13559" max="13559" width="6" customWidth="1"/>
    <col min="13560" max="13560" width="9" customWidth="1"/>
    <col min="13561" max="13562" width="8.28515625" customWidth="1"/>
    <col min="13563" max="13563" width="4.7109375" customWidth="1"/>
    <col min="13564" max="13566" width="8.28515625" customWidth="1"/>
    <col min="13567" max="13567" width="6.28515625" customWidth="1"/>
    <col min="13799" max="13799" width="5.85546875" customWidth="1"/>
    <col min="13800" max="13800" width="9" customWidth="1"/>
    <col min="13801" max="13802" width="8.28515625" customWidth="1"/>
    <col min="13803" max="13803" width="4.7109375" customWidth="1"/>
    <col min="13804" max="13806" width="8.28515625" customWidth="1"/>
    <col min="13807" max="13807" width="4.7109375" customWidth="1"/>
    <col min="13808" max="13810" width="8.28515625" customWidth="1"/>
    <col min="13811" max="13811" width="4.7109375" customWidth="1"/>
    <col min="13812" max="13814" width="8.28515625" customWidth="1"/>
    <col min="13815" max="13815" width="6" customWidth="1"/>
    <col min="13816" max="13816" width="9" customWidth="1"/>
    <col min="13817" max="13818" width="8.28515625" customWidth="1"/>
    <col min="13819" max="13819" width="4.7109375" customWidth="1"/>
    <col min="13820" max="13822" width="8.28515625" customWidth="1"/>
    <col min="13823" max="13823" width="6.28515625" customWidth="1"/>
    <col min="14055" max="14055" width="5.85546875" customWidth="1"/>
    <col min="14056" max="14056" width="9" customWidth="1"/>
    <col min="14057" max="14058" width="8.28515625" customWidth="1"/>
    <col min="14059" max="14059" width="4.7109375" customWidth="1"/>
    <col min="14060" max="14062" width="8.28515625" customWidth="1"/>
    <col min="14063" max="14063" width="4.7109375" customWidth="1"/>
    <col min="14064" max="14066" width="8.28515625" customWidth="1"/>
    <col min="14067" max="14067" width="4.7109375" customWidth="1"/>
    <col min="14068" max="14070" width="8.28515625" customWidth="1"/>
    <col min="14071" max="14071" width="6" customWidth="1"/>
    <col min="14072" max="14072" width="9" customWidth="1"/>
    <col min="14073" max="14074" width="8.28515625" customWidth="1"/>
    <col min="14075" max="14075" width="4.7109375" customWidth="1"/>
    <col min="14076" max="14078" width="8.28515625" customWidth="1"/>
    <col min="14079" max="14079" width="6.28515625" customWidth="1"/>
    <col min="14311" max="14311" width="5.85546875" customWidth="1"/>
    <col min="14312" max="14312" width="9" customWidth="1"/>
    <col min="14313" max="14314" width="8.28515625" customWidth="1"/>
    <col min="14315" max="14315" width="4.7109375" customWidth="1"/>
    <col min="14316" max="14318" width="8.28515625" customWidth="1"/>
    <col min="14319" max="14319" width="4.7109375" customWidth="1"/>
    <col min="14320" max="14322" width="8.28515625" customWidth="1"/>
    <col min="14323" max="14323" width="4.7109375" customWidth="1"/>
    <col min="14324" max="14326" width="8.28515625" customWidth="1"/>
    <col min="14327" max="14327" width="6" customWidth="1"/>
    <col min="14328" max="14328" width="9" customWidth="1"/>
    <col min="14329" max="14330" width="8.28515625" customWidth="1"/>
    <col min="14331" max="14331" width="4.7109375" customWidth="1"/>
    <col min="14332" max="14334" width="8.28515625" customWidth="1"/>
    <col min="14335" max="14335" width="6.28515625" customWidth="1"/>
    <col min="14567" max="14567" width="5.85546875" customWidth="1"/>
    <col min="14568" max="14568" width="9" customWidth="1"/>
    <col min="14569" max="14570" width="8.28515625" customWidth="1"/>
    <col min="14571" max="14571" width="4.7109375" customWidth="1"/>
    <col min="14572" max="14574" width="8.28515625" customWidth="1"/>
    <col min="14575" max="14575" width="4.7109375" customWidth="1"/>
    <col min="14576" max="14578" width="8.28515625" customWidth="1"/>
    <col min="14579" max="14579" width="4.7109375" customWidth="1"/>
    <col min="14580" max="14582" width="8.28515625" customWidth="1"/>
    <col min="14583" max="14583" width="6" customWidth="1"/>
    <col min="14584" max="14584" width="9" customWidth="1"/>
    <col min="14585" max="14586" width="8.28515625" customWidth="1"/>
    <col min="14587" max="14587" width="4.7109375" customWidth="1"/>
    <col min="14588" max="14590" width="8.28515625" customWidth="1"/>
    <col min="14591" max="14591" width="6.28515625" customWidth="1"/>
    <col min="14823" max="14823" width="5.85546875" customWidth="1"/>
    <col min="14824" max="14824" width="9" customWidth="1"/>
    <col min="14825" max="14826" width="8.28515625" customWidth="1"/>
    <col min="14827" max="14827" width="4.7109375" customWidth="1"/>
    <col min="14828" max="14830" width="8.28515625" customWidth="1"/>
    <col min="14831" max="14831" width="4.7109375" customWidth="1"/>
    <col min="14832" max="14834" width="8.28515625" customWidth="1"/>
    <col min="14835" max="14835" width="4.7109375" customWidth="1"/>
    <col min="14836" max="14838" width="8.28515625" customWidth="1"/>
    <col min="14839" max="14839" width="6" customWidth="1"/>
    <col min="14840" max="14840" width="9" customWidth="1"/>
    <col min="14841" max="14842" width="8.28515625" customWidth="1"/>
    <col min="14843" max="14843" width="4.7109375" customWidth="1"/>
    <col min="14844" max="14846" width="8.28515625" customWidth="1"/>
    <col min="14847" max="14847" width="6.28515625" customWidth="1"/>
    <col min="15079" max="15079" width="5.85546875" customWidth="1"/>
    <col min="15080" max="15080" width="9" customWidth="1"/>
    <col min="15081" max="15082" width="8.28515625" customWidth="1"/>
    <col min="15083" max="15083" width="4.7109375" customWidth="1"/>
    <col min="15084" max="15086" width="8.28515625" customWidth="1"/>
    <col min="15087" max="15087" width="4.7109375" customWidth="1"/>
    <col min="15088" max="15090" width="8.28515625" customWidth="1"/>
    <col min="15091" max="15091" width="4.7109375" customWidth="1"/>
    <col min="15092" max="15094" width="8.28515625" customWidth="1"/>
    <col min="15095" max="15095" width="6" customWidth="1"/>
    <col min="15096" max="15096" width="9" customWidth="1"/>
    <col min="15097" max="15098" width="8.28515625" customWidth="1"/>
    <col min="15099" max="15099" width="4.7109375" customWidth="1"/>
    <col min="15100" max="15102" width="8.28515625" customWidth="1"/>
    <col min="15103" max="15103" width="6.28515625" customWidth="1"/>
    <col min="15335" max="15335" width="5.85546875" customWidth="1"/>
    <col min="15336" max="15336" width="9" customWidth="1"/>
    <col min="15337" max="15338" width="8.28515625" customWidth="1"/>
    <col min="15339" max="15339" width="4.7109375" customWidth="1"/>
    <col min="15340" max="15342" width="8.28515625" customWidth="1"/>
    <col min="15343" max="15343" width="4.7109375" customWidth="1"/>
    <col min="15344" max="15346" width="8.28515625" customWidth="1"/>
    <col min="15347" max="15347" width="4.7109375" customWidth="1"/>
    <col min="15348" max="15350" width="8.28515625" customWidth="1"/>
    <col min="15351" max="15351" width="6" customWidth="1"/>
    <col min="15352" max="15352" width="9" customWidth="1"/>
    <col min="15353" max="15354" width="8.28515625" customWidth="1"/>
    <col min="15355" max="15355" width="4.7109375" customWidth="1"/>
    <col min="15356" max="15358" width="8.28515625" customWidth="1"/>
    <col min="15359" max="15359" width="6.28515625" customWidth="1"/>
    <col min="15591" max="15591" width="5.85546875" customWidth="1"/>
    <col min="15592" max="15592" width="9" customWidth="1"/>
    <col min="15593" max="15594" width="8.28515625" customWidth="1"/>
    <col min="15595" max="15595" width="4.7109375" customWidth="1"/>
    <col min="15596" max="15598" width="8.28515625" customWidth="1"/>
    <col min="15599" max="15599" width="4.7109375" customWidth="1"/>
    <col min="15600" max="15602" width="8.28515625" customWidth="1"/>
    <col min="15603" max="15603" width="4.7109375" customWidth="1"/>
    <col min="15604" max="15606" width="8.28515625" customWidth="1"/>
    <col min="15607" max="15607" width="6" customWidth="1"/>
    <col min="15608" max="15608" width="9" customWidth="1"/>
    <col min="15609" max="15610" width="8.28515625" customWidth="1"/>
    <col min="15611" max="15611" width="4.7109375" customWidth="1"/>
    <col min="15612" max="15614" width="8.28515625" customWidth="1"/>
    <col min="15615" max="15615" width="6.28515625" customWidth="1"/>
    <col min="15847" max="15847" width="5.85546875" customWidth="1"/>
    <col min="15848" max="15848" width="9" customWidth="1"/>
    <col min="15849" max="15850" width="8.28515625" customWidth="1"/>
    <col min="15851" max="15851" width="4.7109375" customWidth="1"/>
    <col min="15852" max="15854" width="8.28515625" customWidth="1"/>
    <col min="15855" max="15855" width="4.7109375" customWidth="1"/>
    <col min="15856" max="15858" width="8.28515625" customWidth="1"/>
    <col min="15859" max="15859" width="4.7109375" customWidth="1"/>
    <col min="15860" max="15862" width="8.28515625" customWidth="1"/>
    <col min="15863" max="15863" width="6" customWidth="1"/>
    <col min="15864" max="15864" width="9" customWidth="1"/>
    <col min="15865" max="15866" width="8.28515625" customWidth="1"/>
    <col min="15867" max="15867" width="4.7109375" customWidth="1"/>
    <col min="15868" max="15870" width="8.28515625" customWidth="1"/>
    <col min="15871" max="15871" width="6.28515625" customWidth="1"/>
    <col min="16103" max="16103" width="5.85546875" customWidth="1"/>
    <col min="16104" max="16104" width="9" customWidth="1"/>
    <col min="16105" max="16106" width="8.28515625" customWidth="1"/>
    <col min="16107" max="16107" width="4.7109375" customWidth="1"/>
    <col min="16108" max="16110" width="8.28515625" customWidth="1"/>
    <col min="16111" max="16111" width="4.7109375" customWidth="1"/>
    <col min="16112" max="16114" width="8.28515625" customWidth="1"/>
    <col min="16115" max="16115" width="4.7109375" customWidth="1"/>
    <col min="16116" max="16118" width="8.28515625" customWidth="1"/>
    <col min="16119" max="16119" width="6" customWidth="1"/>
    <col min="16120" max="16120" width="9" customWidth="1"/>
    <col min="16121" max="16122" width="8.28515625" customWidth="1"/>
    <col min="16123" max="16123" width="4.7109375" customWidth="1"/>
    <col min="16124" max="16126" width="8.28515625" customWidth="1"/>
    <col min="16127" max="16127" width="6.28515625" customWidth="1"/>
  </cols>
  <sheetData>
    <row r="1" spans="1:31" ht="32.25" customHeight="1" thickBot="1" x14ac:dyDescent="0.5">
      <c r="A1" s="188">
        <f>'juin 2024'!B6</f>
        <v>0</v>
      </c>
      <c r="B1" s="188"/>
      <c r="C1" s="199" t="s">
        <v>111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44"/>
    </row>
    <row r="2" spans="1:31" ht="22.5" customHeight="1" thickBot="1" x14ac:dyDescent="0.3">
      <c r="A2" s="208">
        <v>45444</v>
      </c>
      <c r="B2" s="209"/>
      <c r="C2" s="209"/>
      <c r="D2" s="209"/>
      <c r="E2" s="210"/>
      <c r="F2" s="208">
        <v>45474</v>
      </c>
      <c r="G2" s="209"/>
      <c r="H2" s="209"/>
      <c r="I2" s="209"/>
      <c r="J2" s="210"/>
      <c r="K2" s="208">
        <v>45505</v>
      </c>
      <c r="L2" s="209"/>
      <c r="M2" s="209"/>
      <c r="N2" s="209"/>
      <c r="O2" s="210"/>
      <c r="P2" s="208">
        <v>45536</v>
      </c>
      <c r="Q2" s="209"/>
      <c r="R2" s="209"/>
      <c r="S2" s="209"/>
      <c r="T2" s="210"/>
      <c r="U2" s="208">
        <v>45566</v>
      </c>
      <c r="V2" s="209"/>
      <c r="W2" s="209"/>
      <c r="X2" s="209"/>
      <c r="Y2" s="210"/>
      <c r="Z2" s="208">
        <v>45597</v>
      </c>
      <c r="AA2" s="209"/>
      <c r="AB2" s="209"/>
      <c r="AC2" s="209"/>
      <c r="AD2" s="210"/>
      <c r="AE2"/>
    </row>
    <row r="3" spans="1:31" ht="23.25" customHeight="1" x14ac:dyDescent="0.25">
      <c r="A3" s="46"/>
      <c r="B3" s="46"/>
      <c r="C3" s="47"/>
      <c r="D3" s="56" t="s">
        <v>37</v>
      </c>
      <c r="E3" s="57" t="s">
        <v>38</v>
      </c>
      <c r="F3" s="103"/>
      <c r="G3" s="58"/>
      <c r="H3" s="58"/>
      <c r="I3" s="52" t="s">
        <v>37</v>
      </c>
      <c r="J3" s="53" t="s">
        <v>38</v>
      </c>
      <c r="K3" s="266"/>
      <c r="L3" s="267"/>
      <c r="M3" s="268"/>
      <c r="N3" s="52" t="s">
        <v>37</v>
      </c>
      <c r="O3" s="53" t="s">
        <v>38</v>
      </c>
      <c r="P3" s="25"/>
      <c r="Q3" s="109"/>
      <c r="R3" s="99"/>
      <c r="S3" s="52" t="s">
        <v>37</v>
      </c>
      <c r="T3" s="53" t="s">
        <v>38</v>
      </c>
      <c r="U3" s="58"/>
      <c r="V3" s="58"/>
      <c r="W3" s="58"/>
      <c r="X3" s="52" t="s">
        <v>37</v>
      </c>
      <c r="Y3" s="53" t="s">
        <v>38</v>
      </c>
      <c r="Z3" s="98"/>
      <c r="AA3" s="112"/>
      <c r="AB3" s="99"/>
      <c r="AC3" s="54" t="s">
        <v>37</v>
      </c>
      <c r="AD3" s="53" t="s">
        <v>38</v>
      </c>
      <c r="AE3"/>
    </row>
    <row r="4" spans="1:31" x14ac:dyDescent="0.25">
      <c r="A4" s="189">
        <v>23</v>
      </c>
      <c r="B4" s="51" t="s">
        <v>22</v>
      </c>
      <c r="C4" s="141">
        <v>3</v>
      </c>
      <c r="D4" s="60">
        <f>'juin 2024'!F11</f>
        <v>8.5</v>
      </c>
      <c r="E4" s="299" t="str">
        <f>IF(D4="CP","CP","8,5")</f>
        <v>8,5</v>
      </c>
      <c r="F4" s="189">
        <v>27</v>
      </c>
      <c r="G4" s="48" t="s">
        <v>22</v>
      </c>
      <c r="H4" s="141">
        <v>1</v>
      </c>
      <c r="I4" s="60">
        <f>'juillet 2024'!F11</f>
        <v>8.5</v>
      </c>
      <c r="J4" s="298" t="str">
        <f>IF(I4="CP","CP","8,5")</f>
        <v>8,5</v>
      </c>
      <c r="K4" s="189">
        <v>31</v>
      </c>
      <c r="L4" s="48" t="s">
        <v>22</v>
      </c>
      <c r="M4" s="141">
        <v>29</v>
      </c>
      <c r="N4" s="60">
        <f>'août 2024'!F11</f>
        <v>8.5</v>
      </c>
      <c r="O4" s="298" t="str">
        <f>IF(N4="CP","CP","8,5")</f>
        <v>8,5</v>
      </c>
      <c r="P4" s="189">
        <v>36</v>
      </c>
      <c r="Q4" s="48" t="s">
        <v>22</v>
      </c>
      <c r="R4" s="141">
        <v>2</v>
      </c>
      <c r="S4" s="60">
        <f>'sept 2024'!F21</f>
        <v>8.5</v>
      </c>
      <c r="T4" s="298" t="str">
        <f>IF(S4="CP","CP","8,5")</f>
        <v>8,5</v>
      </c>
      <c r="U4" s="189">
        <v>40</v>
      </c>
      <c r="V4" s="48" t="s">
        <v>22</v>
      </c>
      <c r="W4" s="141">
        <v>30</v>
      </c>
      <c r="X4" s="60">
        <f>'oct 2024'!F11</f>
        <v>8.5</v>
      </c>
      <c r="Y4" s="298" t="str">
        <f>IF(X4="CP","CP","8,5")</f>
        <v>8,5</v>
      </c>
      <c r="Z4" s="189">
        <v>44</v>
      </c>
      <c r="AA4" s="160" t="s">
        <v>22</v>
      </c>
      <c r="AB4" s="141">
        <v>28</v>
      </c>
      <c r="AC4" s="60">
        <f>'nov 2024'!F11</f>
        <v>8.5</v>
      </c>
      <c r="AD4" s="298" t="str">
        <f>IF(AC4="CP","CP","8,5")</f>
        <v>8,5</v>
      </c>
      <c r="AE4"/>
    </row>
    <row r="5" spans="1:31" x14ac:dyDescent="0.25">
      <c r="A5" s="190"/>
      <c r="B5" s="51" t="s">
        <v>23</v>
      </c>
      <c r="C5" s="141">
        <v>4</v>
      </c>
      <c r="D5" s="60">
        <f>'juin 2024'!F12</f>
        <v>8.5</v>
      </c>
      <c r="E5" s="299" t="str">
        <f t="shared" ref="E5:E8" si="0">IF(D5="CP","CP","8,5")</f>
        <v>8,5</v>
      </c>
      <c r="F5" s="190"/>
      <c r="G5" s="51" t="s">
        <v>23</v>
      </c>
      <c r="H5" s="141">
        <v>2</v>
      </c>
      <c r="I5" s="60">
        <f>'juillet 2024'!F12</f>
        <v>8.5</v>
      </c>
      <c r="J5" s="298" t="str">
        <f t="shared" ref="J5:J6" si="1">IF(I5="CP","CP","8,5")</f>
        <v>8,5</v>
      </c>
      <c r="K5" s="190"/>
      <c r="L5" s="51" t="s">
        <v>23</v>
      </c>
      <c r="M5" s="141">
        <v>30</v>
      </c>
      <c r="N5" s="60">
        <f>'août 2024'!F12</f>
        <v>8.5</v>
      </c>
      <c r="O5" s="298" t="str">
        <f t="shared" ref="O5:O6" si="2">IF(N5="CP","CP","8,5")</f>
        <v>8,5</v>
      </c>
      <c r="P5" s="190"/>
      <c r="Q5" s="48" t="s">
        <v>23</v>
      </c>
      <c r="R5" s="141">
        <v>3</v>
      </c>
      <c r="S5" s="60">
        <f>'sept 2024'!F22</f>
        <v>8.5</v>
      </c>
      <c r="T5" s="298" t="str">
        <f t="shared" ref="T5:T6" si="3">IF(S5="CP","CP","8,5")</f>
        <v>8,5</v>
      </c>
      <c r="U5" s="190"/>
      <c r="V5" s="48" t="s">
        <v>23</v>
      </c>
      <c r="W5" s="141">
        <v>1</v>
      </c>
      <c r="X5" s="60">
        <f>'oct 2024'!F12</f>
        <v>8.5</v>
      </c>
      <c r="Y5" s="298" t="str">
        <f t="shared" ref="Y5:Y6" si="4">IF(X5="CP","CP","8,5")</f>
        <v>8,5</v>
      </c>
      <c r="Z5" s="190"/>
      <c r="AA5" s="48" t="s">
        <v>23</v>
      </c>
      <c r="AB5" s="141">
        <v>29</v>
      </c>
      <c r="AC5" s="60">
        <f>'nov 2024'!F12</f>
        <v>8.5</v>
      </c>
      <c r="AD5" s="298" t="str">
        <f t="shared" ref="AD5:AD6" si="5">IF(AC5="CP","CP","8,5")</f>
        <v>8,5</v>
      </c>
      <c r="AE5"/>
    </row>
    <row r="6" spans="1:31" x14ac:dyDescent="0.25">
      <c r="A6" s="190"/>
      <c r="B6" s="51" t="s">
        <v>23</v>
      </c>
      <c r="C6" s="141">
        <v>5</v>
      </c>
      <c r="D6" s="60">
        <f>'juin 2024'!F13</f>
        <v>8.5</v>
      </c>
      <c r="E6" s="299" t="str">
        <f t="shared" si="0"/>
        <v>8,5</v>
      </c>
      <c r="F6" s="190"/>
      <c r="G6" s="48" t="s">
        <v>23</v>
      </c>
      <c r="H6" s="141">
        <v>3</v>
      </c>
      <c r="I6" s="60">
        <f>'juillet 2024'!F13</f>
        <v>8.5</v>
      </c>
      <c r="J6" s="298" t="str">
        <f t="shared" si="1"/>
        <v>8,5</v>
      </c>
      <c r="K6" s="190"/>
      <c r="L6" s="48" t="s">
        <v>23</v>
      </c>
      <c r="M6" s="141">
        <v>31</v>
      </c>
      <c r="N6" s="60">
        <f>'août 2024'!F13</f>
        <v>8.5</v>
      </c>
      <c r="O6" s="298" t="str">
        <f t="shared" si="2"/>
        <v>8,5</v>
      </c>
      <c r="P6" s="190"/>
      <c r="Q6" s="48" t="s">
        <v>23</v>
      </c>
      <c r="R6" s="141">
        <v>4</v>
      </c>
      <c r="S6" s="60">
        <f>'sept 2024'!F23</f>
        <v>8.5</v>
      </c>
      <c r="T6" s="298" t="str">
        <f t="shared" si="3"/>
        <v>8,5</v>
      </c>
      <c r="U6" s="190"/>
      <c r="V6" s="48" t="s">
        <v>23</v>
      </c>
      <c r="W6" s="141">
        <v>2</v>
      </c>
      <c r="X6" s="60">
        <f>'oct 2024'!F13</f>
        <v>8.5</v>
      </c>
      <c r="Y6" s="298" t="str">
        <f t="shared" si="4"/>
        <v>8,5</v>
      </c>
      <c r="Z6" s="190"/>
      <c r="AA6" s="48" t="s">
        <v>23</v>
      </c>
      <c r="AB6" s="141">
        <v>30</v>
      </c>
      <c r="AC6" s="60">
        <f>'nov 2024'!F13</f>
        <v>8.5</v>
      </c>
      <c r="AD6" s="298" t="str">
        <f t="shared" si="5"/>
        <v>8,5</v>
      </c>
      <c r="AE6"/>
    </row>
    <row r="7" spans="1:31" x14ac:dyDescent="0.25">
      <c r="A7" s="190"/>
      <c r="B7" s="51" t="s">
        <v>24</v>
      </c>
      <c r="C7" s="141">
        <v>6</v>
      </c>
      <c r="D7" s="60">
        <f>'juin 2024'!F14</f>
        <v>8.25</v>
      </c>
      <c r="E7" s="299" t="str">
        <f>IF(D7="CP","CP","8,25")</f>
        <v>8,25</v>
      </c>
      <c r="F7" s="211"/>
      <c r="G7" s="48" t="s">
        <v>24</v>
      </c>
      <c r="H7" s="141">
        <v>4</v>
      </c>
      <c r="I7" s="60">
        <f>'juillet 2024'!F14</f>
        <v>8.25</v>
      </c>
      <c r="J7" s="298" t="str">
        <f>IF(I7="CP","CP","8,25")</f>
        <v>8,25</v>
      </c>
      <c r="K7" s="190"/>
      <c r="L7" s="48" t="s">
        <v>24</v>
      </c>
      <c r="M7" s="141">
        <v>1</v>
      </c>
      <c r="N7" s="60">
        <f>'août 2024'!F14</f>
        <v>8.25</v>
      </c>
      <c r="O7" s="298" t="str">
        <f>IF(N7="CP","CP","8,25")</f>
        <v>8,25</v>
      </c>
      <c r="P7" s="190"/>
      <c r="Q7" s="48" t="s">
        <v>24</v>
      </c>
      <c r="R7" s="141">
        <v>5</v>
      </c>
      <c r="S7" s="60">
        <f>'sept 2024'!F24</f>
        <v>8.25</v>
      </c>
      <c r="T7" s="298" t="str">
        <f>IF(S7="CP","CP","8,25")</f>
        <v>8,25</v>
      </c>
      <c r="U7" s="190"/>
      <c r="V7" s="48" t="s">
        <v>24</v>
      </c>
      <c r="W7" s="141">
        <v>3</v>
      </c>
      <c r="X7" s="60">
        <f>'oct 2024'!F14</f>
        <v>8.25</v>
      </c>
      <c r="Y7" s="298" t="str">
        <f>IF(X7="CP","CP","8,25")</f>
        <v>8,25</v>
      </c>
      <c r="Z7" s="190"/>
      <c r="AA7" s="48" t="s">
        <v>24</v>
      </c>
      <c r="AB7" s="141">
        <v>31</v>
      </c>
      <c r="AC7" s="60">
        <f>'nov 2024'!F14</f>
        <v>8.25</v>
      </c>
      <c r="AD7" s="298" t="str">
        <f>IF(AC7="CP","CP","8,25")</f>
        <v>8,25</v>
      </c>
      <c r="AE7"/>
    </row>
    <row r="8" spans="1:31" x14ac:dyDescent="0.25">
      <c r="A8" s="190"/>
      <c r="B8" s="51" t="s">
        <v>25</v>
      </c>
      <c r="C8" s="141">
        <v>7</v>
      </c>
      <c r="D8" s="60">
        <f>'juin 2024'!F15</f>
        <v>0</v>
      </c>
      <c r="E8" s="299" t="str">
        <f>IF(D8="CP","CP","0")</f>
        <v>0</v>
      </c>
      <c r="F8" s="190"/>
      <c r="G8" s="48" t="s">
        <v>25</v>
      </c>
      <c r="H8" s="141">
        <v>5</v>
      </c>
      <c r="I8" s="60">
        <f>'juillet 2024'!F15</f>
        <v>0</v>
      </c>
      <c r="J8" s="298" t="str">
        <f>IF(I8="CP","CP","0")</f>
        <v>0</v>
      </c>
      <c r="K8" s="190"/>
      <c r="L8" s="48" t="s">
        <v>25</v>
      </c>
      <c r="M8" s="141">
        <v>2</v>
      </c>
      <c r="N8" s="60">
        <f>'août 2024'!F15</f>
        <v>0</v>
      </c>
      <c r="O8" s="298" t="str">
        <f>IF(N8="CP","CP","0")</f>
        <v>0</v>
      </c>
      <c r="P8" s="190"/>
      <c r="Q8" s="48" t="s">
        <v>25</v>
      </c>
      <c r="R8" s="141">
        <v>6</v>
      </c>
      <c r="S8" s="60">
        <f>'sept 2024'!F25</f>
        <v>0</v>
      </c>
      <c r="T8" s="298" t="str">
        <f>IF(S8="CP","CP","0")</f>
        <v>0</v>
      </c>
      <c r="U8" s="190"/>
      <c r="V8" s="48" t="s">
        <v>25</v>
      </c>
      <c r="W8" s="141">
        <v>4</v>
      </c>
      <c r="X8" s="60">
        <f>'oct 2024'!F15</f>
        <v>0</v>
      </c>
      <c r="Y8" s="298" t="str">
        <f>IF(X8="CP","CP","0")</f>
        <v>0</v>
      </c>
      <c r="Z8" s="190"/>
      <c r="AA8" s="48" t="s">
        <v>25</v>
      </c>
      <c r="AB8" s="141">
        <v>1</v>
      </c>
      <c r="AC8" s="60">
        <f>'nov 2024'!F15</f>
        <v>0</v>
      </c>
      <c r="AD8" s="298" t="str">
        <f>IF(AC8="CP","CP","0")</f>
        <v>0</v>
      </c>
      <c r="AE8"/>
    </row>
    <row r="9" spans="1:31" x14ac:dyDescent="0.25">
      <c r="A9" s="190"/>
      <c r="B9" s="105" t="s">
        <v>26</v>
      </c>
      <c r="C9" s="141">
        <v>8</v>
      </c>
      <c r="D9" s="107"/>
      <c r="E9" s="107"/>
      <c r="F9" s="190"/>
      <c r="G9" s="106" t="s">
        <v>26</v>
      </c>
      <c r="H9" s="141">
        <v>6</v>
      </c>
      <c r="I9" s="107"/>
      <c r="J9" s="107"/>
      <c r="K9" s="190"/>
      <c r="L9" s="106" t="s">
        <v>26</v>
      </c>
      <c r="M9" s="141">
        <v>3</v>
      </c>
      <c r="N9" s="107"/>
      <c r="O9" s="107"/>
      <c r="P9" s="190"/>
      <c r="Q9" s="106" t="s">
        <v>26</v>
      </c>
      <c r="R9" s="141">
        <v>7</v>
      </c>
      <c r="S9" s="107"/>
      <c r="T9" s="107"/>
      <c r="U9" s="190"/>
      <c r="V9" s="106" t="s">
        <v>26</v>
      </c>
      <c r="W9" s="141">
        <v>5</v>
      </c>
      <c r="X9" s="107"/>
      <c r="Y9" s="107"/>
      <c r="Z9" s="190"/>
      <c r="AA9" s="106" t="s">
        <v>26</v>
      </c>
      <c r="AB9" s="141">
        <v>2</v>
      </c>
      <c r="AC9" s="107"/>
      <c r="AD9" s="107"/>
      <c r="AE9"/>
    </row>
    <row r="10" spans="1:31" x14ac:dyDescent="0.25">
      <c r="A10" s="212"/>
      <c r="B10" s="105" t="s">
        <v>27</v>
      </c>
      <c r="C10" s="141">
        <v>9</v>
      </c>
      <c r="D10" s="107"/>
      <c r="E10" s="107"/>
      <c r="F10" s="212"/>
      <c r="G10" s="106" t="s">
        <v>27</v>
      </c>
      <c r="H10" s="141">
        <v>7</v>
      </c>
      <c r="I10" s="107"/>
      <c r="J10" s="107"/>
      <c r="K10" s="212"/>
      <c r="L10" s="106" t="s">
        <v>27</v>
      </c>
      <c r="M10" s="141">
        <v>4</v>
      </c>
      <c r="N10" s="107"/>
      <c r="O10" s="107"/>
      <c r="P10" s="212"/>
      <c r="Q10" s="106" t="s">
        <v>27</v>
      </c>
      <c r="R10" s="141">
        <v>8</v>
      </c>
      <c r="S10" s="107"/>
      <c r="T10" s="107"/>
      <c r="U10" s="212"/>
      <c r="V10" s="106" t="s">
        <v>27</v>
      </c>
      <c r="W10" s="141">
        <v>6</v>
      </c>
      <c r="X10" s="107"/>
      <c r="Y10" s="107"/>
      <c r="Z10" s="212"/>
      <c r="AA10" s="106" t="s">
        <v>27</v>
      </c>
      <c r="AB10" s="141">
        <v>3</v>
      </c>
      <c r="AC10" s="107"/>
      <c r="AD10" s="107"/>
      <c r="AE10"/>
    </row>
    <row r="11" spans="1:31" x14ac:dyDescent="0.25">
      <c r="A11" s="189">
        <v>24</v>
      </c>
      <c r="B11" s="51" t="s">
        <v>22</v>
      </c>
      <c r="C11" s="141">
        <v>10</v>
      </c>
      <c r="D11" s="60">
        <f>'juin 2024'!F21</f>
        <v>8.5</v>
      </c>
      <c r="E11" s="298" t="str">
        <f>IF(D11="CP","CP","8,5")</f>
        <v>8,5</v>
      </c>
      <c r="F11" s="190">
        <v>28</v>
      </c>
      <c r="G11" s="48" t="s">
        <v>22</v>
      </c>
      <c r="H11" s="141">
        <v>8</v>
      </c>
      <c r="I11" s="60">
        <f>'juillet 2024'!F21</f>
        <v>8.5</v>
      </c>
      <c r="J11" s="298" t="str">
        <f>IF(I11="CP","CP","8,5")</f>
        <v>8,5</v>
      </c>
      <c r="K11" s="189">
        <v>32</v>
      </c>
      <c r="L11" s="48" t="s">
        <v>22</v>
      </c>
      <c r="M11" s="141">
        <v>5</v>
      </c>
      <c r="N11" s="60">
        <f>'août 2024'!F21</f>
        <v>8.5</v>
      </c>
      <c r="O11" s="298" t="str">
        <f>IF(N11="CP","CP","8,5")</f>
        <v>8,5</v>
      </c>
      <c r="P11" s="189">
        <v>37</v>
      </c>
      <c r="Q11" s="48" t="s">
        <v>22</v>
      </c>
      <c r="R11" s="141">
        <v>9</v>
      </c>
      <c r="S11" s="60">
        <f>'sept 2024'!F31</f>
        <v>8.5</v>
      </c>
      <c r="T11" s="298" t="str">
        <f>IF(S11="CP","CP","8,5")</f>
        <v>8,5</v>
      </c>
      <c r="U11" s="189">
        <v>41</v>
      </c>
      <c r="V11" s="48" t="s">
        <v>22</v>
      </c>
      <c r="W11" s="141">
        <v>7</v>
      </c>
      <c r="X11" s="60">
        <f>'oct 2024'!F21</f>
        <v>8.5</v>
      </c>
      <c r="Y11" s="298" t="str">
        <f>IF(X11="CP","CP","8,5")</f>
        <v>8,5</v>
      </c>
      <c r="Z11" s="189">
        <v>45</v>
      </c>
      <c r="AA11" s="48" t="s">
        <v>22</v>
      </c>
      <c r="AB11" s="141">
        <v>4</v>
      </c>
      <c r="AC11" s="60">
        <f>'nov 2024'!F21</f>
        <v>8.5</v>
      </c>
      <c r="AD11" s="298" t="str">
        <f>IF(AC11="CP","CP","8,5")</f>
        <v>8,5</v>
      </c>
      <c r="AE11"/>
    </row>
    <row r="12" spans="1:31" x14ac:dyDescent="0.25">
      <c r="A12" s="190"/>
      <c r="B12" s="51" t="s">
        <v>23</v>
      </c>
      <c r="C12" s="141">
        <v>11</v>
      </c>
      <c r="D12" s="60">
        <f>'juin 2024'!F22</f>
        <v>8.5</v>
      </c>
      <c r="E12" s="298" t="str">
        <f t="shared" ref="E12:E13" si="6">IF(D12="CP","CP","8,5")</f>
        <v>8,5</v>
      </c>
      <c r="F12" s="190"/>
      <c r="G12" s="48" t="s">
        <v>23</v>
      </c>
      <c r="H12" s="141">
        <v>9</v>
      </c>
      <c r="I12" s="60">
        <f>'juillet 2024'!F22</f>
        <v>8.5</v>
      </c>
      <c r="J12" s="298" t="str">
        <f t="shared" ref="J12:J13" si="7">IF(I12="CP","CP","8,5")</f>
        <v>8,5</v>
      </c>
      <c r="K12" s="190"/>
      <c r="L12" s="48" t="s">
        <v>23</v>
      </c>
      <c r="M12" s="141">
        <v>6</v>
      </c>
      <c r="N12" s="60">
        <f>'août 2024'!F22</f>
        <v>8.5</v>
      </c>
      <c r="O12" s="298" t="str">
        <f t="shared" ref="O12:O13" si="8">IF(N12="CP","CP","8,5")</f>
        <v>8,5</v>
      </c>
      <c r="P12" s="190"/>
      <c r="Q12" s="48" t="s">
        <v>23</v>
      </c>
      <c r="R12" s="141">
        <v>10</v>
      </c>
      <c r="S12" s="60">
        <f>'sept 2024'!F32</f>
        <v>8.5</v>
      </c>
      <c r="T12" s="298" t="str">
        <f t="shared" ref="T12:T13" si="9">IF(S12="CP","CP","8,5")</f>
        <v>8,5</v>
      </c>
      <c r="U12" s="190"/>
      <c r="V12" s="48" t="s">
        <v>23</v>
      </c>
      <c r="W12" s="141">
        <v>8</v>
      </c>
      <c r="X12" s="60">
        <f>'oct 2024'!F22</f>
        <v>8.5</v>
      </c>
      <c r="Y12" s="298" t="str">
        <f t="shared" ref="Y12:Y13" si="10">IF(X12="CP","CP","8,5")</f>
        <v>8,5</v>
      </c>
      <c r="Z12" s="190"/>
      <c r="AA12" s="48" t="s">
        <v>23</v>
      </c>
      <c r="AB12" s="141">
        <v>5</v>
      </c>
      <c r="AC12" s="60">
        <f>'nov 2024'!F22</f>
        <v>8.5</v>
      </c>
      <c r="AD12" s="298" t="str">
        <f t="shared" ref="AD12:AD13" si="11">IF(AC12="CP","CP","8,5")</f>
        <v>8,5</v>
      </c>
      <c r="AE12"/>
    </row>
    <row r="13" spans="1:31" x14ac:dyDescent="0.25">
      <c r="A13" s="190"/>
      <c r="B13" s="51" t="s">
        <v>23</v>
      </c>
      <c r="C13" s="141">
        <v>12</v>
      </c>
      <c r="D13" s="60">
        <f>'juin 2024'!F23</f>
        <v>8.5</v>
      </c>
      <c r="E13" s="298" t="str">
        <f t="shared" si="6"/>
        <v>8,5</v>
      </c>
      <c r="F13" s="190"/>
      <c r="G13" s="160" t="s">
        <v>23</v>
      </c>
      <c r="H13" s="141">
        <v>10</v>
      </c>
      <c r="I13" s="60">
        <f>'juillet 2024'!F23</f>
        <v>8.5</v>
      </c>
      <c r="J13" s="298" t="str">
        <f t="shared" si="7"/>
        <v>8,5</v>
      </c>
      <c r="K13" s="190"/>
      <c r="L13" s="48" t="s">
        <v>23</v>
      </c>
      <c r="M13" s="141">
        <v>7</v>
      </c>
      <c r="N13" s="60">
        <f>'août 2024'!F23</f>
        <v>8.5</v>
      </c>
      <c r="O13" s="298" t="str">
        <f t="shared" si="8"/>
        <v>8,5</v>
      </c>
      <c r="P13" s="190"/>
      <c r="Q13" s="48" t="s">
        <v>23</v>
      </c>
      <c r="R13" s="141">
        <v>11</v>
      </c>
      <c r="S13" s="60">
        <f>'sept 2024'!F33</f>
        <v>8.5</v>
      </c>
      <c r="T13" s="298" t="str">
        <f t="shared" si="9"/>
        <v>8,5</v>
      </c>
      <c r="U13" s="190"/>
      <c r="V13" s="48" t="s">
        <v>23</v>
      </c>
      <c r="W13" s="141">
        <v>9</v>
      </c>
      <c r="X13" s="60">
        <f>'oct 2024'!F23</f>
        <v>8.5</v>
      </c>
      <c r="Y13" s="298" t="str">
        <f t="shared" si="10"/>
        <v>8,5</v>
      </c>
      <c r="Z13" s="190"/>
      <c r="AA13" s="48" t="s">
        <v>23</v>
      </c>
      <c r="AB13" s="141">
        <v>6</v>
      </c>
      <c r="AC13" s="60">
        <f>'nov 2024'!F23</f>
        <v>8.5</v>
      </c>
      <c r="AD13" s="298" t="str">
        <f t="shared" si="11"/>
        <v>8,5</v>
      </c>
      <c r="AE13"/>
    </row>
    <row r="14" spans="1:31" x14ac:dyDescent="0.25">
      <c r="A14" s="190"/>
      <c r="B14" s="51" t="s">
        <v>24</v>
      </c>
      <c r="C14" s="141">
        <v>13</v>
      </c>
      <c r="D14" s="60">
        <f>'juin 2024'!F24</f>
        <v>8.25</v>
      </c>
      <c r="E14" s="298" t="str">
        <f>IF(D14="CP","CP","8,25")</f>
        <v>8,25</v>
      </c>
      <c r="F14" s="190"/>
      <c r="G14" s="48" t="s">
        <v>24</v>
      </c>
      <c r="H14" s="141">
        <v>11</v>
      </c>
      <c r="I14" s="60">
        <f>'juillet 2024'!F24</f>
        <v>8.25</v>
      </c>
      <c r="J14" s="298" t="str">
        <f>IF(I14="CP","CP","8,25")</f>
        <v>8,25</v>
      </c>
      <c r="K14" s="190"/>
      <c r="L14" s="48" t="s">
        <v>24</v>
      </c>
      <c r="M14" s="141">
        <v>8</v>
      </c>
      <c r="N14" s="60">
        <f>'août 2024'!F24</f>
        <v>8.25</v>
      </c>
      <c r="O14" s="298" t="str">
        <f>IF(N14="CP","CP","8,25")</f>
        <v>8,25</v>
      </c>
      <c r="P14" s="190"/>
      <c r="Q14" s="48" t="s">
        <v>24</v>
      </c>
      <c r="R14" s="141">
        <v>12</v>
      </c>
      <c r="S14" s="60">
        <f>'sept 2024'!F34</f>
        <v>8.25</v>
      </c>
      <c r="T14" s="298" t="str">
        <f>IF(S14="CP","CP","8,25")</f>
        <v>8,25</v>
      </c>
      <c r="U14" s="190"/>
      <c r="V14" s="48" t="s">
        <v>24</v>
      </c>
      <c r="W14" s="141">
        <v>10</v>
      </c>
      <c r="X14" s="60">
        <f>'oct 2024'!F24</f>
        <v>8.25</v>
      </c>
      <c r="Y14" s="298" t="str">
        <f>IF(X14="CP","CP","8,25")</f>
        <v>8,25</v>
      </c>
      <c r="Z14" s="190"/>
      <c r="AA14" s="48" t="s">
        <v>24</v>
      </c>
      <c r="AB14" s="141">
        <v>7</v>
      </c>
      <c r="AC14" s="60">
        <f>'nov 2024'!F24</f>
        <v>8.25</v>
      </c>
      <c r="AD14" s="298" t="str">
        <f>IF(AC14="CP","CP","8,25")</f>
        <v>8,25</v>
      </c>
      <c r="AE14"/>
    </row>
    <row r="15" spans="1:31" x14ac:dyDescent="0.25">
      <c r="A15" s="190"/>
      <c r="B15" s="51" t="s">
        <v>25</v>
      </c>
      <c r="C15" s="141">
        <v>14</v>
      </c>
      <c r="D15" s="60">
        <f>'juin 2024'!F25</f>
        <v>0</v>
      </c>
      <c r="E15" s="298" t="str">
        <f>IF(D15="CP","CP","0")</f>
        <v>0</v>
      </c>
      <c r="F15" s="190"/>
      <c r="G15" s="48" t="s">
        <v>25</v>
      </c>
      <c r="H15" s="141">
        <v>12</v>
      </c>
      <c r="I15" s="60">
        <f>'juillet 2024'!F25</f>
        <v>0</v>
      </c>
      <c r="J15" s="298" t="str">
        <f>IF(I15="CP","CP","0")</f>
        <v>0</v>
      </c>
      <c r="K15" s="190"/>
      <c r="L15" s="48" t="s">
        <v>25</v>
      </c>
      <c r="M15" s="141">
        <v>9</v>
      </c>
      <c r="N15" s="60">
        <f>'août 2024'!F25</f>
        <v>0</v>
      </c>
      <c r="O15" s="298" t="str">
        <f>IF(N15="CP","CP","0")</f>
        <v>0</v>
      </c>
      <c r="P15" s="190"/>
      <c r="Q15" s="48" t="s">
        <v>25</v>
      </c>
      <c r="R15" s="141">
        <v>13</v>
      </c>
      <c r="S15" s="60">
        <f>'sept 2024'!F35</f>
        <v>0</v>
      </c>
      <c r="T15" s="298" t="str">
        <f>IF(S15="CP","CP","0")</f>
        <v>0</v>
      </c>
      <c r="U15" s="190"/>
      <c r="V15" s="48" t="s">
        <v>25</v>
      </c>
      <c r="W15" s="141">
        <v>11</v>
      </c>
      <c r="X15" s="60">
        <f>'oct 2024'!F25</f>
        <v>0</v>
      </c>
      <c r="Y15" s="298" t="str">
        <f>IF(X15="CP","CP","0")</f>
        <v>0</v>
      </c>
      <c r="Z15" s="190"/>
      <c r="AA15" s="48" t="s">
        <v>25</v>
      </c>
      <c r="AB15" s="141">
        <v>8</v>
      </c>
      <c r="AC15" s="60">
        <f>'nov 2024'!F25</f>
        <v>0</v>
      </c>
      <c r="AD15" s="298" t="str">
        <f>IF(AC15="CP","CP","0")</f>
        <v>0</v>
      </c>
      <c r="AE15"/>
    </row>
    <row r="16" spans="1:31" x14ac:dyDescent="0.25">
      <c r="A16" s="190"/>
      <c r="B16" s="105" t="s">
        <v>26</v>
      </c>
      <c r="C16" s="141">
        <v>15</v>
      </c>
      <c r="D16" s="107"/>
      <c r="E16" s="107"/>
      <c r="F16" s="190"/>
      <c r="G16" s="106" t="s">
        <v>26</v>
      </c>
      <c r="H16" s="141">
        <v>13</v>
      </c>
      <c r="I16" s="106"/>
      <c r="J16" s="106"/>
      <c r="K16" s="190"/>
      <c r="L16" s="106" t="s">
        <v>26</v>
      </c>
      <c r="M16" s="141">
        <v>10</v>
      </c>
      <c r="N16" s="107"/>
      <c r="O16" s="107"/>
      <c r="P16" s="190"/>
      <c r="Q16" s="106" t="s">
        <v>26</v>
      </c>
      <c r="R16" s="141">
        <v>14</v>
      </c>
      <c r="S16" s="107"/>
      <c r="T16" s="107"/>
      <c r="U16" s="190"/>
      <c r="V16" s="106" t="s">
        <v>26</v>
      </c>
      <c r="W16" s="141">
        <v>12</v>
      </c>
      <c r="X16" s="107"/>
      <c r="Y16" s="107"/>
      <c r="Z16" s="190"/>
      <c r="AA16" s="106" t="s">
        <v>26</v>
      </c>
      <c r="AB16" s="141">
        <v>9</v>
      </c>
      <c r="AC16" s="107"/>
      <c r="AD16" s="107"/>
      <c r="AE16"/>
    </row>
    <row r="17" spans="1:30" customFormat="1" x14ac:dyDescent="0.25">
      <c r="A17" s="212"/>
      <c r="B17" s="105" t="s">
        <v>27</v>
      </c>
      <c r="C17" s="141">
        <v>16</v>
      </c>
      <c r="D17" s="107"/>
      <c r="E17" s="107"/>
      <c r="F17" s="212"/>
      <c r="G17" s="106" t="s">
        <v>27</v>
      </c>
      <c r="H17" s="141">
        <v>14</v>
      </c>
      <c r="I17" s="107"/>
      <c r="J17" s="107"/>
      <c r="K17" s="212"/>
      <c r="L17" s="106" t="s">
        <v>27</v>
      </c>
      <c r="M17" s="141">
        <v>11</v>
      </c>
      <c r="N17" s="107"/>
      <c r="O17" s="107"/>
      <c r="P17" s="212"/>
      <c r="Q17" s="106" t="s">
        <v>27</v>
      </c>
      <c r="R17" s="141">
        <v>15</v>
      </c>
      <c r="S17" s="107"/>
      <c r="T17" s="107"/>
      <c r="U17" s="212"/>
      <c r="V17" s="106" t="s">
        <v>27</v>
      </c>
      <c r="W17" s="141">
        <v>13</v>
      </c>
      <c r="X17" s="107"/>
      <c r="Y17" s="107"/>
      <c r="Z17" s="212"/>
      <c r="AA17" s="106" t="s">
        <v>27</v>
      </c>
      <c r="AB17" s="141">
        <v>10</v>
      </c>
      <c r="AC17" s="106"/>
      <c r="AD17" s="106"/>
    </row>
    <row r="18" spans="1:30" customFormat="1" x14ac:dyDescent="0.25">
      <c r="A18" s="189">
        <v>25</v>
      </c>
      <c r="B18" s="51" t="s">
        <v>22</v>
      </c>
      <c r="C18" s="141">
        <v>17</v>
      </c>
      <c r="D18" s="60">
        <f>'juin 2024'!F31</f>
        <v>8.5</v>
      </c>
      <c r="E18" s="298" t="str">
        <f>IF(D18="CP","CP","8,5")</f>
        <v>8,5</v>
      </c>
      <c r="F18" s="189">
        <v>29</v>
      </c>
      <c r="G18" s="48" t="s">
        <v>22</v>
      </c>
      <c r="H18" s="141">
        <v>15</v>
      </c>
      <c r="I18" s="60">
        <f>'juillet 2024'!F31</f>
        <v>8.5</v>
      </c>
      <c r="J18" s="298" t="str">
        <f>IF(I18="CP","CP","8,5")</f>
        <v>8,5</v>
      </c>
      <c r="K18" s="189">
        <v>33</v>
      </c>
      <c r="L18" s="48" t="s">
        <v>22</v>
      </c>
      <c r="M18" s="141">
        <v>12</v>
      </c>
      <c r="N18" s="60">
        <f>'août 2024'!F31</f>
        <v>8.5</v>
      </c>
      <c r="O18" s="83">
        <v>8.5</v>
      </c>
      <c r="P18" s="189">
        <v>38</v>
      </c>
      <c r="Q18" s="48" t="s">
        <v>22</v>
      </c>
      <c r="R18" s="141">
        <v>16</v>
      </c>
      <c r="S18" s="60">
        <f>'sept 2024'!F31</f>
        <v>8.5</v>
      </c>
      <c r="T18" s="298" t="str">
        <f>IF(S18="CP","CP","8,5")</f>
        <v>8,5</v>
      </c>
      <c r="U18" s="189">
        <v>42</v>
      </c>
      <c r="V18" s="48" t="s">
        <v>22</v>
      </c>
      <c r="W18" s="141">
        <v>14</v>
      </c>
      <c r="X18" s="60">
        <f>'oct 2024'!F31</f>
        <v>8.5</v>
      </c>
      <c r="Y18" s="298" t="str">
        <f>IF(X18="CP","CP","8,5")</f>
        <v>8,5</v>
      </c>
      <c r="Z18" s="189">
        <v>46</v>
      </c>
      <c r="AA18" s="48" t="s">
        <v>22</v>
      </c>
      <c r="AB18" s="141">
        <v>11</v>
      </c>
      <c r="AC18" s="158" t="s">
        <v>21</v>
      </c>
      <c r="AD18" s="158" t="s">
        <v>21</v>
      </c>
    </row>
    <row r="19" spans="1:30" customFormat="1" x14ac:dyDescent="0.25">
      <c r="A19" s="190"/>
      <c r="B19" s="51" t="s">
        <v>23</v>
      </c>
      <c r="C19" s="141">
        <v>18</v>
      </c>
      <c r="D19" s="60">
        <f>'juin 2024'!F32</f>
        <v>8.5</v>
      </c>
      <c r="E19" s="298" t="str">
        <f t="shared" ref="E19:E20" si="12">IF(D19="CP","CP","8,5")</f>
        <v>8,5</v>
      </c>
      <c r="F19" s="190"/>
      <c r="G19" s="48" t="s">
        <v>23</v>
      </c>
      <c r="H19" s="141">
        <v>16</v>
      </c>
      <c r="I19" s="60">
        <f>'juillet 2024'!F32</f>
        <v>8.5</v>
      </c>
      <c r="J19" s="298" t="str">
        <f t="shared" ref="J19:J20" si="13">IF(I19="CP","CP","8,5")</f>
        <v>8,5</v>
      </c>
      <c r="K19" s="190"/>
      <c r="L19" s="48" t="s">
        <v>23</v>
      </c>
      <c r="M19" s="141">
        <v>13</v>
      </c>
      <c r="N19" s="60">
        <f>'août 2024'!F32</f>
        <v>8.5</v>
      </c>
      <c r="O19" s="83">
        <v>8.5</v>
      </c>
      <c r="P19" s="190"/>
      <c r="Q19" s="48" t="s">
        <v>23</v>
      </c>
      <c r="R19" s="141">
        <v>17</v>
      </c>
      <c r="S19" s="60">
        <f>'sept 2024'!F32</f>
        <v>8.5</v>
      </c>
      <c r="T19" s="298" t="str">
        <f t="shared" ref="T19:T20" si="14">IF(S19="CP","CP","8,5")</f>
        <v>8,5</v>
      </c>
      <c r="U19" s="190"/>
      <c r="V19" s="48" t="s">
        <v>23</v>
      </c>
      <c r="W19" s="141">
        <v>15</v>
      </c>
      <c r="X19" s="60">
        <f>'oct 2024'!F32</f>
        <v>8.5</v>
      </c>
      <c r="Y19" s="298" t="str">
        <f t="shared" ref="Y19:Y20" si="15">IF(X19="CP","CP","8,5")</f>
        <v>8,5</v>
      </c>
      <c r="Z19" s="190"/>
      <c r="AA19" s="48" t="s">
        <v>23</v>
      </c>
      <c r="AB19" s="141">
        <v>12</v>
      </c>
      <c r="AC19" s="60">
        <f>'nov 2024'!F32</f>
        <v>8.5</v>
      </c>
      <c r="AD19" s="61">
        <v>8.5</v>
      </c>
    </row>
    <row r="20" spans="1:30" customFormat="1" x14ac:dyDescent="0.25">
      <c r="A20" s="190"/>
      <c r="B20" s="51" t="s">
        <v>23</v>
      </c>
      <c r="C20" s="141">
        <v>19</v>
      </c>
      <c r="D20" s="60">
        <f>'juin 2024'!F33</f>
        <v>8.5</v>
      </c>
      <c r="E20" s="298" t="str">
        <f t="shared" si="12"/>
        <v>8,5</v>
      </c>
      <c r="F20" s="190"/>
      <c r="G20" s="48" t="s">
        <v>23</v>
      </c>
      <c r="H20" s="141">
        <v>17</v>
      </c>
      <c r="I20" s="60">
        <f>'juillet 2024'!F33</f>
        <v>8.5</v>
      </c>
      <c r="J20" s="298" t="str">
        <f t="shared" si="13"/>
        <v>8,5</v>
      </c>
      <c r="K20" s="190"/>
      <c r="L20" s="48" t="s">
        <v>23</v>
      </c>
      <c r="M20" s="141">
        <v>14</v>
      </c>
      <c r="N20" s="60">
        <f>'août 2024'!F33</f>
        <v>8.5</v>
      </c>
      <c r="O20" s="61">
        <v>8.5</v>
      </c>
      <c r="P20" s="190"/>
      <c r="Q20" s="48" t="s">
        <v>23</v>
      </c>
      <c r="R20" s="141">
        <v>18</v>
      </c>
      <c r="S20" s="60">
        <f>'sept 2024'!F33</f>
        <v>8.5</v>
      </c>
      <c r="T20" s="298" t="str">
        <f t="shared" si="14"/>
        <v>8,5</v>
      </c>
      <c r="U20" s="190"/>
      <c r="V20" s="48" t="s">
        <v>23</v>
      </c>
      <c r="W20" s="141">
        <v>16</v>
      </c>
      <c r="X20" s="60">
        <f>'oct 2024'!F33</f>
        <v>8.5</v>
      </c>
      <c r="Y20" s="298" t="str">
        <f t="shared" si="15"/>
        <v>8,5</v>
      </c>
      <c r="Z20" s="190"/>
      <c r="AA20" s="48" t="s">
        <v>23</v>
      </c>
      <c r="AB20" s="141">
        <v>13</v>
      </c>
      <c r="AC20" s="60">
        <f>'nov 2024'!F33</f>
        <v>8.5</v>
      </c>
      <c r="AD20" s="61">
        <v>8.5</v>
      </c>
    </row>
    <row r="21" spans="1:30" customFormat="1" x14ac:dyDescent="0.25">
      <c r="A21" s="190"/>
      <c r="B21" s="51" t="s">
        <v>24</v>
      </c>
      <c r="C21" s="141">
        <v>20</v>
      </c>
      <c r="D21" s="60">
        <f>'juin 2024'!F34</f>
        <v>8.25</v>
      </c>
      <c r="E21" s="298" t="str">
        <f>IF(D21="CP","CP","8,25")</f>
        <v>8,25</v>
      </c>
      <c r="F21" s="190"/>
      <c r="G21" s="48" t="s">
        <v>24</v>
      </c>
      <c r="H21" s="141">
        <v>18</v>
      </c>
      <c r="I21" s="60">
        <f>'juillet 2024'!F34</f>
        <v>8.25</v>
      </c>
      <c r="J21" s="298" t="str">
        <f>IF(I21="CP","CP","8,25")</f>
        <v>8,25</v>
      </c>
      <c r="K21" s="190"/>
      <c r="L21" s="48" t="s">
        <v>24</v>
      </c>
      <c r="M21" s="141">
        <v>15</v>
      </c>
      <c r="N21" s="158" t="str">
        <f>'août 2024'!F34</f>
        <v>FERIE</v>
      </c>
      <c r="O21" s="158" t="s">
        <v>21</v>
      </c>
      <c r="P21" s="190"/>
      <c r="Q21" s="48" t="s">
        <v>24</v>
      </c>
      <c r="R21" s="141">
        <v>19</v>
      </c>
      <c r="S21" s="60">
        <f>'sept 2024'!F34</f>
        <v>8.25</v>
      </c>
      <c r="T21" s="298" t="str">
        <f>IF(S21="CP","CP","8,25")</f>
        <v>8,25</v>
      </c>
      <c r="U21" s="190"/>
      <c r="V21" s="48" t="s">
        <v>24</v>
      </c>
      <c r="W21" s="141">
        <v>17</v>
      </c>
      <c r="X21" s="60">
        <f>'oct 2024'!F34</f>
        <v>8.25</v>
      </c>
      <c r="Y21" s="298" t="str">
        <f>IF(X21="CP","CP","8,25")</f>
        <v>8,25</v>
      </c>
      <c r="Z21" s="190"/>
      <c r="AA21" s="48" t="s">
        <v>24</v>
      </c>
      <c r="AB21" s="141">
        <v>14</v>
      </c>
      <c r="AC21" s="60">
        <f>'nov 2024'!F34</f>
        <v>8.25</v>
      </c>
      <c r="AD21" s="61">
        <v>8.25</v>
      </c>
    </row>
    <row r="22" spans="1:30" customFormat="1" x14ac:dyDescent="0.25">
      <c r="A22" s="190"/>
      <c r="B22" s="51" t="s">
        <v>25</v>
      </c>
      <c r="C22" s="141">
        <v>21</v>
      </c>
      <c r="D22" s="60">
        <f>'juin 2024'!F35</f>
        <v>0</v>
      </c>
      <c r="E22" s="298" t="str">
        <f>IF(D22="CP","CP","0")</f>
        <v>0</v>
      </c>
      <c r="F22" s="190"/>
      <c r="G22" s="48" t="s">
        <v>25</v>
      </c>
      <c r="H22" s="141">
        <v>19</v>
      </c>
      <c r="I22" s="60">
        <f>'juillet 2024'!F35</f>
        <v>0</v>
      </c>
      <c r="J22" s="298" t="str">
        <f>IF(I22="CP","CP","0")</f>
        <v>0</v>
      </c>
      <c r="K22" s="190"/>
      <c r="L22" s="48" t="s">
        <v>25</v>
      </c>
      <c r="M22" s="141">
        <v>16</v>
      </c>
      <c r="N22" s="60">
        <f>'août 2024'!F35</f>
        <v>0</v>
      </c>
      <c r="O22" s="61">
        <v>0</v>
      </c>
      <c r="P22" s="190"/>
      <c r="Q22" s="48" t="s">
        <v>25</v>
      </c>
      <c r="R22" s="141">
        <v>20</v>
      </c>
      <c r="S22" s="60">
        <f>'sept 2024'!F35</f>
        <v>0</v>
      </c>
      <c r="T22" s="298" t="str">
        <f>IF(S22="CP","CP","0")</f>
        <v>0</v>
      </c>
      <c r="U22" s="190"/>
      <c r="V22" s="48" t="s">
        <v>25</v>
      </c>
      <c r="W22" s="141">
        <v>18</v>
      </c>
      <c r="X22" s="60">
        <f>'oct 2024'!F35</f>
        <v>0</v>
      </c>
      <c r="Y22" s="298" t="str">
        <f>IF(X22="CP","CP","0")</f>
        <v>0</v>
      </c>
      <c r="Z22" s="190"/>
      <c r="AA22" s="48" t="s">
        <v>25</v>
      </c>
      <c r="AB22" s="141">
        <v>15</v>
      </c>
      <c r="AC22" s="60">
        <f>'nov 2024'!F35</f>
        <v>0</v>
      </c>
      <c r="AD22" s="61">
        <v>0</v>
      </c>
    </row>
    <row r="23" spans="1:30" customFormat="1" x14ac:dyDescent="0.25">
      <c r="A23" s="190"/>
      <c r="B23" s="105" t="s">
        <v>26</v>
      </c>
      <c r="C23" s="141">
        <v>22</v>
      </c>
      <c r="D23" s="107"/>
      <c r="E23" s="107"/>
      <c r="F23" s="190"/>
      <c r="G23" s="106" t="s">
        <v>26</v>
      </c>
      <c r="H23" s="141">
        <v>20</v>
      </c>
      <c r="I23" s="107"/>
      <c r="J23" s="107"/>
      <c r="K23" s="190"/>
      <c r="L23" s="106" t="s">
        <v>26</v>
      </c>
      <c r="M23" s="141">
        <v>17</v>
      </c>
      <c r="N23" s="107"/>
      <c r="O23" s="107"/>
      <c r="P23" s="190"/>
      <c r="Q23" s="106" t="s">
        <v>26</v>
      </c>
      <c r="R23" s="141">
        <v>21</v>
      </c>
      <c r="S23" s="107"/>
      <c r="T23" s="107"/>
      <c r="U23" s="190"/>
      <c r="V23" s="106" t="s">
        <v>26</v>
      </c>
      <c r="W23" s="141">
        <v>19</v>
      </c>
      <c r="X23" s="107"/>
      <c r="Y23" s="107"/>
      <c r="Z23" s="190"/>
      <c r="AA23" s="106" t="s">
        <v>26</v>
      </c>
      <c r="AB23" s="141">
        <v>16</v>
      </c>
      <c r="AC23" s="107"/>
      <c r="AD23" s="107"/>
    </row>
    <row r="24" spans="1:30" customFormat="1" x14ac:dyDescent="0.25">
      <c r="A24" s="212"/>
      <c r="B24" s="105" t="s">
        <v>27</v>
      </c>
      <c r="C24" s="141">
        <v>23</v>
      </c>
      <c r="D24" s="107"/>
      <c r="E24" s="107"/>
      <c r="F24" s="212"/>
      <c r="G24" s="106" t="s">
        <v>27</v>
      </c>
      <c r="H24" s="141">
        <v>21</v>
      </c>
      <c r="I24" s="107"/>
      <c r="J24" s="107"/>
      <c r="K24" s="212"/>
      <c r="L24" s="106" t="s">
        <v>27</v>
      </c>
      <c r="M24" s="141">
        <v>18</v>
      </c>
      <c r="N24" s="107"/>
      <c r="O24" s="107"/>
      <c r="P24" s="212"/>
      <c r="Q24" s="106" t="s">
        <v>27</v>
      </c>
      <c r="R24" s="141">
        <v>22</v>
      </c>
      <c r="S24" s="107"/>
      <c r="T24" s="107"/>
      <c r="U24" s="212"/>
      <c r="V24" s="106" t="s">
        <v>27</v>
      </c>
      <c r="W24" s="141">
        <v>20</v>
      </c>
      <c r="X24" s="107"/>
      <c r="Y24" s="107"/>
      <c r="Z24" s="212"/>
      <c r="AA24" s="106" t="s">
        <v>27</v>
      </c>
      <c r="AB24" s="141">
        <v>17</v>
      </c>
      <c r="AC24" s="107"/>
      <c r="AD24" s="107"/>
    </row>
    <row r="25" spans="1:30" customFormat="1" x14ac:dyDescent="0.25">
      <c r="A25" s="290">
        <v>26</v>
      </c>
      <c r="B25" s="51" t="s">
        <v>22</v>
      </c>
      <c r="C25" s="141">
        <v>24</v>
      </c>
      <c r="D25" s="60">
        <f>'juin 2024'!F41</f>
        <v>8.5</v>
      </c>
      <c r="E25" s="298" t="str">
        <f>IF(D25="CP","CP","8,5")</f>
        <v>8,5</v>
      </c>
      <c r="F25" s="189">
        <v>30</v>
      </c>
      <c r="G25" s="48" t="s">
        <v>22</v>
      </c>
      <c r="H25" s="141">
        <v>22</v>
      </c>
      <c r="I25" s="60">
        <f>'juillet 2024'!F41</f>
        <v>8.5</v>
      </c>
      <c r="J25" s="298" t="str">
        <f>IF(I25="CP","CP","8,5")</f>
        <v>8,5</v>
      </c>
      <c r="K25" s="189">
        <v>34</v>
      </c>
      <c r="L25" s="48" t="s">
        <v>22</v>
      </c>
      <c r="M25" s="141">
        <v>19</v>
      </c>
      <c r="N25" s="60">
        <f>'août 2024'!F41</f>
        <v>8.5</v>
      </c>
      <c r="O25" s="298" t="str">
        <f>IF(N25="CP","CP","8,5")</f>
        <v>8,5</v>
      </c>
      <c r="P25" s="189">
        <v>39</v>
      </c>
      <c r="Q25" s="48" t="s">
        <v>22</v>
      </c>
      <c r="R25" s="141">
        <v>23</v>
      </c>
      <c r="S25" s="60">
        <f>'sept 2024'!F41</f>
        <v>8.5</v>
      </c>
      <c r="T25" s="298" t="str">
        <f>IF(S25="CP","CP","8,5")</f>
        <v>8,5</v>
      </c>
      <c r="U25" s="189">
        <v>43</v>
      </c>
      <c r="V25" s="48" t="s">
        <v>22</v>
      </c>
      <c r="W25" s="141">
        <v>21</v>
      </c>
      <c r="X25" s="60">
        <f>'oct 2024'!F41</f>
        <v>8.5</v>
      </c>
      <c r="Y25" s="298" t="str">
        <f>IF(X25="CP","CP","8,5")</f>
        <v>8,5</v>
      </c>
      <c r="Z25" s="189">
        <v>47</v>
      </c>
      <c r="AA25" s="48" t="s">
        <v>22</v>
      </c>
      <c r="AB25" s="141">
        <v>18</v>
      </c>
      <c r="AC25" s="60">
        <f>'nov 2024'!F41</f>
        <v>8.5</v>
      </c>
      <c r="AD25" s="298" t="str">
        <f>IF(AC25="CP","CP","8,5")</f>
        <v>8,5</v>
      </c>
    </row>
    <row r="26" spans="1:30" customFormat="1" x14ac:dyDescent="0.25">
      <c r="A26" s="290"/>
      <c r="B26" s="51" t="s">
        <v>23</v>
      </c>
      <c r="C26" s="141">
        <v>25</v>
      </c>
      <c r="D26" s="60">
        <f>'juin 2024'!F42</f>
        <v>8.5</v>
      </c>
      <c r="E26" s="298" t="str">
        <f t="shared" ref="E26:E27" si="16">IF(D26="CP","CP","8,5")</f>
        <v>8,5</v>
      </c>
      <c r="F26" s="190"/>
      <c r="G26" s="48" t="s">
        <v>23</v>
      </c>
      <c r="H26" s="141">
        <v>23</v>
      </c>
      <c r="I26" s="60">
        <f>'juillet 2024'!F42</f>
        <v>8.5</v>
      </c>
      <c r="J26" s="298" t="str">
        <f t="shared" ref="J26:J27" si="17">IF(I26="CP","CP","8,5")</f>
        <v>8,5</v>
      </c>
      <c r="K26" s="190"/>
      <c r="L26" s="48" t="s">
        <v>23</v>
      </c>
      <c r="M26" s="141">
        <v>20</v>
      </c>
      <c r="N26" s="60">
        <f>'août 2024'!F42</f>
        <v>8.5</v>
      </c>
      <c r="O26" s="298" t="str">
        <f t="shared" ref="O26:O27" si="18">IF(N26="CP","CP","8,5")</f>
        <v>8,5</v>
      </c>
      <c r="P26" s="190"/>
      <c r="Q26" s="48" t="s">
        <v>23</v>
      </c>
      <c r="R26" s="141">
        <v>24</v>
      </c>
      <c r="S26" s="60">
        <f>'sept 2024'!F42</f>
        <v>8.5</v>
      </c>
      <c r="T26" s="298" t="str">
        <f t="shared" ref="T26:T27" si="19">IF(S26="CP","CP","8,5")</f>
        <v>8,5</v>
      </c>
      <c r="U26" s="190"/>
      <c r="V26" s="48" t="s">
        <v>23</v>
      </c>
      <c r="W26" s="141">
        <v>22</v>
      </c>
      <c r="X26" s="60">
        <f>'oct 2024'!F42</f>
        <v>8.5</v>
      </c>
      <c r="Y26" s="298" t="str">
        <f t="shared" ref="Y26:Y27" si="20">IF(X26="CP","CP","8,5")</f>
        <v>8,5</v>
      </c>
      <c r="Z26" s="190"/>
      <c r="AA26" s="48" t="s">
        <v>23</v>
      </c>
      <c r="AB26" s="141">
        <v>19</v>
      </c>
      <c r="AC26" s="60">
        <f>'nov 2024'!F42</f>
        <v>8.5</v>
      </c>
      <c r="AD26" s="298" t="str">
        <f t="shared" ref="AD26:AD27" si="21">IF(AC26="CP","CP","8,5")</f>
        <v>8,5</v>
      </c>
    </row>
    <row r="27" spans="1:30" customFormat="1" x14ac:dyDescent="0.25">
      <c r="A27" s="290"/>
      <c r="B27" s="51" t="s">
        <v>23</v>
      </c>
      <c r="C27" s="141">
        <v>26</v>
      </c>
      <c r="D27" s="60">
        <f>'juin 2024'!F43</f>
        <v>8.5</v>
      </c>
      <c r="E27" s="298" t="str">
        <f t="shared" si="16"/>
        <v>8,5</v>
      </c>
      <c r="F27" s="190"/>
      <c r="G27" s="48" t="s">
        <v>23</v>
      </c>
      <c r="H27" s="141">
        <v>24</v>
      </c>
      <c r="I27" s="60">
        <f>'juillet 2024'!F43</f>
        <v>8.5</v>
      </c>
      <c r="J27" s="298" t="str">
        <f t="shared" si="17"/>
        <v>8,5</v>
      </c>
      <c r="K27" s="190"/>
      <c r="L27" s="48" t="s">
        <v>23</v>
      </c>
      <c r="M27" s="141">
        <v>21</v>
      </c>
      <c r="N27" s="60">
        <f>'août 2024'!F43</f>
        <v>8.5</v>
      </c>
      <c r="O27" s="298" t="str">
        <f t="shared" si="18"/>
        <v>8,5</v>
      </c>
      <c r="P27" s="190"/>
      <c r="Q27" s="48" t="s">
        <v>23</v>
      </c>
      <c r="R27" s="141">
        <v>25</v>
      </c>
      <c r="S27" s="60">
        <f>'sept 2024'!F43</f>
        <v>8.5</v>
      </c>
      <c r="T27" s="298" t="str">
        <f t="shared" si="19"/>
        <v>8,5</v>
      </c>
      <c r="U27" s="190"/>
      <c r="V27" s="48" t="s">
        <v>23</v>
      </c>
      <c r="W27" s="141">
        <v>23</v>
      </c>
      <c r="X27" s="60">
        <f>'oct 2024'!F43</f>
        <v>8.5</v>
      </c>
      <c r="Y27" s="298" t="str">
        <f t="shared" si="20"/>
        <v>8,5</v>
      </c>
      <c r="Z27" s="190"/>
      <c r="AA27" s="48" t="s">
        <v>23</v>
      </c>
      <c r="AB27" s="141">
        <v>20</v>
      </c>
      <c r="AC27" s="60">
        <f>'nov 2024'!F43</f>
        <v>8.5</v>
      </c>
      <c r="AD27" s="298" t="str">
        <f t="shared" si="21"/>
        <v>8,5</v>
      </c>
    </row>
    <row r="28" spans="1:30" customFormat="1" x14ac:dyDescent="0.25">
      <c r="A28" s="290"/>
      <c r="B28" s="51" t="s">
        <v>24</v>
      </c>
      <c r="C28" s="141">
        <v>27</v>
      </c>
      <c r="D28" s="60">
        <f>'juin 2024'!F44</f>
        <v>8.25</v>
      </c>
      <c r="E28" s="298" t="str">
        <f>IF(D28="CP","CP","8,25")</f>
        <v>8,25</v>
      </c>
      <c r="F28" s="190"/>
      <c r="G28" s="48" t="s">
        <v>24</v>
      </c>
      <c r="H28" s="141">
        <v>25</v>
      </c>
      <c r="I28" s="60">
        <f>'juillet 2024'!F44</f>
        <v>8.25</v>
      </c>
      <c r="J28" s="298" t="str">
        <f>IF(I28="CP","CP","8,25")</f>
        <v>8,25</v>
      </c>
      <c r="K28" s="190"/>
      <c r="L28" s="48" t="s">
        <v>24</v>
      </c>
      <c r="M28" s="141">
        <v>22</v>
      </c>
      <c r="N28" s="60">
        <f>'août 2024'!F44</f>
        <v>8.25</v>
      </c>
      <c r="O28" s="298" t="str">
        <f>IF(N28="CP","CP","8,25")</f>
        <v>8,25</v>
      </c>
      <c r="P28" s="190"/>
      <c r="Q28" s="48" t="s">
        <v>24</v>
      </c>
      <c r="R28" s="141">
        <v>26</v>
      </c>
      <c r="S28" s="60">
        <f>'sept 2024'!F44</f>
        <v>8.25</v>
      </c>
      <c r="T28" s="298" t="str">
        <f>IF(S28="CP","CP","8,25")</f>
        <v>8,25</v>
      </c>
      <c r="U28" s="190"/>
      <c r="V28" s="48" t="s">
        <v>24</v>
      </c>
      <c r="W28" s="141">
        <v>24</v>
      </c>
      <c r="X28" s="60">
        <f>'oct 2024'!F44</f>
        <v>8.25</v>
      </c>
      <c r="Y28" s="298" t="str">
        <f>IF(X28="CP","CP","8,25")</f>
        <v>8,25</v>
      </c>
      <c r="Z28" s="190"/>
      <c r="AA28" s="48" t="s">
        <v>24</v>
      </c>
      <c r="AB28" s="141">
        <v>21</v>
      </c>
      <c r="AC28" s="60">
        <f>'nov 2024'!F44</f>
        <v>8.25</v>
      </c>
      <c r="AD28" s="298" t="str">
        <f>IF(AC28="CP","CP","8,25")</f>
        <v>8,25</v>
      </c>
    </row>
    <row r="29" spans="1:30" customFormat="1" x14ac:dyDescent="0.25">
      <c r="A29" s="290"/>
      <c r="B29" s="51" t="s">
        <v>25</v>
      </c>
      <c r="C29" s="141">
        <v>28</v>
      </c>
      <c r="D29" s="60">
        <f>'juin 2024'!F45</f>
        <v>0</v>
      </c>
      <c r="E29" s="298" t="str">
        <f>IF(D29="CP","CP","0")</f>
        <v>0</v>
      </c>
      <c r="F29" s="190"/>
      <c r="G29" s="48" t="s">
        <v>25</v>
      </c>
      <c r="H29" s="141">
        <v>26</v>
      </c>
      <c r="I29" s="60">
        <f>'juillet 2024'!F45</f>
        <v>0</v>
      </c>
      <c r="J29" s="298" t="str">
        <f>IF(I29="CP","CP","0")</f>
        <v>0</v>
      </c>
      <c r="K29" s="190"/>
      <c r="L29" s="48" t="s">
        <v>25</v>
      </c>
      <c r="M29" s="141">
        <v>23</v>
      </c>
      <c r="N29" s="60">
        <f>'août 2024'!F45</f>
        <v>0</v>
      </c>
      <c r="O29" s="298" t="str">
        <f>IF(N29="CP","CP","0")</f>
        <v>0</v>
      </c>
      <c r="P29" s="190"/>
      <c r="Q29" s="48" t="s">
        <v>25</v>
      </c>
      <c r="R29" s="141">
        <v>27</v>
      </c>
      <c r="S29" s="60">
        <f>'sept 2024'!F45</f>
        <v>0</v>
      </c>
      <c r="T29" s="298" t="str">
        <f>IF(S29="CP","CP","0")</f>
        <v>0</v>
      </c>
      <c r="U29" s="190"/>
      <c r="V29" s="48" t="s">
        <v>25</v>
      </c>
      <c r="W29" s="141">
        <v>25</v>
      </c>
      <c r="X29" s="60">
        <f>'oct 2024'!F45</f>
        <v>0</v>
      </c>
      <c r="Y29" s="298" t="str">
        <f>IF(X29="CP","CP","0")</f>
        <v>0</v>
      </c>
      <c r="Z29" s="190"/>
      <c r="AA29" s="48" t="s">
        <v>25</v>
      </c>
      <c r="AB29" s="141">
        <v>22</v>
      </c>
      <c r="AC29" s="60">
        <f>'nov 2024'!F45</f>
        <v>0</v>
      </c>
      <c r="AD29" s="298" t="str">
        <f>IF(AC29="CP","CP","0")</f>
        <v>0</v>
      </c>
    </row>
    <row r="30" spans="1:30" customFormat="1" x14ac:dyDescent="0.25">
      <c r="A30" s="290"/>
      <c r="B30" s="105" t="s">
        <v>26</v>
      </c>
      <c r="C30" s="141">
        <v>29</v>
      </c>
      <c r="D30" s="107"/>
      <c r="E30" s="107"/>
      <c r="F30" s="190"/>
      <c r="G30" s="106" t="s">
        <v>26</v>
      </c>
      <c r="H30" s="141">
        <v>27</v>
      </c>
      <c r="I30" s="107"/>
      <c r="J30" s="107"/>
      <c r="K30" s="190"/>
      <c r="L30" s="106" t="s">
        <v>26</v>
      </c>
      <c r="M30" s="141">
        <v>24</v>
      </c>
      <c r="N30" s="107"/>
      <c r="O30" s="107"/>
      <c r="P30" s="190"/>
      <c r="Q30" s="48" t="s">
        <v>26</v>
      </c>
      <c r="R30" s="141">
        <v>28</v>
      </c>
      <c r="S30" s="172"/>
      <c r="T30" s="172"/>
      <c r="U30" s="190"/>
      <c r="V30" s="106" t="s">
        <v>26</v>
      </c>
      <c r="W30" s="141">
        <v>26</v>
      </c>
      <c r="X30" s="107"/>
      <c r="Y30" s="107"/>
      <c r="Z30" s="190"/>
      <c r="AA30" s="106" t="s">
        <v>26</v>
      </c>
      <c r="AB30" s="141">
        <v>23</v>
      </c>
      <c r="AC30" s="107"/>
      <c r="AD30" s="107"/>
    </row>
    <row r="31" spans="1:30" customFormat="1" x14ac:dyDescent="0.25">
      <c r="A31" s="290"/>
      <c r="B31" s="105" t="s">
        <v>27</v>
      </c>
      <c r="C31" s="141">
        <v>30</v>
      </c>
      <c r="D31" s="107"/>
      <c r="E31" s="107"/>
      <c r="F31" s="212"/>
      <c r="G31" s="106" t="s">
        <v>27</v>
      </c>
      <c r="H31" s="141">
        <v>28</v>
      </c>
      <c r="I31" s="107"/>
      <c r="J31" s="107"/>
      <c r="K31" s="212"/>
      <c r="L31" s="106" t="s">
        <v>27</v>
      </c>
      <c r="M31" s="141">
        <v>25</v>
      </c>
      <c r="N31" s="107"/>
      <c r="O31" s="107"/>
      <c r="P31" s="190"/>
      <c r="Q31" s="48" t="s">
        <v>27</v>
      </c>
      <c r="R31" s="141">
        <v>29</v>
      </c>
      <c r="S31" s="172"/>
      <c r="T31" s="172"/>
      <c r="U31" s="212"/>
      <c r="V31" s="106" t="s">
        <v>27</v>
      </c>
      <c r="W31" s="141">
        <v>27</v>
      </c>
      <c r="X31" s="107"/>
      <c r="Y31" s="107"/>
      <c r="Z31" s="212"/>
      <c r="AA31" s="106" t="s">
        <v>27</v>
      </c>
      <c r="AB31" s="141">
        <v>24</v>
      </c>
      <c r="AC31" s="107"/>
      <c r="AD31" s="107"/>
    </row>
    <row r="32" spans="1:30" customFormat="1" x14ac:dyDescent="0.25">
      <c r="A32" s="243"/>
      <c r="B32" s="244"/>
      <c r="C32" s="244"/>
      <c r="D32" s="244"/>
      <c r="E32" s="245"/>
      <c r="F32" s="152"/>
      <c r="G32" s="153"/>
      <c r="H32" s="153"/>
      <c r="I32" s="153"/>
      <c r="J32" s="154"/>
      <c r="K32" s="189">
        <v>35</v>
      </c>
      <c r="L32" s="48" t="s">
        <v>22</v>
      </c>
      <c r="M32" s="141">
        <v>26</v>
      </c>
      <c r="N32" s="60">
        <f>'août 2024'!F51</f>
        <v>8.5</v>
      </c>
      <c r="O32" s="298" t="str">
        <f>IF(N32="CP","CP","8,5")</f>
        <v>8,5</v>
      </c>
      <c r="P32" s="243"/>
      <c r="Q32" s="244"/>
      <c r="R32" s="244"/>
      <c r="S32" s="244"/>
      <c r="T32" s="245"/>
      <c r="U32" s="278"/>
      <c r="V32" s="279"/>
      <c r="W32" s="279"/>
      <c r="X32" s="279"/>
      <c r="Y32" s="280"/>
      <c r="Z32" s="289">
        <v>48</v>
      </c>
      <c r="AA32" s="48" t="s">
        <v>22</v>
      </c>
      <c r="AB32" s="141">
        <v>25</v>
      </c>
      <c r="AC32" s="60">
        <f>'nov 2024'!F41</f>
        <v>8.5</v>
      </c>
      <c r="AD32" s="298" t="str">
        <f>IF(AC32="CP","CP","8,5")</f>
        <v>8,5</v>
      </c>
    </row>
    <row r="33" spans="1:31" x14ac:dyDescent="0.25">
      <c r="A33" s="246"/>
      <c r="B33" s="247"/>
      <c r="C33" s="247"/>
      <c r="D33" s="247"/>
      <c r="E33" s="248"/>
      <c r="F33" s="152"/>
      <c r="G33" s="153"/>
      <c r="H33" s="153"/>
      <c r="I33" s="153"/>
      <c r="J33" s="154"/>
      <c r="K33" s="190"/>
      <c r="L33" s="48" t="s">
        <v>23</v>
      </c>
      <c r="M33" s="141">
        <v>27</v>
      </c>
      <c r="N33" s="60">
        <f>'août 2024'!F52</f>
        <v>8.5</v>
      </c>
      <c r="O33" s="298" t="str">
        <f t="shared" ref="O33:O34" si="22">IF(N33="CP","CP","8,5")</f>
        <v>8,5</v>
      </c>
      <c r="P33" s="246"/>
      <c r="Q33" s="247"/>
      <c r="R33" s="247"/>
      <c r="S33" s="247"/>
      <c r="T33" s="248"/>
      <c r="U33" s="281"/>
      <c r="V33" s="282"/>
      <c r="W33" s="282"/>
      <c r="X33" s="282"/>
      <c r="Y33" s="283"/>
      <c r="Z33" s="191"/>
      <c r="AA33" s="48" t="s">
        <v>23</v>
      </c>
      <c r="AB33" s="141">
        <v>26</v>
      </c>
      <c r="AC33" s="60">
        <f>'nov 2024'!F42</f>
        <v>8.5</v>
      </c>
      <c r="AD33" s="298" t="str">
        <f t="shared" ref="AD33:AD34" si="23">IF(AC33="CP","CP","8,5")</f>
        <v>8,5</v>
      </c>
      <c r="AE33"/>
    </row>
    <row r="34" spans="1:31" x14ac:dyDescent="0.25">
      <c r="A34" s="246"/>
      <c r="B34" s="247"/>
      <c r="C34" s="247"/>
      <c r="D34" s="247"/>
      <c r="E34" s="248"/>
      <c r="F34" s="152"/>
      <c r="G34" s="153"/>
      <c r="H34" s="153"/>
      <c r="I34" s="153"/>
      <c r="J34" s="154"/>
      <c r="K34" s="190"/>
      <c r="L34" s="48" t="s">
        <v>23</v>
      </c>
      <c r="M34" s="141">
        <v>28</v>
      </c>
      <c r="N34" s="60">
        <f>'août 2024'!F53</f>
        <v>8.5</v>
      </c>
      <c r="O34" s="298" t="str">
        <f t="shared" si="22"/>
        <v>8,5</v>
      </c>
      <c r="P34" s="246"/>
      <c r="Q34" s="247"/>
      <c r="R34" s="247"/>
      <c r="S34" s="247"/>
      <c r="T34" s="248"/>
      <c r="U34" s="281"/>
      <c r="V34" s="282"/>
      <c r="W34" s="282"/>
      <c r="X34" s="282"/>
      <c r="Y34" s="283"/>
      <c r="Z34" s="191"/>
      <c r="AA34" s="48" t="s">
        <v>23</v>
      </c>
      <c r="AB34" s="141">
        <v>27</v>
      </c>
      <c r="AC34" s="60">
        <f>'nov 2024'!F43</f>
        <v>8.5</v>
      </c>
      <c r="AD34" s="298" t="str">
        <f t="shared" si="23"/>
        <v>8,5</v>
      </c>
      <c r="AE34"/>
    </row>
    <row r="35" spans="1:31" x14ac:dyDescent="0.25">
      <c r="A35" s="246"/>
      <c r="B35" s="247"/>
      <c r="C35" s="247"/>
      <c r="D35" s="247"/>
      <c r="E35" s="248"/>
      <c r="F35" s="152"/>
      <c r="G35" s="153"/>
      <c r="H35" s="153"/>
      <c r="I35" s="153"/>
      <c r="J35" s="154"/>
      <c r="K35" s="190"/>
      <c r="L35" s="48" t="s">
        <v>24</v>
      </c>
      <c r="M35" s="141">
        <v>29</v>
      </c>
      <c r="N35" s="60">
        <f>'août 2024'!F54</f>
        <v>8.25</v>
      </c>
      <c r="O35" s="298" t="str">
        <f>IF(N35="CP","CP","8,25")</f>
        <v>8,25</v>
      </c>
      <c r="P35" s="246"/>
      <c r="Q35" s="247"/>
      <c r="R35" s="247"/>
      <c r="S35" s="247"/>
      <c r="T35" s="248"/>
      <c r="U35" s="281"/>
      <c r="V35" s="282"/>
      <c r="W35" s="282"/>
      <c r="X35" s="282"/>
      <c r="Y35" s="283"/>
      <c r="Z35" s="191"/>
      <c r="AA35" s="48" t="s">
        <v>24</v>
      </c>
      <c r="AB35" s="141">
        <v>28</v>
      </c>
      <c r="AC35" s="60">
        <f>'nov 2024'!F44</f>
        <v>8.25</v>
      </c>
      <c r="AD35" s="298" t="str">
        <f>IF(AC35="CP","CP","8,25")</f>
        <v>8,25</v>
      </c>
      <c r="AE35"/>
    </row>
    <row r="36" spans="1:31" ht="15.75" thickBot="1" x14ac:dyDescent="0.3">
      <c r="A36" s="246"/>
      <c r="B36" s="247"/>
      <c r="C36" s="247"/>
      <c r="D36" s="247"/>
      <c r="E36" s="248"/>
      <c r="F36" s="155"/>
      <c r="G36" s="156"/>
      <c r="H36" s="156"/>
      <c r="I36" s="156"/>
      <c r="J36" s="157"/>
      <c r="K36" s="212"/>
      <c r="L36" s="48" t="s">
        <v>25</v>
      </c>
      <c r="M36" s="141">
        <v>30</v>
      </c>
      <c r="N36" s="60">
        <f>'août 2024'!F55</f>
        <v>0</v>
      </c>
      <c r="O36" s="298" t="str">
        <f>IF(N36="CP","CP","0")</f>
        <v>0</v>
      </c>
      <c r="P36" s="249"/>
      <c r="Q36" s="250"/>
      <c r="R36" s="250"/>
      <c r="S36" s="250"/>
      <c r="T36" s="251"/>
      <c r="U36" s="284"/>
      <c r="V36" s="285"/>
      <c r="W36" s="285"/>
      <c r="X36" s="285"/>
      <c r="Y36" s="286"/>
      <c r="Z36" s="192"/>
      <c r="AA36" s="48" t="s">
        <v>25</v>
      </c>
      <c r="AB36" s="141">
        <v>29</v>
      </c>
      <c r="AC36" s="60">
        <f>'nov 2024'!F45</f>
        <v>0</v>
      </c>
      <c r="AD36" s="298" t="str">
        <f>IF(AC36="CP","CP","0")</f>
        <v>0</v>
      </c>
      <c r="AE36"/>
    </row>
    <row r="37" spans="1:31" ht="20.25" customHeight="1" x14ac:dyDescent="0.25">
      <c r="B37" s="200" t="s">
        <v>31</v>
      </c>
      <c r="C37" s="201"/>
      <c r="D37" s="62">
        <f>SUM(D4:D36)</f>
        <v>135</v>
      </c>
      <c r="E37" s="63">
        <f>SUM(E4:E36)</f>
        <v>0</v>
      </c>
      <c r="F37" s="29"/>
      <c r="G37" s="29"/>
      <c r="H37" s="27"/>
      <c r="I37" s="62">
        <f>SUM(I4:I36)</f>
        <v>135</v>
      </c>
      <c r="J37" s="63">
        <f>SUM(J4:J36)</f>
        <v>0</v>
      </c>
      <c r="K37" s="43"/>
      <c r="L37" s="202"/>
      <c r="M37" s="202"/>
      <c r="N37" s="62">
        <f>SUM(N4:N36)</f>
        <v>160.5</v>
      </c>
      <c r="O37" s="63">
        <f>SUM(O4:O36)</f>
        <v>25.5</v>
      </c>
      <c r="P37" s="110"/>
      <c r="Q37" s="203"/>
      <c r="R37" s="203"/>
      <c r="S37" s="62">
        <f>SUM(S4:S36)</f>
        <v>135</v>
      </c>
      <c r="T37" s="63">
        <f>SUM(T4:T36)</f>
        <v>0</v>
      </c>
      <c r="U37" s="110"/>
      <c r="V37" s="202"/>
      <c r="W37" s="202"/>
      <c r="X37" s="62">
        <f>SUM(X4:X36)</f>
        <v>135</v>
      </c>
      <c r="Y37" s="63">
        <f>SUM(Y4:Y36)</f>
        <v>0</v>
      </c>
      <c r="Z37" s="110"/>
      <c r="AA37" s="203"/>
      <c r="AB37" s="203"/>
      <c r="AC37" s="62">
        <f>SUM(AC4:AC36)</f>
        <v>160.25</v>
      </c>
      <c r="AD37" s="63">
        <f>SUM(AD4:AD36)</f>
        <v>25.25</v>
      </c>
      <c r="AE37"/>
    </row>
    <row r="38" spans="1:31" ht="21.75" customHeight="1" x14ac:dyDescent="0.25">
      <c r="B38" s="295" t="s">
        <v>28</v>
      </c>
      <c r="C38" s="296"/>
      <c r="D38" s="64"/>
      <c r="E38" s="159">
        <f>'juin 2024'!G49</f>
        <v>0</v>
      </c>
      <c r="F38" s="29"/>
      <c r="G38" s="29"/>
      <c r="H38" s="28"/>
      <c r="I38" s="75"/>
      <c r="J38" s="65">
        <f>D40</f>
        <v>135</v>
      </c>
      <c r="K38" s="43"/>
      <c r="L38" s="43"/>
      <c r="M38" s="43"/>
      <c r="N38" s="75"/>
      <c r="O38" s="65">
        <f>I40</f>
        <v>270</v>
      </c>
      <c r="P38" s="43"/>
      <c r="Q38" s="42"/>
      <c r="R38" s="42"/>
      <c r="S38" s="75"/>
      <c r="T38" s="65">
        <f>N40</f>
        <v>405</v>
      </c>
      <c r="U38" s="43"/>
      <c r="V38" s="43"/>
      <c r="W38" s="43"/>
      <c r="X38" s="75"/>
      <c r="Y38" s="65">
        <f>S40</f>
        <v>540</v>
      </c>
      <c r="Z38" s="43"/>
      <c r="AA38" s="42"/>
      <c r="AB38" s="42"/>
      <c r="AC38" s="75"/>
      <c r="AD38" s="65">
        <f>X40</f>
        <v>675</v>
      </c>
      <c r="AE38"/>
    </row>
    <row r="39" spans="1:31" s="13" customFormat="1" ht="25.5" customHeight="1" x14ac:dyDescent="0.2">
      <c r="B39" s="204" t="s">
        <v>29</v>
      </c>
      <c r="C39" s="205"/>
      <c r="D39" s="64"/>
      <c r="E39" s="63">
        <f>E37-E38</f>
        <v>0</v>
      </c>
      <c r="F39" s="29"/>
      <c r="G39" s="29"/>
      <c r="H39" s="29"/>
      <c r="I39" s="75"/>
      <c r="J39" s="63">
        <f>J37-J38</f>
        <v>-135</v>
      </c>
      <c r="K39" s="43"/>
      <c r="L39" s="206"/>
      <c r="M39" s="206"/>
      <c r="N39" s="75"/>
      <c r="O39" s="63">
        <f>O37-O38</f>
        <v>-244.5</v>
      </c>
      <c r="P39" s="43"/>
      <c r="Q39" s="207"/>
      <c r="R39" s="207"/>
      <c r="S39" s="75"/>
      <c r="T39" s="63">
        <f>T37-T38</f>
        <v>-405</v>
      </c>
      <c r="U39" s="43"/>
      <c r="V39" s="206"/>
      <c r="W39" s="206"/>
      <c r="X39" s="75"/>
      <c r="Y39" s="63">
        <f>Y37-Y38</f>
        <v>-540</v>
      </c>
      <c r="Z39" s="43"/>
      <c r="AA39" s="207"/>
      <c r="AB39" s="207"/>
      <c r="AC39" s="75"/>
      <c r="AD39" s="63">
        <f>AD37-AD38</f>
        <v>-649.75</v>
      </c>
    </row>
    <row r="40" spans="1:31" s="13" customFormat="1" ht="24.75" customHeight="1" thickBot="1" x14ac:dyDescent="0.25">
      <c r="B40" s="291" t="s">
        <v>30</v>
      </c>
      <c r="C40" s="292"/>
      <c r="D40" s="50">
        <f>D37-E39</f>
        <v>135</v>
      </c>
      <c r="E40" s="66"/>
      <c r="F40" s="29"/>
      <c r="G40" s="29"/>
      <c r="H40" s="29"/>
      <c r="I40" s="50">
        <f>I37-J39</f>
        <v>270</v>
      </c>
      <c r="J40" s="76"/>
      <c r="K40" s="43"/>
      <c r="L40" s="43"/>
      <c r="M40" s="43"/>
      <c r="N40" s="50">
        <f>N37-O39</f>
        <v>405</v>
      </c>
      <c r="O40" s="82"/>
      <c r="P40" s="43"/>
      <c r="Q40" s="42"/>
      <c r="R40" s="42"/>
      <c r="S40" s="50">
        <f>S37-T39</f>
        <v>540</v>
      </c>
      <c r="T40" s="84"/>
      <c r="U40" s="43"/>
      <c r="V40" s="43"/>
      <c r="W40" s="43"/>
      <c r="X40" s="50">
        <f>X37-Y39</f>
        <v>675</v>
      </c>
      <c r="Y40" s="86"/>
      <c r="Z40" s="104"/>
      <c r="AA40" s="42"/>
      <c r="AB40" s="42"/>
      <c r="AC40" s="50">
        <f>AC37-AD39</f>
        <v>810</v>
      </c>
      <c r="AD40" s="86"/>
    </row>
    <row r="41" spans="1:31" s="13" customFormat="1" ht="15" customHeight="1" x14ac:dyDescent="0.2">
      <c r="B41" s="40"/>
      <c r="C41" s="40"/>
      <c r="D41" s="64"/>
      <c r="E41" s="67"/>
      <c r="F41" s="29"/>
      <c r="G41" s="29"/>
      <c r="H41" s="14"/>
      <c r="I41" s="74"/>
      <c r="J41" s="77"/>
      <c r="K41" s="74"/>
      <c r="L41" s="40"/>
      <c r="M41" s="40"/>
      <c r="N41" s="40"/>
      <c r="O41" s="73"/>
      <c r="P41" s="40"/>
      <c r="Q41" s="41"/>
      <c r="R41" s="41"/>
      <c r="S41" s="40"/>
      <c r="T41" s="73"/>
      <c r="U41" s="40"/>
      <c r="V41" s="40"/>
      <c r="W41" s="40"/>
      <c r="X41" s="85"/>
      <c r="Y41" s="87"/>
      <c r="Z41" s="85"/>
      <c r="AA41" s="41"/>
      <c r="AB41" s="41"/>
      <c r="AC41" s="40"/>
      <c r="AD41" s="73"/>
    </row>
    <row r="42" spans="1:31" s="13" customFormat="1" ht="24.75" customHeight="1" thickBot="1" x14ac:dyDescent="0.25">
      <c r="A42" s="293" t="s">
        <v>36</v>
      </c>
      <c r="B42" s="294"/>
      <c r="C42" s="178">
        <f>'juin 2024'!B52</f>
        <v>33</v>
      </c>
      <c r="D42" s="31">
        <f>COUNTIF(D4:D36,"CP")</f>
        <v>0</v>
      </c>
      <c r="E42" s="32">
        <f>C42-D42</f>
        <v>33</v>
      </c>
      <c r="F42" s="29"/>
      <c r="G42" s="29"/>
      <c r="H42" s="30">
        <f>E42</f>
        <v>33</v>
      </c>
      <c r="I42" s="31">
        <f>COUNTIF(I4:I36,"CP")</f>
        <v>0</v>
      </c>
      <c r="J42" s="32">
        <f>H42-I42</f>
        <v>33</v>
      </c>
      <c r="K42" s="29"/>
      <c r="L42" s="108"/>
      <c r="M42" s="30">
        <f>J42</f>
        <v>33</v>
      </c>
      <c r="N42" s="31">
        <f>COUNTIF(N4:N36,"CP")</f>
        <v>0</v>
      </c>
      <c r="O42" s="32">
        <f>M42-N42</f>
        <v>33</v>
      </c>
      <c r="P42" s="29"/>
      <c r="Q42" s="108"/>
      <c r="R42" s="30">
        <f>O42</f>
        <v>33</v>
      </c>
      <c r="S42" s="31">
        <f>COUNTIF(S4:S29,"CP")</f>
        <v>0</v>
      </c>
      <c r="T42" s="32">
        <f>R42-S42</f>
        <v>33</v>
      </c>
      <c r="U42" s="111"/>
      <c r="V42" s="108"/>
      <c r="W42" s="30">
        <f>T42</f>
        <v>33</v>
      </c>
      <c r="X42" s="31">
        <f>COUNTIF(X4:X36,"CP")</f>
        <v>0</v>
      </c>
      <c r="Y42" s="32">
        <f>W42-X42</f>
        <v>33</v>
      </c>
      <c r="Z42" s="111"/>
      <c r="AA42" s="108"/>
      <c r="AB42" s="30">
        <f>Y42</f>
        <v>33</v>
      </c>
      <c r="AC42" s="33">
        <f>COUNTIF(AC4:AC36,"CP")</f>
        <v>0</v>
      </c>
      <c r="AD42" s="32">
        <f>AB42-AC42</f>
        <v>33</v>
      </c>
    </row>
    <row r="43" spans="1:31" s="13" customFormat="1" ht="110.25" customHeight="1" thickBot="1" x14ac:dyDescent="0.25">
      <c r="B43" s="40"/>
      <c r="C43" s="40"/>
      <c r="D43" s="68"/>
      <c r="E43" s="68"/>
      <c r="F43" s="40"/>
      <c r="H43" s="14"/>
      <c r="I43" s="14"/>
      <c r="J43" s="74"/>
      <c r="K43" s="197"/>
      <c r="L43" s="197"/>
      <c r="M43" s="197"/>
      <c r="N43" s="197"/>
      <c r="O43" s="197"/>
      <c r="P43" s="40"/>
      <c r="Q43" s="12"/>
      <c r="R43" s="41"/>
      <c r="S43" s="41"/>
      <c r="T43" s="40"/>
      <c r="U43" s="40"/>
      <c r="V43" s="12"/>
      <c r="W43" s="40"/>
      <c r="X43" s="40"/>
      <c r="Y43" s="85"/>
      <c r="Z43" s="85"/>
      <c r="AA43" s="11"/>
      <c r="AB43" s="41"/>
      <c r="AC43" s="41"/>
      <c r="AD43" s="40"/>
      <c r="AE43" s="12"/>
    </row>
    <row r="44" spans="1:31" ht="21.75" customHeight="1" thickBot="1" x14ac:dyDescent="0.3">
      <c r="A44" s="208">
        <v>45627</v>
      </c>
      <c r="B44" s="209"/>
      <c r="C44" s="209"/>
      <c r="D44" s="209"/>
      <c r="E44" s="297"/>
      <c r="F44" s="287">
        <v>45658</v>
      </c>
      <c r="G44" s="197"/>
      <c r="H44" s="197"/>
      <c r="I44" s="197"/>
      <c r="J44" s="197"/>
      <c r="K44" s="196">
        <v>45689</v>
      </c>
      <c r="L44" s="197"/>
      <c r="M44" s="197"/>
      <c r="N44" s="197"/>
      <c r="O44" s="198"/>
      <c r="P44" s="197">
        <v>45717</v>
      </c>
      <c r="Q44" s="197"/>
      <c r="R44" s="197"/>
      <c r="S44" s="197"/>
      <c r="T44" s="288"/>
      <c r="U44" s="287">
        <v>45748</v>
      </c>
      <c r="V44" s="197"/>
      <c r="W44" s="197"/>
      <c r="X44" s="197"/>
      <c r="Y44" s="288"/>
      <c r="Z44" s="287">
        <v>45778</v>
      </c>
      <c r="AA44" s="197"/>
      <c r="AB44" s="197"/>
      <c r="AC44" s="197"/>
      <c r="AD44" s="288"/>
      <c r="AE44"/>
    </row>
    <row r="45" spans="1:31" x14ac:dyDescent="0.25">
      <c r="A45" s="25"/>
      <c r="B45" s="100"/>
      <c r="C45" s="113"/>
      <c r="D45" s="56" t="s">
        <v>37</v>
      </c>
      <c r="E45" s="57" t="s">
        <v>38</v>
      </c>
      <c r="F45" s="58"/>
      <c r="G45" s="58"/>
      <c r="H45" s="58"/>
      <c r="I45" s="143" t="s">
        <v>37</v>
      </c>
      <c r="J45" s="144" t="s">
        <v>38</v>
      </c>
      <c r="K45" s="25"/>
      <c r="L45" s="26"/>
      <c r="M45" s="176"/>
      <c r="N45" s="56" t="s">
        <v>37</v>
      </c>
      <c r="O45" s="57" t="s">
        <v>38</v>
      </c>
      <c r="P45" s="26"/>
      <c r="Q45" s="122"/>
      <c r="R45" s="99"/>
      <c r="S45" s="52" t="s">
        <v>37</v>
      </c>
      <c r="T45" s="53" t="s">
        <v>38</v>
      </c>
      <c r="U45" s="58"/>
      <c r="V45" s="58"/>
      <c r="W45" s="58"/>
      <c r="X45" s="52" t="s">
        <v>37</v>
      </c>
      <c r="Y45" s="53" t="s">
        <v>38</v>
      </c>
      <c r="Z45" s="58"/>
      <c r="AA45" s="58"/>
      <c r="AB45" s="58"/>
      <c r="AC45" s="52" t="s">
        <v>37</v>
      </c>
      <c r="AD45" s="55" t="s">
        <v>38</v>
      </c>
      <c r="AE45"/>
    </row>
    <row r="46" spans="1:31" x14ac:dyDescent="0.25">
      <c r="A46" s="193">
        <v>49</v>
      </c>
      <c r="B46" s="48" t="s">
        <v>22</v>
      </c>
      <c r="C46" s="141">
        <v>2</v>
      </c>
      <c r="D46" s="70">
        <f>'déc 2024'!F11</f>
        <v>8.5</v>
      </c>
      <c r="E46" s="61">
        <v>8.5</v>
      </c>
      <c r="F46" s="193">
        <v>1</v>
      </c>
      <c r="G46" s="48" t="s">
        <v>22</v>
      </c>
      <c r="H46" s="141">
        <v>30</v>
      </c>
      <c r="I46" s="60">
        <f>'janv 2025'!F11</f>
        <v>8.5</v>
      </c>
      <c r="J46" s="61">
        <v>8.5</v>
      </c>
      <c r="K46" s="193">
        <v>6</v>
      </c>
      <c r="L46" s="48" t="s">
        <v>22</v>
      </c>
      <c r="M46" s="141">
        <v>3</v>
      </c>
      <c r="N46" s="60">
        <f>'fév 2025'!F11</f>
        <v>8.5</v>
      </c>
      <c r="O46" s="83">
        <v>8.5</v>
      </c>
      <c r="P46" s="193">
        <v>10</v>
      </c>
      <c r="Q46" s="48" t="s">
        <v>22</v>
      </c>
      <c r="R46" s="141">
        <v>3</v>
      </c>
      <c r="S46" s="60">
        <f>'mars 2025'!F11</f>
        <v>8.5</v>
      </c>
      <c r="T46" s="83">
        <v>8.5</v>
      </c>
      <c r="U46" s="193">
        <v>14</v>
      </c>
      <c r="V46" s="48" t="s">
        <v>22</v>
      </c>
      <c r="W46" s="141">
        <v>31</v>
      </c>
      <c r="X46" s="60">
        <f>'avril 2025'!F12</f>
        <v>8.5</v>
      </c>
      <c r="Y46" s="61">
        <v>8.5</v>
      </c>
      <c r="Z46" s="193">
        <v>18</v>
      </c>
      <c r="AA46" s="48" t="s">
        <v>22</v>
      </c>
      <c r="AB46" s="141">
        <v>28</v>
      </c>
      <c r="AC46" s="69">
        <f>'mai 2025'!F11</f>
        <v>8.5</v>
      </c>
      <c r="AD46" s="61">
        <v>8.5</v>
      </c>
      <c r="AE46"/>
    </row>
    <row r="47" spans="1:31" x14ac:dyDescent="0.25">
      <c r="A47" s="194"/>
      <c r="B47" s="48" t="s">
        <v>23</v>
      </c>
      <c r="C47" s="141">
        <v>3</v>
      </c>
      <c r="D47" s="70">
        <f>'déc 2024'!F12</f>
        <v>8.5</v>
      </c>
      <c r="E47" s="61">
        <v>8.5</v>
      </c>
      <c r="F47" s="194"/>
      <c r="G47" s="48" t="s">
        <v>23</v>
      </c>
      <c r="H47" s="141">
        <v>31</v>
      </c>
      <c r="I47" s="60">
        <f>'janv 2025'!F12</f>
        <v>8.5</v>
      </c>
      <c r="J47" s="61">
        <v>8.5</v>
      </c>
      <c r="K47" s="194"/>
      <c r="L47" s="48" t="s">
        <v>23</v>
      </c>
      <c r="M47" s="141">
        <v>4</v>
      </c>
      <c r="N47" s="60">
        <f>'fév 2025'!F12</f>
        <v>8.5</v>
      </c>
      <c r="O47" s="61">
        <v>8.5</v>
      </c>
      <c r="P47" s="194"/>
      <c r="Q47" s="48" t="s">
        <v>23</v>
      </c>
      <c r="R47" s="141">
        <v>4</v>
      </c>
      <c r="S47" s="60">
        <f>'mars 2025'!F12</f>
        <v>8.5</v>
      </c>
      <c r="T47" s="83">
        <v>8.5</v>
      </c>
      <c r="U47" s="194"/>
      <c r="V47" s="48" t="s">
        <v>23</v>
      </c>
      <c r="W47" s="141">
        <v>1</v>
      </c>
      <c r="X47" s="60">
        <f>'avril 2025'!F13</f>
        <v>8.5</v>
      </c>
      <c r="Y47" s="61">
        <v>8.5</v>
      </c>
      <c r="Z47" s="194"/>
      <c r="AA47" s="48" t="s">
        <v>23</v>
      </c>
      <c r="AB47" s="141">
        <v>29</v>
      </c>
      <c r="AC47" s="69">
        <f>'mai 2025'!F12</f>
        <v>8.5</v>
      </c>
      <c r="AD47" s="61">
        <v>8.5</v>
      </c>
      <c r="AE47"/>
    </row>
    <row r="48" spans="1:31" x14ac:dyDescent="0.25">
      <c r="A48" s="194"/>
      <c r="B48" s="48" t="s">
        <v>23</v>
      </c>
      <c r="C48" s="141">
        <v>4</v>
      </c>
      <c r="D48" s="70">
        <f>'déc 2024'!F13</f>
        <v>8.5</v>
      </c>
      <c r="E48" s="61">
        <v>8.5</v>
      </c>
      <c r="F48" s="194"/>
      <c r="G48" s="48" t="s">
        <v>23</v>
      </c>
      <c r="H48" s="141">
        <v>1</v>
      </c>
      <c r="I48" s="158" t="str">
        <f>'janv 2025'!F13</f>
        <v>FERIE</v>
      </c>
      <c r="J48" s="158" t="s">
        <v>21</v>
      </c>
      <c r="K48" s="194"/>
      <c r="L48" s="48" t="s">
        <v>23</v>
      </c>
      <c r="M48" s="141">
        <v>5</v>
      </c>
      <c r="N48" s="60">
        <f>'fév 2025'!F13</f>
        <v>8.5</v>
      </c>
      <c r="O48" s="61">
        <v>8.5</v>
      </c>
      <c r="P48" s="194"/>
      <c r="Q48" s="48" t="s">
        <v>23</v>
      </c>
      <c r="R48" s="141">
        <v>5</v>
      </c>
      <c r="S48" s="60">
        <f>'mars 2025'!F13</f>
        <v>8.5</v>
      </c>
      <c r="T48" s="83">
        <v>8.5</v>
      </c>
      <c r="U48" s="194"/>
      <c r="V48" s="48" t="s">
        <v>23</v>
      </c>
      <c r="W48" s="141">
        <v>2</v>
      </c>
      <c r="X48" s="60">
        <f>'avril 2025'!F14</f>
        <v>8.5</v>
      </c>
      <c r="Y48" s="61">
        <v>8.5</v>
      </c>
      <c r="Z48" s="194"/>
      <c r="AA48" s="48" t="s">
        <v>23</v>
      </c>
      <c r="AB48" s="141">
        <v>30</v>
      </c>
      <c r="AC48" s="69">
        <f>'mai 2025'!F13</f>
        <v>8.5</v>
      </c>
      <c r="AD48" s="61">
        <v>8.5</v>
      </c>
      <c r="AE48"/>
    </row>
    <row r="49" spans="1:30" customFormat="1" x14ac:dyDescent="0.25">
      <c r="A49" s="194"/>
      <c r="B49" s="48" t="s">
        <v>24</v>
      </c>
      <c r="C49" s="141">
        <v>5</v>
      </c>
      <c r="D49" s="70">
        <f>'déc 2024'!F14</f>
        <v>8.25</v>
      </c>
      <c r="E49" s="61">
        <v>8.25</v>
      </c>
      <c r="F49" s="194"/>
      <c r="G49" s="48" t="s">
        <v>24</v>
      </c>
      <c r="H49" s="141">
        <v>2</v>
      </c>
      <c r="I49" s="60">
        <f>'janv 2025'!F14</f>
        <v>8.25</v>
      </c>
      <c r="J49" s="61">
        <v>8.25</v>
      </c>
      <c r="K49" s="194"/>
      <c r="L49" s="48" t="s">
        <v>24</v>
      </c>
      <c r="M49" s="141">
        <v>6</v>
      </c>
      <c r="N49" s="60">
        <f>'fév 2025'!F14</f>
        <v>8.25</v>
      </c>
      <c r="O49" s="61">
        <v>8.25</v>
      </c>
      <c r="P49" s="194"/>
      <c r="Q49" s="48" t="s">
        <v>24</v>
      </c>
      <c r="R49" s="141">
        <v>6</v>
      </c>
      <c r="S49" s="60">
        <f>'mars 2025'!F14</f>
        <v>8.25</v>
      </c>
      <c r="T49" s="83">
        <v>8.25</v>
      </c>
      <c r="U49" s="194"/>
      <c r="V49" s="48" t="s">
        <v>24</v>
      </c>
      <c r="W49" s="141">
        <v>3</v>
      </c>
      <c r="X49" s="60">
        <f>'avril 2025'!F15</f>
        <v>8.25</v>
      </c>
      <c r="Y49" s="61">
        <v>8.25</v>
      </c>
      <c r="Z49" s="194"/>
      <c r="AA49" s="48" t="s">
        <v>24</v>
      </c>
      <c r="AB49" s="141">
        <v>1</v>
      </c>
      <c r="AC49" s="161" t="s">
        <v>21</v>
      </c>
      <c r="AD49" s="162" t="s">
        <v>21</v>
      </c>
    </row>
    <row r="50" spans="1:30" customFormat="1" x14ac:dyDescent="0.25">
      <c r="A50" s="194"/>
      <c r="B50" s="48" t="s">
        <v>25</v>
      </c>
      <c r="C50" s="141">
        <v>6</v>
      </c>
      <c r="D50" s="70">
        <f>'déc 2024'!F15</f>
        <v>0</v>
      </c>
      <c r="E50" s="61">
        <v>0</v>
      </c>
      <c r="F50" s="194"/>
      <c r="G50" s="48" t="s">
        <v>25</v>
      </c>
      <c r="H50" s="141">
        <v>3</v>
      </c>
      <c r="I50" s="60">
        <f>'janv 2025'!F15</f>
        <v>0</v>
      </c>
      <c r="J50" s="61">
        <v>0</v>
      </c>
      <c r="K50" s="194"/>
      <c r="L50" s="48" t="s">
        <v>25</v>
      </c>
      <c r="M50" s="141">
        <v>7</v>
      </c>
      <c r="N50" s="60">
        <f>'fév 2025'!F15</f>
        <v>0</v>
      </c>
      <c r="O50" s="61">
        <v>0</v>
      </c>
      <c r="P50" s="194"/>
      <c r="Q50" s="48" t="s">
        <v>25</v>
      </c>
      <c r="R50" s="141">
        <v>7</v>
      </c>
      <c r="S50" s="60">
        <f>'mars 2025'!F15</f>
        <v>0</v>
      </c>
      <c r="T50" s="83">
        <v>0</v>
      </c>
      <c r="U50" s="194"/>
      <c r="V50" s="48" t="s">
        <v>25</v>
      </c>
      <c r="W50" s="141">
        <v>4</v>
      </c>
      <c r="X50" s="60">
        <f>'avril 2025'!F16</f>
        <v>0</v>
      </c>
      <c r="Y50" s="61">
        <v>0</v>
      </c>
      <c r="Z50" s="194"/>
      <c r="AA50" s="48" t="s">
        <v>25</v>
      </c>
      <c r="AB50" s="141">
        <v>2</v>
      </c>
      <c r="AC50" s="69">
        <f>'mai 2025'!F15</f>
        <v>0</v>
      </c>
      <c r="AD50" s="88">
        <v>0</v>
      </c>
    </row>
    <row r="51" spans="1:30" customFormat="1" x14ac:dyDescent="0.25">
      <c r="A51" s="194"/>
      <c r="B51" s="106" t="s">
        <v>26</v>
      </c>
      <c r="C51" s="141">
        <v>7</v>
      </c>
      <c r="D51" s="114"/>
      <c r="E51" s="107"/>
      <c r="F51" s="194"/>
      <c r="G51" s="106" t="s">
        <v>26</v>
      </c>
      <c r="H51" s="141">
        <v>4</v>
      </c>
      <c r="I51" s="107"/>
      <c r="J51" s="107"/>
      <c r="K51" s="194"/>
      <c r="L51" s="106" t="s">
        <v>26</v>
      </c>
      <c r="M51" s="141">
        <v>8</v>
      </c>
      <c r="N51" s="107"/>
      <c r="O51" s="107"/>
      <c r="P51" s="194"/>
      <c r="Q51" s="106" t="s">
        <v>26</v>
      </c>
      <c r="R51" s="141">
        <v>8</v>
      </c>
      <c r="S51" s="114"/>
      <c r="T51" s="114"/>
      <c r="U51" s="194"/>
      <c r="V51" s="106" t="s">
        <v>26</v>
      </c>
      <c r="W51" s="141">
        <v>5</v>
      </c>
      <c r="X51" s="107"/>
      <c r="Y51" s="107"/>
      <c r="Z51" s="194"/>
      <c r="AA51" s="48" t="s">
        <v>26</v>
      </c>
      <c r="AB51" s="141">
        <v>3</v>
      </c>
      <c r="AC51" s="107"/>
      <c r="AD51" s="115"/>
    </row>
    <row r="52" spans="1:30" customFormat="1" x14ac:dyDescent="0.25">
      <c r="A52" s="195"/>
      <c r="B52" s="106" t="s">
        <v>27</v>
      </c>
      <c r="C52" s="141">
        <v>8</v>
      </c>
      <c r="D52" s="114"/>
      <c r="E52" s="107"/>
      <c r="F52" s="195"/>
      <c r="G52" s="106" t="s">
        <v>27</v>
      </c>
      <c r="H52" s="141">
        <v>5</v>
      </c>
      <c r="I52" s="107"/>
      <c r="J52" s="107"/>
      <c r="K52" s="195"/>
      <c r="L52" s="106" t="s">
        <v>27</v>
      </c>
      <c r="M52" s="141">
        <v>9</v>
      </c>
      <c r="N52" s="107"/>
      <c r="O52" s="107"/>
      <c r="P52" s="195"/>
      <c r="Q52" s="106" t="s">
        <v>27</v>
      </c>
      <c r="R52" s="141">
        <v>9</v>
      </c>
      <c r="S52" s="114"/>
      <c r="T52" s="114"/>
      <c r="U52" s="195"/>
      <c r="V52" s="106" t="s">
        <v>27</v>
      </c>
      <c r="W52" s="141">
        <v>6</v>
      </c>
      <c r="X52" s="107"/>
      <c r="Y52" s="107"/>
      <c r="Z52" s="195"/>
      <c r="AA52" s="48" t="s">
        <v>27</v>
      </c>
      <c r="AB52" s="141">
        <v>4</v>
      </c>
      <c r="AC52" s="107"/>
      <c r="AD52" s="115"/>
    </row>
    <row r="53" spans="1:30" customFormat="1" x14ac:dyDescent="0.25">
      <c r="A53" s="193">
        <v>50</v>
      </c>
      <c r="B53" s="48" t="s">
        <v>22</v>
      </c>
      <c r="C53" s="141">
        <v>9</v>
      </c>
      <c r="D53" s="70">
        <f>'déc 2024'!F21</f>
        <v>8.5</v>
      </c>
      <c r="E53" s="83">
        <v>8.5</v>
      </c>
      <c r="F53" s="193">
        <v>2</v>
      </c>
      <c r="G53" s="48" t="s">
        <v>22</v>
      </c>
      <c r="H53" s="141">
        <v>6</v>
      </c>
      <c r="I53" s="60">
        <f>'janv 2025'!F21</f>
        <v>8.5</v>
      </c>
      <c r="J53" s="83">
        <v>8.5</v>
      </c>
      <c r="K53" s="193">
        <v>7</v>
      </c>
      <c r="L53" s="48" t="s">
        <v>22</v>
      </c>
      <c r="M53" s="141">
        <v>10</v>
      </c>
      <c r="N53" s="60">
        <f>'fév 2025'!F21</f>
        <v>8.5</v>
      </c>
      <c r="O53" s="83">
        <v>8.5</v>
      </c>
      <c r="P53" s="193">
        <v>11</v>
      </c>
      <c r="Q53" s="48" t="s">
        <v>22</v>
      </c>
      <c r="R53" s="141">
        <v>10</v>
      </c>
      <c r="S53" s="60">
        <f>'mars 2025'!F21</f>
        <v>8.5</v>
      </c>
      <c r="T53" s="83">
        <v>8.5</v>
      </c>
      <c r="U53" s="193">
        <v>15</v>
      </c>
      <c r="V53" s="48" t="s">
        <v>22</v>
      </c>
      <c r="W53" s="141">
        <v>7</v>
      </c>
      <c r="X53" s="60">
        <f>'avril 2025'!F22</f>
        <v>8.5</v>
      </c>
      <c r="Y53" s="61">
        <v>8.5</v>
      </c>
      <c r="Z53" s="193">
        <v>19</v>
      </c>
      <c r="AA53" s="48" t="s">
        <v>22</v>
      </c>
      <c r="AB53" s="141">
        <v>5</v>
      </c>
      <c r="AC53" s="69">
        <f>'mai 2025'!F21</f>
        <v>8.5</v>
      </c>
      <c r="AD53" s="88">
        <v>8.5</v>
      </c>
    </row>
    <row r="54" spans="1:30" customFormat="1" x14ac:dyDescent="0.25">
      <c r="A54" s="194"/>
      <c r="B54" s="48" t="s">
        <v>23</v>
      </c>
      <c r="C54" s="141">
        <v>10</v>
      </c>
      <c r="D54" s="70">
        <f>'déc 2024'!F22</f>
        <v>8.5</v>
      </c>
      <c r="E54" s="61">
        <v>8.5</v>
      </c>
      <c r="F54" s="194"/>
      <c r="G54" s="48" t="s">
        <v>23</v>
      </c>
      <c r="H54" s="141">
        <v>7</v>
      </c>
      <c r="I54" s="60">
        <f>'janv 2025'!F22</f>
        <v>8.5</v>
      </c>
      <c r="J54" s="61">
        <v>8.5</v>
      </c>
      <c r="K54" s="194"/>
      <c r="L54" s="48" t="s">
        <v>23</v>
      </c>
      <c r="M54" s="141">
        <v>11</v>
      </c>
      <c r="N54" s="60">
        <f>'fév 2025'!F22</f>
        <v>8.5</v>
      </c>
      <c r="O54" s="61">
        <v>8.5</v>
      </c>
      <c r="P54" s="194"/>
      <c r="Q54" s="48" t="s">
        <v>23</v>
      </c>
      <c r="R54" s="141">
        <v>11</v>
      </c>
      <c r="S54" s="60">
        <f>'mars 2025'!F22</f>
        <v>8.5</v>
      </c>
      <c r="T54" s="61">
        <v>8.5</v>
      </c>
      <c r="U54" s="194"/>
      <c r="V54" s="48" t="s">
        <v>23</v>
      </c>
      <c r="W54" s="141">
        <v>8</v>
      </c>
      <c r="X54" s="60">
        <f>'avril 2025'!F23</f>
        <v>8.5</v>
      </c>
      <c r="Y54" s="61">
        <v>8.5</v>
      </c>
      <c r="Z54" s="194"/>
      <c r="AA54" s="48" t="s">
        <v>23</v>
      </c>
      <c r="AB54" s="141">
        <v>6</v>
      </c>
      <c r="AC54" s="78">
        <f>'mai 2025'!F22</f>
        <v>8.5</v>
      </c>
      <c r="AD54" s="88">
        <v>8.5</v>
      </c>
    </row>
    <row r="55" spans="1:30" customFormat="1" x14ac:dyDescent="0.25">
      <c r="A55" s="194"/>
      <c r="B55" s="48" t="s">
        <v>23</v>
      </c>
      <c r="C55" s="141">
        <v>11</v>
      </c>
      <c r="D55" s="70">
        <f>'déc 2024'!F23</f>
        <v>8.5</v>
      </c>
      <c r="E55" s="61">
        <v>8.5</v>
      </c>
      <c r="F55" s="194"/>
      <c r="G55" s="48" t="s">
        <v>23</v>
      </c>
      <c r="H55" s="141">
        <v>8</v>
      </c>
      <c r="I55" s="60">
        <f>'janv 2025'!F23</f>
        <v>8.5</v>
      </c>
      <c r="J55" s="61">
        <v>8.5</v>
      </c>
      <c r="K55" s="194"/>
      <c r="L55" s="48" t="s">
        <v>23</v>
      </c>
      <c r="M55" s="141">
        <v>12</v>
      </c>
      <c r="N55" s="60">
        <f>'fév 2025'!F23</f>
        <v>8.5</v>
      </c>
      <c r="O55" s="61">
        <v>8.5</v>
      </c>
      <c r="P55" s="194"/>
      <c r="Q55" s="48" t="s">
        <v>23</v>
      </c>
      <c r="R55" s="141">
        <v>12</v>
      </c>
      <c r="S55" s="60">
        <f>'mars 2025'!F23</f>
        <v>8.5</v>
      </c>
      <c r="T55" s="61">
        <v>8.5</v>
      </c>
      <c r="U55" s="194"/>
      <c r="V55" s="48" t="s">
        <v>23</v>
      </c>
      <c r="W55" s="141">
        <v>9</v>
      </c>
      <c r="X55" s="60">
        <f>'avril 2025'!F24</f>
        <v>8.5</v>
      </c>
      <c r="Y55" s="61">
        <v>8.5</v>
      </c>
      <c r="Z55" s="194"/>
      <c r="AA55" s="48" t="s">
        <v>23</v>
      </c>
      <c r="AB55" s="141">
        <v>7</v>
      </c>
      <c r="AC55" s="78">
        <f>'mai 2025'!F23</f>
        <v>8.5</v>
      </c>
      <c r="AD55" s="88">
        <v>8.5</v>
      </c>
    </row>
    <row r="56" spans="1:30" customFormat="1" x14ac:dyDescent="0.25">
      <c r="A56" s="194"/>
      <c r="B56" s="48" t="s">
        <v>24</v>
      </c>
      <c r="C56" s="141">
        <v>12</v>
      </c>
      <c r="D56" s="70">
        <f>'déc 2024'!F24</f>
        <v>8.25</v>
      </c>
      <c r="E56" s="61">
        <v>8.25</v>
      </c>
      <c r="F56" s="194"/>
      <c r="G56" s="48" t="s">
        <v>24</v>
      </c>
      <c r="H56" s="141">
        <v>9</v>
      </c>
      <c r="I56" s="60">
        <f>'janv 2025'!F24</f>
        <v>8.25</v>
      </c>
      <c r="J56" s="61">
        <v>8.25</v>
      </c>
      <c r="K56" s="194"/>
      <c r="L56" s="48" t="s">
        <v>24</v>
      </c>
      <c r="M56" s="141">
        <v>13</v>
      </c>
      <c r="N56" s="60">
        <f>'fév 2025'!F24</f>
        <v>8.25</v>
      </c>
      <c r="O56" s="61">
        <v>8.25</v>
      </c>
      <c r="P56" s="194"/>
      <c r="Q56" s="48" t="s">
        <v>24</v>
      </c>
      <c r="R56" s="141">
        <v>13</v>
      </c>
      <c r="S56" s="60">
        <f>'mars 2025'!F24</f>
        <v>8.25</v>
      </c>
      <c r="T56" s="61">
        <v>8.25</v>
      </c>
      <c r="U56" s="194"/>
      <c r="V56" s="48" t="s">
        <v>24</v>
      </c>
      <c r="W56" s="141">
        <v>10</v>
      </c>
      <c r="X56" s="60">
        <f>'avril 2025'!F25</f>
        <v>8.25</v>
      </c>
      <c r="Y56" s="61">
        <v>8.25</v>
      </c>
      <c r="Z56" s="194"/>
      <c r="AA56" s="48" t="s">
        <v>24</v>
      </c>
      <c r="AB56" s="141">
        <v>8</v>
      </c>
      <c r="AC56" s="150" t="str">
        <f>'mai 2025'!F24</f>
        <v>FERIE</v>
      </c>
      <c r="AD56" s="162" t="s">
        <v>21</v>
      </c>
    </row>
    <row r="57" spans="1:30" customFormat="1" x14ac:dyDescent="0.25">
      <c r="A57" s="194"/>
      <c r="B57" s="48" t="s">
        <v>25</v>
      </c>
      <c r="C57" s="141">
        <v>13</v>
      </c>
      <c r="D57" s="70">
        <f>'déc 2024'!F25</f>
        <v>0</v>
      </c>
      <c r="E57" s="61">
        <v>0</v>
      </c>
      <c r="F57" s="194"/>
      <c r="G57" s="48" t="s">
        <v>25</v>
      </c>
      <c r="H57" s="141">
        <v>10</v>
      </c>
      <c r="I57" s="60">
        <f>'janv 2025'!F25</f>
        <v>0</v>
      </c>
      <c r="J57" s="61">
        <v>0</v>
      </c>
      <c r="K57" s="194"/>
      <c r="L57" s="48" t="s">
        <v>25</v>
      </c>
      <c r="M57" s="141">
        <v>14</v>
      </c>
      <c r="N57" s="60">
        <f>'fév 2025'!F25</f>
        <v>0</v>
      </c>
      <c r="O57" s="61">
        <v>0</v>
      </c>
      <c r="P57" s="194"/>
      <c r="Q57" s="48" t="s">
        <v>25</v>
      </c>
      <c r="R57" s="141">
        <v>14</v>
      </c>
      <c r="S57" s="60">
        <f>'mars 2025'!F25</f>
        <v>0</v>
      </c>
      <c r="T57" s="61">
        <v>0</v>
      </c>
      <c r="U57" s="194"/>
      <c r="V57" s="48" t="s">
        <v>25</v>
      </c>
      <c r="W57" s="141">
        <v>11</v>
      </c>
      <c r="X57" s="60">
        <f>'avril 2025'!F26</f>
        <v>0</v>
      </c>
      <c r="Y57" s="61">
        <v>0</v>
      </c>
      <c r="Z57" s="194"/>
      <c r="AA57" s="48" t="s">
        <v>25</v>
      </c>
      <c r="AB57" s="141">
        <v>9</v>
      </c>
      <c r="AC57" s="78">
        <f>'mai 2025'!F25</f>
        <v>0</v>
      </c>
      <c r="AD57" s="88">
        <v>0</v>
      </c>
    </row>
    <row r="58" spans="1:30" customFormat="1" x14ac:dyDescent="0.25">
      <c r="A58" s="194"/>
      <c r="B58" s="106" t="s">
        <v>26</v>
      </c>
      <c r="C58" s="141">
        <v>14</v>
      </c>
      <c r="D58" s="114"/>
      <c r="E58" s="107"/>
      <c r="F58" s="194"/>
      <c r="G58" s="106" t="s">
        <v>26</v>
      </c>
      <c r="H58" s="141">
        <v>11</v>
      </c>
      <c r="I58" s="107"/>
      <c r="J58" s="107"/>
      <c r="K58" s="194"/>
      <c r="L58" s="106" t="s">
        <v>26</v>
      </c>
      <c r="M58" s="141">
        <v>15</v>
      </c>
      <c r="N58" s="107"/>
      <c r="O58" s="107"/>
      <c r="P58" s="194"/>
      <c r="Q58" s="106" t="s">
        <v>26</v>
      </c>
      <c r="R58" s="141">
        <v>15</v>
      </c>
      <c r="S58" s="114"/>
      <c r="T58" s="114"/>
      <c r="U58" s="194"/>
      <c r="V58" s="106" t="s">
        <v>26</v>
      </c>
      <c r="W58" s="141">
        <v>12</v>
      </c>
      <c r="X58" s="107"/>
      <c r="Y58" s="107"/>
      <c r="Z58" s="194"/>
      <c r="AA58" s="48" t="s">
        <v>26</v>
      </c>
      <c r="AB58" s="141">
        <v>10</v>
      </c>
      <c r="AC58" s="107"/>
      <c r="AD58" s="116"/>
    </row>
    <row r="59" spans="1:30" customFormat="1" x14ac:dyDescent="0.25">
      <c r="A59" s="195"/>
      <c r="B59" s="106" t="s">
        <v>27</v>
      </c>
      <c r="C59" s="141">
        <v>15</v>
      </c>
      <c r="D59" s="117"/>
      <c r="E59" s="107"/>
      <c r="F59" s="195"/>
      <c r="G59" s="106" t="s">
        <v>27</v>
      </c>
      <c r="H59" s="141">
        <v>12</v>
      </c>
      <c r="I59" s="107"/>
      <c r="J59" s="107"/>
      <c r="K59" s="195"/>
      <c r="L59" s="106" t="s">
        <v>27</v>
      </c>
      <c r="M59" s="141">
        <v>16</v>
      </c>
      <c r="N59" s="107"/>
      <c r="O59" s="107"/>
      <c r="P59" s="195"/>
      <c r="Q59" s="106" t="s">
        <v>27</v>
      </c>
      <c r="R59" s="141">
        <v>16</v>
      </c>
      <c r="S59" s="114"/>
      <c r="T59" s="114"/>
      <c r="U59" s="195"/>
      <c r="V59" s="106" t="s">
        <v>27</v>
      </c>
      <c r="W59" s="141">
        <v>13</v>
      </c>
      <c r="X59" s="107"/>
      <c r="Y59" s="107"/>
      <c r="Z59" s="195"/>
      <c r="AA59" s="48" t="s">
        <v>27</v>
      </c>
      <c r="AB59" s="141">
        <v>11</v>
      </c>
      <c r="AC59" s="107"/>
      <c r="AD59" s="116"/>
    </row>
    <row r="60" spans="1:30" customFormat="1" x14ac:dyDescent="0.25">
      <c r="A60" s="193">
        <v>51</v>
      </c>
      <c r="B60" s="48" t="s">
        <v>22</v>
      </c>
      <c r="C60" s="141">
        <v>16</v>
      </c>
      <c r="D60" s="70">
        <f>'déc 2024'!F31</f>
        <v>8.5</v>
      </c>
      <c r="E60" s="83">
        <v>8.5</v>
      </c>
      <c r="F60" s="193">
        <v>3</v>
      </c>
      <c r="G60" s="48" t="s">
        <v>22</v>
      </c>
      <c r="H60" s="141">
        <v>13</v>
      </c>
      <c r="I60" s="60">
        <f>'janv 2025'!F31</f>
        <v>8.5</v>
      </c>
      <c r="J60" s="83">
        <v>8.5</v>
      </c>
      <c r="K60" s="193">
        <v>8</v>
      </c>
      <c r="L60" s="48" t="s">
        <v>22</v>
      </c>
      <c r="M60" s="141">
        <v>17</v>
      </c>
      <c r="N60" s="60">
        <f>'fév 2025'!F31</f>
        <v>8.5</v>
      </c>
      <c r="O60" s="83">
        <v>8.5</v>
      </c>
      <c r="P60" s="193">
        <v>12</v>
      </c>
      <c r="Q60" s="48" t="s">
        <v>22</v>
      </c>
      <c r="R60" s="141">
        <v>17</v>
      </c>
      <c r="S60" s="70">
        <f>'mars 2025'!F31</f>
        <v>8.5</v>
      </c>
      <c r="T60" s="83">
        <v>8.5</v>
      </c>
      <c r="U60" s="193">
        <v>16</v>
      </c>
      <c r="V60" s="160" t="s">
        <v>22</v>
      </c>
      <c r="W60" s="141">
        <v>14</v>
      </c>
      <c r="X60" s="60">
        <f>'avril 2025'!F32</f>
        <v>8.5</v>
      </c>
      <c r="Y60" s="61">
        <v>8.5</v>
      </c>
      <c r="Z60" s="257">
        <v>20</v>
      </c>
      <c r="AA60" s="48" t="s">
        <v>22</v>
      </c>
      <c r="AB60" s="141">
        <v>12</v>
      </c>
      <c r="AC60" s="60">
        <f>'mai 2025'!F31</f>
        <v>8.5</v>
      </c>
      <c r="AD60" s="88">
        <v>8.5</v>
      </c>
    </row>
    <row r="61" spans="1:30" customFormat="1" x14ac:dyDescent="0.25">
      <c r="A61" s="194"/>
      <c r="B61" s="48" t="s">
        <v>23</v>
      </c>
      <c r="C61" s="141">
        <v>17</v>
      </c>
      <c r="D61" s="70">
        <f>'déc 2024'!F32</f>
        <v>8.5</v>
      </c>
      <c r="E61" s="61">
        <v>8.5</v>
      </c>
      <c r="F61" s="194"/>
      <c r="G61" s="48" t="s">
        <v>23</v>
      </c>
      <c r="H61" s="141">
        <v>14</v>
      </c>
      <c r="I61" s="60">
        <f>'janv 2025'!F32</f>
        <v>8.5</v>
      </c>
      <c r="J61" s="61">
        <v>8.5</v>
      </c>
      <c r="K61" s="194"/>
      <c r="L61" s="48" t="s">
        <v>23</v>
      </c>
      <c r="M61" s="141">
        <v>18</v>
      </c>
      <c r="N61" s="60">
        <f>'fév 2025'!F32</f>
        <v>8.5</v>
      </c>
      <c r="O61" s="61">
        <v>8.5</v>
      </c>
      <c r="P61" s="194"/>
      <c r="Q61" s="48" t="s">
        <v>23</v>
      </c>
      <c r="R61" s="141">
        <v>18</v>
      </c>
      <c r="S61" s="70">
        <f>'mars 2025'!F32</f>
        <v>8.5</v>
      </c>
      <c r="T61" s="61">
        <v>8.5</v>
      </c>
      <c r="U61" s="194"/>
      <c r="V61" s="48" t="s">
        <v>23</v>
      </c>
      <c r="W61" s="141">
        <v>15</v>
      </c>
      <c r="X61" s="60">
        <f>'avril 2025'!F33</f>
        <v>8.5</v>
      </c>
      <c r="Y61" s="61">
        <v>8.5</v>
      </c>
      <c r="Z61" s="194"/>
      <c r="AA61" s="48" t="s">
        <v>23</v>
      </c>
      <c r="AB61" s="141">
        <v>13</v>
      </c>
      <c r="AC61" s="60">
        <f>'mai 2025'!F32</f>
        <v>8.5</v>
      </c>
      <c r="AD61" s="88">
        <v>8.5</v>
      </c>
    </row>
    <row r="62" spans="1:30" customFormat="1" x14ac:dyDescent="0.25">
      <c r="A62" s="194"/>
      <c r="B62" s="48" t="s">
        <v>23</v>
      </c>
      <c r="C62" s="141">
        <v>18</v>
      </c>
      <c r="D62" s="70">
        <f>'déc 2024'!F33</f>
        <v>8.5</v>
      </c>
      <c r="E62" s="61">
        <v>8.5</v>
      </c>
      <c r="F62" s="194"/>
      <c r="G62" s="48" t="s">
        <v>23</v>
      </c>
      <c r="H62" s="141">
        <v>15</v>
      </c>
      <c r="I62" s="60">
        <f>'janv 2025'!F33</f>
        <v>8.5</v>
      </c>
      <c r="J62" s="61">
        <v>8.5</v>
      </c>
      <c r="K62" s="194"/>
      <c r="L62" s="48" t="s">
        <v>23</v>
      </c>
      <c r="M62" s="141">
        <v>19</v>
      </c>
      <c r="N62" s="60">
        <f>'fév 2025'!F33</f>
        <v>8.5</v>
      </c>
      <c r="O62" s="61">
        <v>8.5</v>
      </c>
      <c r="P62" s="194"/>
      <c r="Q62" s="48" t="s">
        <v>23</v>
      </c>
      <c r="R62" s="141">
        <v>19</v>
      </c>
      <c r="S62" s="70">
        <f>'mars 2025'!F33</f>
        <v>8.5</v>
      </c>
      <c r="T62" s="61">
        <v>8.5</v>
      </c>
      <c r="U62" s="194"/>
      <c r="V62" s="48" t="s">
        <v>23</v>
      </c>
      <c r="W62" s="141">
        <v>16</v>
      </c>
      <c r="X62" s="60">
        <f>'avril 2025'!F34</f>
        <v>8.5</v>
      </c>
      <c r="Y62" s="61">
        <v>8.5</v>
      </c>
      <c r="Z62" s="194"/>
      <c r="AA62" s="48" t="s">
        <v>23</v>
      </c>
      <c r="AB62" s="141">
        <v>14</v>
      </c>
      <c r="AC62" s="60">
        <f>'mai 2025'!F33</f>
        <v>8.5</v>
      </c>
      <c r="AD62" s="88">
        <v>8.5</v>
      </c>
    </row>
    <row r="63" spans="1:30" customFormat="1" x14ac:dyDescent="0.25">
      <c r="A63" s="194"/>
      <c r="B63" s="48" t="s">
        <v>24</v>
      </c>
      <c r="C63" s="141">
        <v>19</v>
      </c>
      <c r="D63" s="70">
        <f>'déc 2024'!F34</f>
        <v>8.25</v>
      </c>
      <c r="E63" s="61">
        <v>8.25</v>
      </c>
      <c r="F63" s="194"/>
      <c r="G63" s="48" t="s">
        <v>24</v>
      </c>
      <c r="H63" s="141">
        <v>16</v>
      </c>
      <c r="I63" s="60">
        <f>'janv 2025'!F34</f>
        <v>8.25</v>
      </c>
      <c r="J63" s="61">
        <v>8.25</v>
      </c>
      <c r="K63" s="194"/>
      <c r="L63" s="48" t="s">
        <v>24</v>
      </c>
      <c r="M63" s="141">
        <v>20</v>
      </c>
      <c r="N63" s="60">
        <f>'fév 2025'!F34</f>
        <v>8.25</v>
      </c>
      <c r="O63" s="61">
        <v>8.25</v>
      </c>
      <c r="P63" s="194"/>
      <c r="Q63" s="48" t="s">
        <v>24</v>
      </c>
      <c r="R63" s="141">
        <v>20</v>
      </c>
      <c r="S63" s="70">
        <f>'mars 2025'!F34</f>
        <v>8.25</v>
      </c>
      <c r="T63" s="61">
        <v>8.25</v>
      </c>
      <c r="U63" s="194"/>
      <c r="V63" s="48" t="s">
        <v>24</v>
      </c>
      <c r="W63" s="141">
        <v>17</v>
      </c>
      <c r="X63" s="60">
        <f>'avril 2025'!F35</f>
        <v>8.25</v>
      </c>
      <c r="Y63" s="61">
        <v>8.25</v>
      </c>
      <c r="Z63" s="194"/>
      <c r="AA63" s="48" t="s">
        <v>24</v>
      </c>
      <c r="AB63" s="141">
        <v>15</v>
      </c>
      <c r="AC63" s="60">
        <f>'mai 2025'!F34</f>
        <v>8.25</v>
      </c>
      <c r="AD63" s="88">
        <v>8.25</v>
      </c>
    </row>
    <row r="64" spans="1:30" customFormat="1" x14ac:dyDescent="0.25">
      <c r="A64" s="194"/>
      <c r="B64" s="48" t="s">
        <v>25</v>
      </c>
      <c r="C64" s="141">
        <v>20</v>
      </c>
      <c r="D64" s="70">
        <f>'déc 2024'!F35</f>
        <v>0</v>
      </c>
      <c r="E64" s="61">
        <v>0</v>
      </c>
      <c r="F64" s="194"/>
      <c r="G64" s="48" t="s">
        <v>25</v>
      </c>
      <c r="H64" s="141">
        <v>17</v>
      </c>
      <c r="I64" s="60">
        <f>'janv 2025'!F35</f>
        <v>0</v>
      </c>
      <c r="J64" s="61">
        <v>0</v>
      </c>
      <c r="K64" s="194"/>
      <c r="L64" s="48" t="s">
        <v>25</v>
      </c>
      <c r="M64" s="141">
        <v>21</v>
      </c>
      <c r="N64" s="60">
        <f>'fév 2025'!F35</f>
        <v>0</v>
      </c>
      <c r="O64" s="61">
        <v>0</v>
      </c>
      <c r="P64" s="194"/>
      <c r="Q64" s="48" t="s">
        <v>25</v>
      </c>
      <c r="R64" s="141">
        <v>21</v>
      </c>
      <c r="S64" s="70">
        <f>'mars 2025'!F35</f>
        <v>0</v>
      </c>
      <c r="T64" s="61">
        <v>0</v>
      </c>
      <c r="U64" s="194"/>
      <c r="V64" s="48" t="s">
        <v>25</v>
      </c>
      <c r="W64" s="141">
        <v>18</v>
      </c>
      <c r="X64" s="60">
        <f>'avril 2025'!F36</f>
        <v>0</v>
      </c>
      <c r="Y64" s="61">
        <v>0</v>
      </c>
      <c r="Z64" s="194"/>
      <c r="AA64" s="48" t="s">
        <v>25</v>
      </c>
      <c r="AB64" s="141">
        <v>16</v>
      </c>
      <c r="AC64" s="60">
        <f>'mai 2025'!F35</f>
        <v>0</v>
      </c>
      <c r="AD64" s="88">
        <v>0</v>
      </c>
    </row>
    <row r="65" spans="1:30" customFormat="1" x14ac:dyDescent="0.25">
      <c r="A65" s="194"/>
      <c r="B65" s="106" t="s">
        <v>26</v>
      </c>
      <c r="C65" s="141">
        <v>21</v>
      </c>
      <c r="D65" s="107"/>
      <c r="E65" s="107"/>
      <c r="F65" s="194"/>
      <c r="G65" s="106" t="s">
        <v>26</v>
      </c>
      <c r="H65" s="141">
        <v>18</v>
      </c>
      <c r="I65" s="107"/>
      <c r="J65" s="107"/>
      <c r="K65" s="194"/>
      <c r="L65" s="106" t="s">
        <v>26</v>
      </c>
      <c r="M65" s="141">
        <v>22</v>
      </c>
      <c r="N65" s="107"/>
      <c r="O65" s="107"/>
      <c r="P65" s="194"/>
      <c r="Q65" s="106" t="s">
        <v>26</v>
      </c>
      <c r="R65" s="141">
        <v>22</v>
      </c>
      <c r="S65" s="107"/>
      <c r="T65" s="107"/>
      <c r="U65" s="194"/>
      <c r="V65" s="106" t="s">
        <v>26</v>
      </c>
      <c r="W65" s="141">
        <v>19</v>
      </c>
      <c r="X65" s="107"/>
      <c r="Y65" s="107"/>
      <c r="Z65" s="194"/>
      <c r="AA65" s="48" t="s">
        <v>26</v>
      </c>
      <c r="AB65" s="141">
        <v>17</v>
      </c>
      <c r="AC65" s="107"/>
      <c r="AD65" s="116"/>
    </row>
    <row r="66" spans="1:30" customFormat="1" x14ac:dyDescent="0.25">
      <c r="A66" s="195"/>
      <c r="B66" s="106" t="s">
        <v>27</v>
      </c>
      <c r="C66" s="141">
        <v>22</v>
      </c>
      <c r="D66" s="107"/>
      <c r="E66" s="107"/>
      <c r="F66" s="195"/>
      <c r="G66" s="106" t="s">
        <v>27</v>
      </c>
      <c r="H66" s="141">
        <v>19</v>
      </c>
      <c r="I66" s="107"/>
      <c r="J66" s="107"/>
      <c r="K66" s="195"/>
      <c r="L66" s="106" t="s">
        <v>27</v>
      </c>
      <c r="M66" s="141">
        <v>23</v>
      </c>
      <c r="N66" s="107"/>
      <c r="O66" s="107"/>
      <c r="P66" s="195"/>
      <c r="Q66" s="106" t="s">
        <v>27</v>
      </c>
      <c r="R66" s="141">
        <v>23</v>
      </c>
      <c r="S66" s="107"/>
      <c r="T66" s="107"/>
      <c r="U66" s="195"/>
      <c r="V66" s="106" t="s">
        <v>27</v>
      </c>
      <c r="W66" s="141">
        <v>20</v>
      </c>
      <c r="X66" s="107"/>
      <c r="Y66" s="107"/>
      <c r="Z66" s="195"/>
      <c r="AA66" s="48" t="s">
        <v>27</v>
      </c>
      <c r="AB66" s="141">
        <v>18</v>
      </c>
      <c r="AC66" s="107"/>
      <c r="AD66" s="116"/>
    </row>
    <row r="67" spans="1:30" customFormat="1" x14ac:dyDescent="0.25">
      <c r="A67" s="257">
        <v>52</v>
      </c>
      <c r="B67" s="48" t="s">
        <v>22</v>
      </c>
      <c r="C67" s="141">
        <v>23</v>
      </c>
      <c r="D67" s="70">
        <f>'déc 2024'!F41</f>
        <v>8.5</v>
      </c>
      <c r="E67" s="83">
        <v>8.5</v>
      </c>
      <c r="F67" s="189">
        <v>4</v>
      </c>
      <c r="G67" s="51" t="s">
        <v>22</v>
      </c>
      <c r="H67" s="141">
        <v>20</v>
      </c>
      <c r="I67" s="60">
        <f>'janv 2025'!F41</f>
        <v>8.5</v>
      </c>
      <c r="J67" s="83">
        <v>8.5</v>
      </c>
      <c r="K67" s="189">
        <v>9</v>
      </c>
      <c r="L67" s="48" t="s">
        <v>22</v>
      </c>
      <c r="M67" s="141">
        <v>24</v>
      </c>
      <c r="N67" s="60">
        <f>'fév 2025'!F41</f>
        <v>8.5</v>
      </c>
      <c r="O67" s="83">
        <v>8.5</v>
      </c>
      <c r="P67" s="189">
        <v>13</v>
      </c>
      <c r="Q67" s="48" t="s">
        <v>22</v>
      </c>
      <c r="R67" s="141">
        <v>24</v>
      </c>
      <c r="S67" s="69">
        <f>'mars 2025'!F41</f>
        <v>8.5</v>
      </c>
      <c r="T67" s="83">
        <v>8.5</v>
      </c>
      <c r="U67" s="193">
        <v>17</v>
      </c>
      <c r="V67" s="48" t="s">
        <v>22</v>
      </c>
      <c r="W67" s="141">
        <v>21</v>
      </c>
      <c r="X67" s="158" t="str">
        <f>'avril 2025'!F41</f>
        <v>FERIE</v>
      </c>
      <c r="Y67" s="150" t="s">
        <v>21</v>
      </c>
      <c r="Z67" s="193">
        <v>21</v>
      </c>
      <c r="AA67" s="48" t="s">
        <v>22</v>
      </c>
      <c r="AB67" s="141">
        <v>19</v>
      </c>
      <c r="AC67" s="60">
        <f>'mai 2025'!F41</f>
        <v>8.5</v>
      </c>
      <c r="AD67" s="88">
        <v>8.5</v>
      </c>
    </row>
    <row r="68" spans="1:30" customFormat="1" x14ac:dyDescent="0.25">
      <c r="A68" s="264"/>
      <c r="B68" s="48" t="s">
        <v>23</v>
      </c>
      <c r="C68" s="141">
        <v>24</v>
      </c>
      <c r="D68" s="70">
        <f>'déc 2024'!F42</f>
        <v>8.5</v>
      </c>
      <c r="E68" s="61">
        <v>8.5</v>
      </c>
      <c r="F68" s="190"/>
      <c r="G68" s="51" t="s">
        <v>23</v>
      </c>
      <c r="H68" s="141">
        <v>21</v>
      </c>
      <c r="I68" s="60">
        <f>'janv 2025'!F42</f>
        <v>8.5</v>
      </c>
      <c r="J68" s="61">
        <v>8.5</v>
      </c>
      <c r="K68" s="190"/>
      <c r="L68" s="48" t="s">
        <v>23</v>
      </c>
      <c r="M68" s="141">
        <v>25</v>
      </c>
      <c r="N68" s="60">
        <f>'fév 2025'!F42</f>
        <v>8.5</v>
      </c>
      <c r="O68" s="61">
        <v>8.5</v>
      </c>
      <c r="P68" s="190"/>
      <c r="Q68" s="48" t="s">
        <v>23</v>
      </c>
      <c r="R68" s="141">
        <v>25</v>
      </c>
      <c r="S68" s="69">
        <f>'mars 2025'!F42</f>
        <v>8.5</v>
      </c>
      <c r="T68" s="61">
        <v>8.5</v>
      </c>
      <c r="U68" s="194"/>
      <c r="V68" s="48" t="s">
        <v>23</v>
      </c>
      <c r="W68" s="141">
        <v>22</v>
      </c>
      <c r="X68" s="60">
        <f>'avril 2025'!F42</f>
        <v>8.5</v>
      </c>
      <c r="Y68" s="83">
        <v>8.5</v>
      </c>
      <c r="Z68" s="194"/>
      <c r="AA68" s="48" t="s">
        <v>23</v>
      </c>
      <c r="AB68" s="141">
        <v>20</v>
      </c>
      <c r="AC68" s="60">
        <f>'mai 2025'!F42</f>
        <v>8.5</v>
      </c>
      <c r="AD68" s="88">
        <v>8.5</v>
      </c>
    </row>
    <row r="69" spans="1:30" customFormat="1" x14ac:dyDescent="0.25">
      <c r="A69" s="264"/>
      <c r="B69" s="48" t="s">
        <v>23</v>
      </c>
      <c r="C69" s="141">
        <v>25</v>
      </c>
      <c r="D69" s="175" t="str">
        <f>'déc 2024'!F43</f>
        <v>FERIE</v>
      </c>
      <c r="E69" s="158" t="s">
        <v>21</v>
      </c>
      <c r="F69" s="190"/>
      <c r="G69" s="51" t="s">
        <v>23</v>
      </c>
      <c r="H69" s="141">
        <v>22</v>
      </c>
      <c r="I69" s="60">
        <f>'janv 2025'!F43</f>
        <v>8.5</v>
      </c>
      <c r="J69" s="61">
        <v>8.5</v>
      </c>
      <c r="K69" s="190"/>
      <c r="L69" s="48" t="s">
        <v>23</v>
      </c>
      <c r="M69" s="141">
        <v>26</v>
      </c>
      <c r="N69" s="60">
        <f>'fév 2025'!F43</f>
        <v>8.5</v>
      </c>
      <c r="O69" s="61">
        <v>8.5</v>
      </c>
      <c r="P69" s="190"/>
      <c r="Q69" s="48" t="s">
        <v>23</v>
      </c>
      <c r="R69" s="141">
        <v>26</v>
      </c>
      <c r="S69" s="69">
        <f>'mars 2025'!F43</f>
        <v>8.5</v>
      </c>
      <c r="T69" s="61">
        <v>8.5</v>
      </c>
      <c r="U69" s="194"/>
      <c r="V69" s="48" t="s">
        <v>23</v>
      </c>
      <c r="W69" s="141">
        <v>23</v>
      </c>
      <c r="X69" s="60">
        <f>'avril 2025'!F43</f>
        <v>8.5</v>
      </c>
      <c r="Y69" s="83">
        <v>8.5</v>
      </c>
      <c r="Z69" s="194"/>
      <c r="AA69" s="48" t="s">
        <v>23</v>
      </c>
      <c r="AB69" s="141">
        <v>21</v>
      </c>
      <c r="AC69" s="60">
        <f>'mai 2025'!F43</f>
        <v>8.5</v>
      </c>
      <c r="AD69" s="88">
        <v>8.5</v>
      </c>
    </row>
    <row r="70" spans="1:30" customFormat="1" x14ac:dyDescent="0.25">
      <c r="A70" s="264"/>
      <c r="B70" s="48" t="s">
        <v>24</v>
      </c>
      <c r="C70" s="141">
        <v>26</v>
      </c>
      <c r="D70" s="70">
        <f>'déc 2024'!F44</f>
        <v>8.25</v>
      </c>
      <c r="E70" s="61">
        <v>8.25</v>
      </c>
      <c r="F70" s="190"/>
      <c r="G70" s="51" t="s">
        <v>24</v>
      </c>
      <c r="H70" s="141">
        <v>23</v>
      </c>
      <c r="I70" s="60">
        <f>'janv 2025'!F44</f>
        <v>8.25</v>
      </c>
      <c r="J70" s="61">
        <v>8.25</v>
      </c>
      <c r="K70" s="190"/>
      <c r="L70" s="48" t="s">
        <v>24</v>
      </c>
      <c r="M70" s="141">
        <v>27</v>
      </c>
      <c r="N70" s="60">
        <f>'fév 2025'!F44</f>
        <v>8.25</v>
      </c>
      <c r="O70" s="61">
        <v>8.25</v>
      </c>
      <c r="P70" s="190"/>
      <c r="Q70" s="48" t="s">
        <v>24</v>
      </c>
      <c r="R70" s="141">
        <v>27</v>
      </c>
      <c r="S70" s="69">
        <f>'mars 2025'!F44</f>
        <v>8.25</v>
      </c>
      <c r="T70" s="61">
        <v>8.25</v>
      </c>
      <c r="U70" s="194"/>
      <c r="V70" s="48" t="s">
        <v>24</v>
      </c>
      <c r="W70" s="141">
        <v>24</v>
      </c>
      <c r="X70" s="60">
        <f>'avril 2025'!F44</f>
        <v>8.25</v>
      </c>
      <c r="Y70" s="83">
        <v>8.25</v>
      </c>
      <c r="Z70" s="194"/>
      <c r="AA70" s="160" t="s">
        <v>24</v>
      </c>
      <c r="AB70" s="141">
        <v>22</v>
      </c>
      <c r="AC70" s="78">
        <f>'mai 2025'!F44</f>
        <v>8.25</v>
      </c>
      <c r="AD70" s="88">
        <v>8.25</v>
      </c>
    </row>
    <row r="71" spans="1:30" customFormat="1" x14ac:dyDescent="0.25">
      <c r="A71" s="264"/>
      <c r="B71" s="48" t="s">
        <v>25</v>
      </c>
      <c r="C71" s="141">
        <v>27</v>
      </c>
      <c r="D71" s="70">
        <f>'déc 2024'!F45</f>
        <v>0</v>
      </c>
      <c r="E71" s="61">
        <v>0</v>
      </c>
      <c r="F71" s="190"/>
      <c r="G71" s="51" t="s">
        <v>25</v>
      </c>
      <c r="H71" s="141">
        <v>24</v>
      </c>
      <c r="I71" s="60">
        <f>'janv 2025'!F45</f>
        <v>0</v>
      </c>
      <c r="J71" s="61">
        <v>0</v>
      </c>
      <c r="K71" s="212"/>
      <c r="L71" s="48" t="s">
        <v>25</v>
      </c>
      <c r="M71" s="141">
        <v>28</v>
      </c>
      <c r="N71" s="60">
        <f>'fév 2025'!F45</f>
        <v>0</v>
      </c>
      <c r="O71" s="61">
        <v>0</v>
      </c>
      <c r="P71" s="190"/>
      <c r="Q71" s="48" t="s">
        <v>25</v>
      </c>
      <c r="R71" s="141">
        <v>28</v>
      </c>
      <c r="S71" s="69">
        <f>'mars 2025'!F45</f>
        <v>0</v>
      </c>
      <c r="T71" s="61">
        <v>0</v>
      </c>
      <c r="U71" s="194"/>
      <c r="V71" s="48" t="s">
        <v>25</v>
      </c>
      <c r="W71" s="141">
        <v>25</v>
      </c>
      <c r="X71" s="60">
        <f>'avril 2025'!F45</f>
        <v>0</v>
      </c>
      <c r="Y71" s="83">
        <v>0</v>
      </c>
      <c r="Z71" s="194"/>
      <c r="AA71" s="48" t="s">
        <v>25</v>
      </c>
      <c r="AB71" s="141">
        <v>23</v>
      </c>
      <c r="AC71" s="60">
        <f>'mai 2025'!F45</f>
        <v>0</v>
      </c>
      <c r="AD71" s="88">
        <v>0</v>
      </c>
    </row>
    <row r="72" spans="1:30" customFormat="1" x14ac:dyDescent="0.25">
      <c r="A72" s="264"/>
      <c r="B72" s="48" t="s">
        <v>26</v>
      </c>
      <c r="C72" s="141">
        <v>28</v>
      </c>
      <c r="D72" s="107"/>
      <c r="E72" s="107"/>
      <c r="F72" s="191"/>
      <c r="G72" s="173" t="s">
        <v>26</v>
      </c>
      <c r="H72" s="141">
        <v>25</v>
      </c>
      <c r="I72" s="173"/>
      <c r="J72" s="173"/>
      <c r="K72" s="269"/>
      <c r="L72" s="270"/>
      <c r="M72" s="270"/>
      <c r="N72" s="270"/>
      <c r="O72" s="271"/>
      <c r="P72" s="190"/>
      <c r="Q72" s="106" t="s">
        <v>26</v>
      </c>
      <c r="R72" s="141">
        <v>29</v>
      </c>
      <c r="S72" s="148"/>
      <c r="T72" s="151"/>
      <c r="U72" s="194"/>
      <c r="V72" s="106" t="s">
        <v>26</v>
      </c>
      <c r="W72" s="141">
        <v>26</v>
      </c>
      <c r="X72" s="107"/>
      <c r="Y72" s="107"/>
      <c r="Z72" s="194"/>
      <c r="AA72" s="48" t="s">
        <v>26</v>
      </c>
      <c r="AB72" s="141">
        <v>24</v>
      </c>
      <c r="AC72" s="107"/>
      <c r="AD72" s="116"/>
    </row>
    <row r="73" spans="1:30" customFormat="1" x14ac:dyDescent="0.25">
      <c r="A73" s="265"/>
      <c r="B73" s="48" t="s">
        <v>27</v>
      </c>
      <c r="C73" s="141">
        <v>29</v>
      </c>
      <c r="D73" s="107"/>
      <c r="E73" s="107"/>
      <c r="F73" s="192"/>
      <c r="G73" s="173" t="s">
        <v>27</v>
      </c>
      <c r="H73" s="141">
        <v>26</v>
      </c>
      <c r="I73" s="173"/>
      <c r="J73" s="173"/>
      <c r="K73" s="272"/>
      <c r="L73" s="273"/>
      <c r="M73" s="273"/>
      <c r="N73" s="273"/>
      <c r="O73" s="274"/>
      <c r="P73" s="190"/>
      <c r="Q73" s="106" t="s">
        <v>27</v>
      </c>
      <c r="R73" s="141">
        <v>30</v>
      </c>
      <c r="S73" s="148"/>
      <c r="T73" s="151"/>
      <c r="U73" s="194"/>
      <c r="V73" s="106" t="s">
        <v>27</v>
      </c>
      <c r="W73" s="141">
        <v>27</v>
      </c>
      <c r="X73" s="107"/>
      <c r="Y73" s="107"/>
      <c r="Z73" s="195"/>
      <c r="AA73" s="106" t="s">
        <v>27</v>
      </c>
      <c r="AB73" s="141">
        <v>25</v>
      </c>
      <c r="AC73" s="107"/>
      <c r="AD73" s="116"/>
    </row>
    <row r="74" spans="1:30" customFormat="1" x14ac:dyDescent="0.25">
      <c r="A74" s="243"/>
      <c r="B74" s="244"/>
      <c r="C74" s="244"/>
      <c r="D74" s="244"/>
      <c r="E74" s="245"/>
      <c r="F74" s="193">
        <v>5</v>
      </c>
      <c r="G74" s="173" t="s">
        <v>22</v>
      </c>
      <c r="H74" s="141">
        <v>27</v>
      </c>
      <c r="I74" s="174">
        <f>'janv 2025'!F51</f>
        <v>8.5</v>
      </c>
      <c r="J74" s="83">
        <v>8.5</v>
      </c>
      <c r="K74" s="272"/>
      <c r="L74" s="273"/>
      <c r="M74" s="273"/>
      <c r="N74" s="273"/>
      <c r="O74" s="274"/>
      <c r="P74" s="278"/>
      <c r="Q74" s="279"/>
      <c r="R74" s="279"/>
      <c r="S74" s="279"/>
      <c r="T74" s="280"/>
      <c r="U74" s="243"/>
      <c r="V74" s="244"/>
      <c r="W74" s="244"/>
      <c r="X74" s="244"/>
      <c r="Y74" s="245"/>
      <c r="Z74" s="193">
        <v>22</v>
      </c>
      <c r="AA74" s="48" t="s">
        <v>22</v>
      </c>
      <c r="AB74" s="141">
        <v>26</v>
      </c>
      <c r="AC74" s="107">
        <f>'mai 2025'!F52</f>
        <v>8.5</v>
      </c>
      <c r="AD74" s="88">
        <v>8.5</v>
      </c>
    </row>
    <row r="75" spans="1:30" customFormat="1" x14ac:dyDescent="0.25">
      <c r="A75" s="246"/>
      <c r="B75" s="247"/>
      <c r="C75" s="247"/>
      <c r="D75" s="247"/>
      <c r="E75" s="248"/>
      <c r="F75" s="194"/>
      <c r="G75" s="173" t="s">
        <v>23</v>
      </c>
      <c r="H75" s="141">
        <v>28</v>
      </c>
      <c r="I75" s="174">
        <f>'janv 2025'!F52</f>
        <v>8.5</v>
      </c>
      <c r="J75" s="61">
        <v>8.5</v>
      </c>
      <c r="K75" s="272"/>
      <c r="L75" s="273"/>
      <c r="M75" s="273"/>
      <c r="N75" s="273"/>
      <c r="O75" s="274"/>
      <c r="P75" s="281"/>
      <c r="Q75" s="282"/>
      <c r="R75" s="282"/>
      <c r="S75" s="282"/>
      <c r="T75" s="283"/>
      <c r="U75" s="246"/>
      <c r="V75" s="247"/>
      <c r="W75" s="247"/>
      <c r="X75" s="247"/>
      <c r="Y75" s="248"/>
      <c r="Z75" s="194"/>
      <c r="AA75" s="48" t="s">
        <v>23</v>
      </c>
      <c r="AB75" s="141">
        <v>27</v>
      </c>
      <c r="AC75" s="107">
        <f>'mai 2025'!F53</f>
        <v>8.5</v>
      </c>
      <c r="AD75" s="88">
        <v>8.5</v>
      </c>
    </row>
    <row r="76" spans="1:30" customFormat="1" x14ac:dyDescent="0.25">
      <c r="A76" s="246"/>
      <c r="B76" s="247"/>
      <c r="C76" s="247"/>
      <c r="D76" s="247"/>
      <c r="E76" s="248"/>
      <c r="F76" s="194"/>
      <c r="G76" s="173" t="s">
        <v>23</v>
      </c>
      <c r="H76" s="141">
        <v>29</v>
      </c>
      <c r="I76" s="174">
        <f>'janv 2025'!F53</f>
        <v>8.5</v>
      </c>
      <c r="J76" s="61">
        <v>8.5</v>
      </c>
      <c r="K76" s="272"/>
      <c r="L76" s="273"/>
      <c r="M76" s="273"/>
      <c r="N76" s="273"/>
      <c r="O76" s="274"/>
      <c r="P76" s="281"/>
      <c r="Q76" s="282"/>
      <c r="R76" s="282"/>
      <c r="S76" s="282"/>
      <c r="T76" s="283"/>
      <c r="U76" s="246"/>
      <c r="V76" s="247"/>
      <c r="W76" s="247"/>
      <c r="X76" s="247"/>
      <c r="Y76" s="248"/>
      <c r="Z76" s="194"/>
      <c r="AA76" s="48" t="s">
        <v>23</v>
      </c>
      <c r="AB76" s="141">
        <v>28</v>
      </c>
      <c r="AC76" s="107">
        <f>'mai 2025'!F53</f>
        <v>8.5</v>
      </c>
      <c r="AD76" s="88">
        <v>8.5</v>
      </c>
    </row>
    <row r="77" spans="1:30" customFormat="1" x14ac:dyDescent="0.25">
      <c r="A77" s="246"/>
      <c r="B77" s="247"/>
      <c r="C77" s="247"/>
      <c r="D77" s="247"/>
      <c r="E77" s="248"/>
      <c r="F77" s="194"/>
      <c r="G77" s="173" t="s">
        <v>24</v>
      </c>
      <c r="H77" s="141">
        <v>30</v>
      </c>
      <c r="I77" s="174">
        <f>'janv 2025'!F54</f>
        <v>8.25</v>
      </c>
      <c r="J77" s="61">
        <v>8.25</v>
      </c>
      <c r="K77" s="272"/>
      <c r="L77" s="273"/>
      <c r="M77" s="273"/>
      <c r="N77" s="273"/>
      <c r="O77" s="274"/>
      <c r="P77" s="281"/>
      <c r="Q77" s="282"/>
      <c r="R77" s="282"/>
      <c r="S77" s="282"/>
      <c r="T77" s="283"/>
      <c r="U77" s="246"/>
      <c r="V77" s="247"/>
      <c r="W77" s="247"/>
      <c r="X77" s="247"/>
      <c r="Y77" s="248"/>
      <c r="Z77" s="194"/>
      <c r="AA77" s="160" t="s">
        <v>24</v>
      </c>
      <c r="AB77" s="141">
        <v>29</v>
      </c>
      <c r="AC77" s="158" t="str">
        <f>'mai 2025'!F54</f>
        <v>FERIE</v>
      </c>
      <c r="AD77" s="162" t="s">
        <v>21</v>
      </c>
    </row>
    <row r="78" spans="1:30" customFormat="1" ht="15.75" thickBot="1" x14ac:dyDescent="0.3">
      <c r="A78" s="246"/>
      <c r="B78" s="247"/>
      <c r="C78" s="247"/>
      <c r="D78" s="247"/>
      <c r="E78" s="248"/>
      <c r="F78" s="195"/>
      <c r="G78" s="173" t="s">
        <v>25</v>
      </c>
      <c r="H78" s="141">
        <v>31</v>
      </c>
      <c r="I78" s="174">
        <f>'janv 2025'!F55</f>
        <v>0</v>
      </c>
      <c r="J78" s="61">
        <v>0</v>
      </c>
      <c r="K78" s="275"/>
      <c r="L78" s="276"/>
      <c r="M78" s="276"/>
      <c r="N78" s="276"/>
      <c r="O78" s="277"/>
      <c r="P78" s="284"/>
      <c r="Q78" s="285"/>
      <c r="R78" s="285"/>
      <c r="S78" s="285"/>
      <c r="T78" s="286"/>
      <c r="U78" s="249"/>
      <c r="V78" s="250"/>
      <c r="W78" s="250"/>
      <c r="X78" s="250"/>
      <c r="Y78" s="251"/>
      <c r="Z78" s="195"/>
      <c r="AA78" s="48" t="s">
        <v>25</v>
      </c>
      <c r="AB78" s="141">
        <v>30</v>
      </c>
      <c r="AC78" s="107">
        <f>'mai 2025'!F55</f>
        <v>6.75</v>
      </c>
      <c r="AD78" s="88">
        <v>0</v>
      </c>
    </row>
    <row r="79" spans="1:30" s="13" customFormat="1" ht="24.75" customHeight="1" x14ac:dyDescent="0.2">
      <c r="A79" s="258" t="s">
        <v>31</v>
      </c>
      <c r="B79" s="259"/>
      <c r="C79" s="260"/>
      <c r="D79" s="62">
        <f>SUM(D46:D78)</f>
        <v>126.5</v>
      </c>
      <c r="E79" s="63">
        <f>SUM(E46:E78)</f>
        <v>126.5</v>
      </c>
      <c r="F79" s="118"/>
      <c r="G79" s="34"/>
      <c r="H79" s="34"/>
      <c r="I79" s="62">
        <f>SUM(I46:I78)</f>
        <v>160.25</v>
      </c>
      <c r="J79" s="63">
        <f>SUM(J46:J78)</f>
        <v>160.25</v>
      </c>
      <c r="K79" s="43"/>
      <c r="L79" s="35"/>
      <c r="M79" s="36"/>
      <c r="N79" s="123">
        <f>SUM(N46:N78)</f>
        <v>135</v>
      </c>
      <c r="O79" s="124">
        <f>SUM(O46:O78)</f>
        <v>135</v>
      </c>
      <c r="P79" s="43"/>
      <c r="Q79" s="36"/>
      <c r="R79" s="36"/>
      <c r="S79" s="62">
        <f>SUM(S46:S78)</f>
        <v>135</v>
      </c>
      <c r="T79" s="63">
        <f>SUM(T46:T78)</f>
        <v>135</v>
      </c>
      <c r="U79" s="43"/>
      <c r="V79" s="36"/>
      <c r="W79" s="36"/>
      <c r="X79" s="123">
        <f>SUM(X46:X78)</f>
        <v>126.5</v>
      </c>
      <c r="Y79" s="124">
        <f>SUM(Y46:Y78)</f>
        <v>126.5</v>
      </c>
      <c r="Z79" s="118"/>
      <c r="AA79" s="36"/>
      <c r="AB79" s="36"/>
      <c r="AC79" s="62">
        <f>SUM(AC46:AC78)</f>
        <v>150.75</v>
      </c>
      <c r="AD79" s="92">
        <f>SUM(AD46:AD78)</f>
        <v>144</v>
      </c>
    </row>
    <row r="80" spans="1:30" s="13" customFormat="1" ht="24" customHeight="1" x14ac:dyDescent="0.2">
      <c r="A80" s="261" t="s">
        <v>28</v>
      </c>
      <c r="B80" s="262"/>
      <c r="C80" s="263"/>
      <c r="D80" s="71"/>
      <c r="E80" s="65">
        <f>AC40</f>
        <v>810</v>
      </c>
      <c r="F80" s="101"/>
      <c r="G80" s="36"/>
      <c r="H80" s="36"/>
      <c r="I80" s="75"/>
      <c r="J80" s="65">
        <f>D82</f>
        <v>810</v>
      </c>
      <c r="K80" s="43"/>
      <c r="L80" s="35"/>
      <c r="M80" s="36"/>
      <c r="N80" s="75"/>
      <c r="O80" s="65">
        <f>I82</f>
        <v>810</v>
      </c>
      <c r="P80" s="43"/>
      <c r="Q80" s="36"/>
      <c r="R80" s="36"/>
      <c r="S80" s="75"/>
      <c r="T80" s="65">
        <f>N82</f>
        <v>810</v>
      </c>
      <c r="U80" s="43"/>
      <c r="V80" s="36"/>
      <c r="W80" s="36"/>
      <c r="X80" s="75"/>
      <c r="Y80" s="65">
        <f>S82</f>
        <v>810</v>
      </c>
      <c r="Z80" s="101"/>
      <c r="AA80" s="36"/>
      <c r="AB80" s="36"/>
      <c r="AC80" s="75"/>
      <c r="AD80" s="93">
        <f>X82</f>
        <v>810</v>
      </c>
    </row>
    <row r="81" spans="1:32" s="13" customFormat="1" ht="21.75" customHeight="1" x14ac:dyDescent="0.2">
      <c r="A81" s="222" t="s">
        <v>29</v>
      </c>
      <c r="B81" s="223"/>
      <c r="C81" s="224"/>
      <c r="D81" s="71"/>
      <c r="E81" s="63">
        <f>E79-E80</f>
        <v>-683.5</v>
      </c>
      <c r="F81" s="101"/>
      <c r="G81" s="228"/>
      <c r="H81" s="228"/>
      <c r="I81" s="75"/>
      <c r="J81" s="63">
        <f>J79-J80</f>
        <v>-649.75</v>
      </c>
      <c r="K81" s="101"/>
      <c r="L81" s="37"/>
      <c r="M81" s="37"/>
      <c r="N81" s="75"/>
      <c r="O81" s="63">
        <f>O79-O80</f>
        <v>-675</v>
      </c>
      <c r="P81" s="101"/>
      <c r="Q81" s="207"/>
      <c r="R81" s="207"/>
      <c r="S81" s="75"/>
      <c r="T81" s="63">
        <f>T79-T80</f>
        <v>-675</v>
      </c>
      <c r="U81" s="101"/>
      <c r="V81" s="206"/>
      <c r="W81" s="206"/>
      <c r="X81" s="75"/>
      <c r="Y81" s="63">
        <f>Y79-Y80</f>
        <v>-683.5</v>
      </c>
      <c r="Z81" s="101"/>
      <c r="AA81" s="207"/>
      <c r="AB81" s="207"/>
      <c r="AC81" s="75"/>
      <c r="AD81" s="92">
        <f>AD79-AD80</f>
        <v>-666</v>
      </c>
    </row>
    <row r="82" spans="1:32" ht="21" customHeight="1" thickBot="1" x14ac:dyDescent="0.3">
      <c r="A82" s="225" t="s">
        <v>30</v>
      </c>
      <c r="B82" s="226"/>
      <c r="C82" s="227"/>
      <c r="D82" s="50">
        <f>D79-E81</f>
        <v>810</v>
      </c>
      <c r="E82" s="72"/>
      <c r="F82" s="119"/>
      <c r="G82" s="216"/>
      <c r="H82" s="217"/>
      <c r="I82" s="50">
        <f>I79-J81</f>
        <v>810</v>
      </c>
      <c r="J82" s="79"/>
      <c r="K82" s="119"/>
      <c r="L82" s="43"/>
      <c r="M82" s="43"/>
      <c r="N82" s="50">
        <f>N79-O81</f>
        <v>810</v>
      </c>
      <c r="O82" s="79"/>
      <c r="P82" s="119"/>
      <c r="Q82" s="42"/>
      <c r="R82" s="42"/>
      <c r="S82" s="50">
        <f>S79-T81</f>
        <v>810</v>
      </c>
      <c r="T82" s="79"/>
      <c r="U82" s="119"/>
      <c r="V82" s="43"/>
      <c r="W82" s="43"/>
      <c r="X82" s="50">
        <f>X79-Y81</f>
        <v>810</v>
      </c>
      <c r="Y82" s="79"/>
      <c r="Z82" s="119"/>
      <c r="AA82" s="42"/>
      <c r="AB82" s="42"/>
      <c r="AC82" s="49">
        <f>AC79-AD81</f>
        <v>816.75</v>
      </c>
      <c r="AD82" s="89"/>
      <c r="AE82"/>
    </row>
    <row r="83" spans="1:32" s="13" customFormat="1" ht="14.25" customHeight="1" x14ac:dyDescent="0.2">
      <c r="B83" s="40"/>
      <c r="C83" s="16"/>
      <c r="D83" s="40"/>
      <c r="E83" s="73"/>
      <c r="F83" s="120"/>
      <c r="G83" s="218"/>
      <c r="H83" s="219"/>
      <c r="I83" s="45"/>
      <c r="J83" s="80"/>
      <c r="K83" s="121"/>
      <c r="L83" s="220"/>
      <c r="M83" s="220"/>
      <c r="N83" s="45"/>
      <c r="O83" s="80"/>
      <c r="P83" s="121"/>
      <c r="Q83" s="221"/>
      <c r="R83" s="221"/>
      <c r="S83" s="45"/>
      <c r="T83" s="80"/>
      <c r="U83" s="121"/>
      <c r="V83" s="220"/>
      <c r="W83" s="220"/>
      <c r="X83" s="45"/>
      <c r="Y83" s="80"/>
      <c r="Z83" s="121"/>
      <c r="AA83" s="221"/>
      <c r="AB83" s="221"/>
      <c r="AC83" s="45"/>
      <c r="AD83" s="90"/>
    </row>
    <row r="84" spans="1:32" s="13" customFormat="1" ht="21.75" customHeight="1" x14ac:dyDescent="0.2">
      <c r="A84" s="255" t="s">
        <v>36</v>
      </c>
      <c r="B84" s="256"/>
      <c r="C84" s="30">
        <f>AD42</f>
        <v>33</v>
      </c>
      <c r="D84" s="33">
        <f>COUNTIF(D46:D78,"CP")</f>
        <v>0</v>
      </c>
      <c r="E84" s="32">
        <f>C84-D84</f>
        <v>33</v>
      </c>
      <c r="F84" s="111"/>
      <c r="G84" s="102"/>
      <c r="H84" s="38">
        <f>E84</f>
        <v>33</v>
      </c>
      <c r="I84" s="31">
        <f>COUNTIF(I46:I78,"CP")</f>
        <v>0</v>
      </c>
      <c r="J84" s="32">
        <f>H84-I84</f>
        <v>33</v>
      </c>
      <c r="K84" s="111"/>
      <c r="L84" s="108"/>
      <c r="M84" s="30">
        <f>J84</f>
        <v>33</v>
      </c>
      <c r="N84" s="31">
        <f>COUNTIF(N46:N78,"CP")</f>
        <v>0</v>
      </c>
      <c r="O84" s="32">
        <f>M84-N84</f>
        <v>33</v>
      </c>
      <c r="P84" s="111"/>
      <c r="Q84" s="108"/>
      <c r="R84" s="30">
        <f>O84</f>
        <v>33</v>
      </c>
      <c r="S84" s="31">
        <f>COUNTIF(S46:S78,"CP")</f>
        <v>0</v>
      </c>
      <c r="T84" s="32">
        <f>R84-S84</f>
        <v>33</v>
      </c>
      <c r="U84" s="111"/>
      <c r="V84" s="108"/>
      <c r="W84" s="30">
        <f>T84</f>
        <v>33</v>
      </c>
      <c r="X84" s="31">
        <f>COUNTIF(X46:X78,"CP")</f>
        <v>0</v>
      </c>
      <c r="Y84" s="32">
        <f>W84-X84</f>
        <v>33</v>
      </c>
      <c r="Z84" s="111"/>
      <c r="AA84" s="108"/>
      <c r="AB84" s="30">
        <f>Y84</f>
        <v>33</v>
      </c>
      <c r="AC84" s="33">
        <f>COUNTIF(AC46:AC78,"CP")</f>
        <v>0</v>
      </c>
      <c r="AD84" s="39">
        <f>AB84-AC84</f>
        <v>33</v>
      </c>
    </row>
    <row r="85" spans="1:32" ht="12" customHeight="1" thickBot="1" x14ac:dyDescent="0.3">
      <c r="C85" s="14"/>
      <c r="D85" s="14"/>
      <c r="E85" s="74"/>
      <c r="F85" s="74"/>
      <c r="G85" s="15"/>
      <c r="H85" s="40"/>
      <c r="I85" s="40"/>
      <c r="J85" s="40"/>
      <c r="K85" s="40"/>
      <c r="L85" s="12"/>
      <c r="M85" s="41"/>
      <c r="N85" s="41"/>
      <c r="O85" s="40"/>
      <c r="P85" s="40"/>
      <c r="Q85" s="12"/>
      <c r="R85" s="40"/>
      <c r="S85" s="40"/>
      <c r="T85" s="85"/>
      <c r="U85" s="85"/>
      <c r="V85" s="11"/>
      <c r="W85" s="41"/>
      <c r="X85" s="41"/>
      <c r="Y85" s="40"/>
      <c r="Z85" s="40"/>
      <c r="AA85" s="12"/>
      <c r="AB85" s="40"/>
      <c r="AC85" s="40"/>
      <c r="AD85" s="40"/>
      <c r="AE85" s="17"/>
    </row>
    <row r="86" spans="1:32" s="125" customFormat="1" ht="27" customHeight="1" thickBot="1" x14ac:dyDescent="0.3">
      <c r="A86" s="229" t="s">
        <v>42</v>
      </c>
      <c r="B86" s="23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  <c r="Z86" s="230"/>
      <c r="AA86" s="230"/>
      <c r="AB86" s="230"/>
      <c r="AC86" s="230"/>
      <c r="AD86" s="177">
        <f>E37+J37+O37+T37+Y37+AD37+E79+J79+O79+T79+Y79+AD79</f>
        <v>878</v>
      </c>
      <c r="AE86" s="17"/>
    </row>
    <row r="87" spans="1:32" s="125" customFormat="1" ht="21.75" customHeight="1" thickBot="1" x14ac:dyDescent="0.3">
      <c r="A87" s="231" t="s">
        <v>39</v>
      </c>
      <c r="B87" s="232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3"/>
      <c r="AD87" s="136">
        <v>0</v>
      </c>
      <c r="AE87" s="126"/>
    </row>
    <row r="88" spans="1:32" s="125" customFormat="1" ht="23.25" customHeight="1" thickBot="1" x14ac:dyDescent="0.3">
      <c r="A88" s="234" t="s">
        <v>33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6"/>
      <c r="AD88" s="127">
        <f>AD86-AD87-AE87</f>
        <v>878</v>
      </c>
      <c r="AE88" s="17"/>
    </row>
    <row r="89" spans="1:32" s="125" customFormat="1" ht="11.25" customHeight="1" thickBot="1" x14ac:dyDescent="0.3">
      <c r="B89" s="128"/>
      <c r="C89" s="59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129"/>
      <c r="AE89" s="17"/>
    </row>
    <row r="90" spans="1:32" s="125" customFormat="1" ht="23.25" customHeight="1" thickBot="1" x14ac:dyDescent="0.3">
      <c r="A90" s="237" t="s">
        <v>32</v>
      </c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9"/>
      <c r="AD90" s="130">
        <f>D37+I37+N37+S37+X37+AC37+D79+I79+N79+S79+X79+AC79</f>
        <v>1694.75</v>
      </c>
      <c r="AE90" s="131"/>
    </row>
    <row r="91" spans="1:32" s="125" customFormat="1" ht="24" customHeight="1" thickBot="1" x14ac:dyDescent="0.3">
      <c r="A91" s="240" t="s">
        <v>46</v>
      </c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2"/>
      <c r="AD91" s="132">
        <f>AD90-AD88</f>
        <v>816.75</v>
      </c>
      <c r="AE91" s="133"/>
      <c r="AF91" s="168"/>
    </row>
    <row r="92" spans="1:32" s="125" customFormat="1" ht="6.75" customHeight="1" thickBot="1" x14ac:dyDescent="0.3">
      <c r="B92" s="128"/>
      <c r="C92" s="59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135"/>
      <c r="AE92" s="133"/>
    </row>
    <row r="93" spans="1:32" s="125" customFormat="1" ht="24.75" customHeight="1" thickBot="1" x14ac:dyDescent="0.3">
      <c r="A93" s="252" t="s">
        <v>40</v>
      </c>
      <c r="B93" s="253"/>
      <c r="C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4"/>
      <c r="AD93" s="139">
        <v>0</v>
      </c>
      <c r="AE93" s="133"/>
    </row>
    <row r="94" spans="1:32" s="125" customFormat="1" ht="24" customHeight="1" thickBot="1" x14ac:dyDescent="0.3">
      <c r="A94" s="213" t="s">
        <v>41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5"/>
      <c r="AD94" s="134">
        <f>D42+I42+N42+S42+X42+AC42+D84+I84+N84+S84+X84+AC84</f>
        <v>0</v>
      </c>
      <c r="AE94" s="134">
        <f>33-AD94</f>
        <v>33</v>
      </c>
    </row>
    <row r="95" spans="1:32" x14ac:dyDescent="0.25">
      <c r="AD95" s="91"/>
    </row>
    <row r="96" spans="1:32" x14ac:dyDescent="0.25">
      <c r="AD96" s="91"/>
    </row>
  </sheetData>
  <mergeCells count="110">
    <mergeCell ref="F46:F52"/>
    <mergeCell ref="P46:P52"/>
    <mergeCell ref="Z46:Z52"/>
    <mergeCell ref="A18:A24"/>
    <mergeCell ref="A25:A31"/>
    <mergeCell ref="B40:C40"/>
    <mergeCell ref="A42:B42"/>
    <mergeCell ref="B38:C38"/>
    <mergeCell ref="F44:J44"/>
    <mergeCell ref="K43:O43"/>
    <mergeCell ref="P44:T44"/>
    <mergeCell ref="Z25:Z31"/>
    <mergeCell ref="Z44:AD44"/>
    <mergeCell ref="A44:E44"/>
    <mergeCell ref="U18:U24"/>
    <mergeCell ref="U25:U31"/>
    <mergeCell ref="U44:Y44"/>
    <mergeCell ref="U67:U73"/>
    <mergeCell ref="Z74:Z78"/>
    <mergeCell ref="U74:Y78"/>
    <mergeCell ref="K11:K17"/>
    <mergeCell ref="K18:K24"/>
    <mergeCell ref="K25:K31"/>
    <mergeCell ref="Z4:Z10"/>
    <mergeCell ref="U32:Y36"/>
    <mergeCell ref="Z32:Z36"/>
    <mergeCell ref="P4:P10"/>
    <mergeCell ref="U11:U17"/>
    <mergeCell ref="P11:P17"/>
    <mergeCell ref="Z11:Z17"/>
    <mergeCell ref="Z18:Z24"/>
    <mergeCell ref="A4:A10"/>
    <mergeCell ref="K32:K36"/>
    <mergeCell ref="K3:M3"/>
    <mergeCell ref="U2:Y2"/>
    <mergeCell ref="U4:U10"/>
    <mergeCell ref="K2:O2"/>
    <mergeCell ref="P2:T2"/>
    <mergeCell ref="P18:P24"/>
    <mergeCell ref="P25:P31"/>
    <mergeCell ref="K4:K10"/>
    <mergeCell ref="A32:E36"/>
    <mergeCell ref="Z53:Z59"/>
    <mergeCell ref="Z60:Z66"/>
    <mergeCell ref="Z67:Z73"/>
    <mergeCell ref="U46:U52"/>
    <mergeCell ref="U53:U59"/>
    <mergeCell ref="U60:U66"/>
    <mergeCell ref="A79:C79"/>
    <mergeCell ref="A80:C80"/>
    <mergeCell ref="A53:A59"/>
    <mergeCell ref="A60:A66"/>
    <mergeCell ref="A67:A73"/>
    <mergeCell ref="F53:F59"/>
    <mergeCell ref="F60:F66"/>
    <mergeCell ref="K46:K52"/>
    <mergeCell ref="K72:O78"/>
    <mergeCell ref="K67:K71"/>
    <mergeCell ref="P67:P73"/>
    <mergeCell ref="K53:K59"/>
    <mergeCell ref="K60:K66"/>
    <mergeCell ref="P53:P59"/>
    <mergeCell ref="P60:P66"/>
    <mergeCell ref="P74:T78"/>
    <mergeCell ref="A74:E78"/>
    <mergeCell ref="A46:A52"/>
    <mergeCell ref="A94:AC94"/>
    <mergeCell ref="AA81:AB81"/>
    <mergeCell ref="G82:H82"/>
    <mergeCell ref="G83:H83"/>
    <mergeCell ref="L83:M83"/>
    <mergeCell ref="Q83:R83"/>
    <mergeCell ref="V83:W83"/>
    <mergeCell ref="AA83:AB83"/>
    <mergeCell ref="V81:W81"/>
    <mergeCell ref="A81:C81"/>
    <mergeCell ref="A82:C82"/>
    <mergeCell ref="G81:H81"/>
    <mergeCell ref="Q81:R81"/>
    <mergeCell ref="A86:AC86"/>
    <mergeCell ref="A87:AC87"/>
    <mergeCell ref="A88:AC88"/>
    <mergeCell ref="A90:AC90"/>
    <mergeCell ref="A91:AC91"/>
    <mergeCell ref="A93:AC93"/>
    <mergeCell ref="A84:B84"/>
    <mergeCell ref="A1:B1"/>
    <mergeCell ref="F67:F73"/>
    <mergeCell ref="F74:F78"/>
    <mergeCell ref="K44:O44"/>
    <mergeCell ref="C1:AD1"/>
    <mergeCell ref="B37:C37"/>
    <mergeCell ref="L37:M37"/>
    <mergeCell ref="Q37:R37"/>
    <mergeCell ref="V37:W37"/>
    <mergeCell ref="AA37:AB37"/>
    <mergeCell ref="B39:C39"/>
    <mergeCell ref="L39:M39"/>
    <mergeCell ref="Q39:R39"/>
    <mergeCell ref="V39:W39"/>
    <mergeCell ref="AA39:AB39"/>
    <mergeCell ref="F2:J2"/>
    <mergeCell ref="F4:F10"/>
    <mergeCell ref="F11:F17"/>
    <mergeCell ref="F18:F24"/>
    <mergeCell ref="F25:F31"/>
    <mergeCell ref="A2:E2"/>
    <mergeCell ref="A11:A17"/>
    <mergeCell ref="Z2:AD2"/>
    <mergeCell ref="P32:T36"/>
  </mergeCells>
  <conditionalFormatting sqref="A2 K2 S4:S8 Q4:R31 S9:T10 S11:S15 S16:T17 N18:N22 S18:S22 S23:T24">
    <cfRule type="cellIs" dxfId="188" priority="340" stopIfTrue="1" operator="between">
      <formula>"CA"</formula>
      <formula>"ca"</formula>
    </cfRule>
  </conditionalFormatting>
  <conditionalFormatting sqref="A4">
    <cfRule type="cellIs" dxfId="187" priority="344" stopIfTrue="1" operator="between">
      <formula>"CA"</formula>
      <formula>"ca"</formula>
    </cfRule>
  </conditionalFormatting>
  <conditionalFormatting sqref="A11">
    <cfRule type="cellIs" dxfId="186" priority="343" stopIfTrue="1" operator="between">
      <formula>"CA"</formula>
      <formula>"ca"</formula>
    </cfRule>
  </conditionalFormatting>
  <conditionalFormatting sqref="A18">
    <cfRule type="cellIs" dxfId="185" priority="342" stopIfTrue="1" operator="between">
      <formula>"CA"</formula>
      <formula>"ca"</formula>
    </cfRule>
  </conditionalFormatting>
  <conditionalFormatting sqref="A25">
    <cfRule type="cellIs" dxfId="184" priority="341" stopIfTrue="1" operator="between">
      <formula>"CA"</formula>
      <formula>"ca"</formula>
    </cfRule>
  </conditionalFormatting>
  <conditionalFormatting sqref="A32">
    <cfRule type="cellIs" dxfId="183" priority="105" stopIfTrue="1" operator="between">
      <formula>"CA"</formula>
      <formula>"ca"</formula>
    </cfRule>
  </conditionalFormatting>
  <conditionalFormatting sqref="A44:A45">
    <cfRule type="cellIs" dxfId="182" priority="322" stopIfTrue="1" operator="between">
      <formula>"CA"</formula>
      <formula>"ca"</formula>
    </cfRule>
  </conditionalFormatting>
  <conditionalFormatting sqref="A84">
    <cfRule type="cellIs" dxfId="181" priority="545" stopIfTrue="1" operator="between">
      <formula>"CA"</formula>
      <formula>"ca"</formula>
    </cfRule>
  </conditionalFormatting>
  <conditionalFormatting sqref="B46:B66">
    <cfRule type="cellIs" dxfId="180" priority="432" stopIfTrue="1" operator="between">
      <formula>"CA"</formula>
      <formula>"ca"</formula>
    </cfRule>
  </conditionalFormatting>
  <conditionalFormatting sqref="B70:B73">
    <cfRule type="cellIs" dxfId="179" priority="64" stopIfTrue="1" operator="between">
      <formula>"CA"</formula>
      <formula>"ca"</formula>
    </cfRule>
  </conditionalFormatting>
  <conditionalFormatting sqref="B4:C31">
    <cfRule type="cellIs" dxfId="178" priority="108" stopIfTrue="1" operator="between">
      <formula>"CA"</formula>
      <formula>"ca"</formula>
    </cfRule>
  </conditionalFormatting>
  <conditionalFormatting sqref="B38:C39">
    <cfRule type="cellIs" dxfId="177" priority="511" stopIfTrue="1" operator="between">
      <formula>"CA"</formula>
      <formula>"ca"</formula>
    </cfRule>
  </conditionalFormatting>
  <conditionalFormatting sqref="C46:C73">
    <cfRule type="cellIs" dxfId="176" priority="594" stopIfTrue="1" operator="between">
      <formula>"CA"</formula>
      <formula>"ca"</formula>
    </cfRule>
  </conditionalFormatting>
  <conditionalFormatting sqref="C42:P42">
    <cfRule type="cellIs" dxfId="175" priority="332" stopIfTrue="1" operator="between">
      <formula>"CA"</formula>
      <formula>"ca"</formula>
    </cfRule>
  </conditionalFormatting>
  <conditionalFormatting sqref="C84:AD84">
    <cfRule type="cellIs" dxfId="174" priority="544" stopIfTrue="1" operator="between">
      <formula>"CA"</formula>
      <formula>"ca"</formula>
    </cfRule>
  </conditionalFormatting>
  <conditionalFormatting sqref="D4:D8 D9:E10 D16:E17 D18:D22 D23:E24 D25:D29 D37:F37 E38:F39 B41:C41">
    <cfRule type="cellIs" dxfId="173" priority="693" stopIfTrue="1" operator="between">
      <formula>"CA"</formula>
      <formula>"ca"</formula>
    </cfRule>
  </conditionalFormatting>
  <conditionalFormatting sqref="D11:D15">
    <cfRule type="cellIs" dxfId="172" priority="45" stopIfTrue="1" operator="between">
      <formula>"CA"</formula>
      <formula>"ca"</formula>
    </cfRule>
  </conditionalFormatting>
  <conditionalFormatting sqref="D46:D50">
    <cfRule type="cellIs" dxfId="171" priority="577" stopIfTrue="1" operator="between">
      <formula>"CA"</formula>
      <formula>"ca"</formula>
    </cfRule>
  </conditionalFormatting>
  <conditionalFormatting sqref="D53:D57">
    <cfRule type="cellIs" dxfId="170" priority="576" stopIfTrue="1" operator="between">
      <formula>"CA"</formula>
      <formula>"ca"</formula>
    </cfRule>
  </conditionalFormatting>
  <conditionalFormatting sqref="D60:D64">
    <cfRule type="cellIs" dxfId="169" priority="398" stopIfTrue="1" operator="between">
      <formula>"CA"</formula>
      <formula>"ca"</formula>
    </cfRule>
  </conditionalFormatting>
  <conditionalFormatting sqref="D67:D71">
    <cfRule type="cellIs" dxfId="168" priority="295" stopIfTrue="1" operator="between">
      <formula>"CA"</formula>
      <formula>"ca"</formula>
    </cfRule>
  </conditionalFormatting>
  <conditionalFormatting sqref="D82">
    <cfRule type="cellIs" dxfId="167" priority="470" stopIfTrue="1" operator="between">
      <formula>"CA"</formula>
      <formula>"ca"</formula>
    </cfRule>
  </conditionalFormatting>
  <conditionalFormatting sqref="D30:E31">
    <cfRule type="cellIs" dxfId="166" priority="111" stopIfTrue="1" operator="between">
      <formula>"CA"</formula>
      <formula>"ca"</formula>
    </cfRule>
  </conditionalFormatting>
  <conditionalFormatting sqref="D51:E52 D58:E59 D65:E66 B83:F83">
    <cfRule type="cellIs" dxfId="165" priority="595" stopIfTrue="1" operator="between">
      <formula>"CA"</formula>
      <formula>"ca"</formula>
    </cfRule>
  </conditionalFormatting>
  <conditionalFormatting sqref="D72:E73">
    <cfRule type="cellIs" dxfId="164" priority="118" stopIfTrue="1" operator="between">
      <formula>"CA"</formula>
      <formula>"ca"</formula>
    </cfRule>
  </conditionalFormatting>
  <conditionalFormatting sqref="D79:F79">
    <cfRule type="cellIs" dxfId="163" priority="488" stopIfTrue="1" operator="between">
      <formula>"CA"</formula>
      <formula>"ca"</formula>
    </cfRule>
  </conditionalFormatting>
  <conditionalFormatting sqref="E46:E47">
    <cfRule type="cellIs" dxfId="154" priority="228" stopIfTrue="1" operator="between">
      <formula>"CA"</formula>
      <formula>"ca"</formula>
    </cfRule>
  </conditionalFormatting>
  <conditionalFormatting sqref="E49">
    <cfRule type="cellIs" dxfId="153" priority="227" stopIfTrue="1" operator="between">
      <formula>"CA"</formula>
      <formula>"ca"</formula>
    </cfRule>
  </conditionalFormatting>
  <conditionalFormatting sqref="E53:E54">
    <cfRule type="cellIs" dxfId="152" priority="226" stopIfTrue="1" operator="between">
      <formula>"CA"</formula>
      <formula>"ca"</formula>
    </cfRule>
  </conditionalFormatting>
  <conditionalFormatting sqref="E56">
    <cfRule type="cellIs" dxfId="151" priority="225" stopIfTrue="1" operator="between">
      <formula>"CA"</formula>
      <formula>"ca"</formula>
    </cfRule>
  </conditionalFormatting>
  <conditionalFormatting sqref="E60:E61">
    <cfRule type="cellIs" dxfId="150" priority="224" stopIfTrue="1" operator="between">
      <formula>"CA"</formula>
      <formula>"ca"</formula>
    </cfRule>
  </conditionalFormatting>
  <conditionalFormatting sqref="E63">
    <cfRule type="cellIs" dxfId="149" priority="223" stopIfTrue="1" operator="between">
      <formula>"CA"</formula>
      <formula>"ca"</formula>
    </cfRule>
  </conditionalFormatting>
  <conditionalFormatting sqref="E67:E70">
    <cfRule type="cellIs" dxfId="148" priority="145" stopIfTrue="1" operator="between">
      <formula>"CA"</formula>
      <formula>"ca"</formula>
    </cfRule>
  </conditionalFormatting>
  <conditionalFormatting sqref="E80:F82">
    <cfRule type="cellIs" dxfId="147" priority="476" stopIfTrue="1" operator="between">
      <formula>"CA"</formula>
      <formula>"ca"</formula>
    </cfRule>
  </conditionalFormatting>
  <conditionalFormatting sqref="F2:F4">
    <cfRule type="cellIs" dxfId="146" priority="339" stopIfTrue="1" operator="between">
      <formula>"CA"</formula>
      <formula>"ca"</formula>
    </cfRule>
  </conditionalFormatting>
  <conditionalFormatting sqref="F11">
    <cfRule type="cellIs" dxfId="145" priority="338" stopIfTrue="1" operator="between">
      <formula>"CA"</formula>
      <formula>"ca"</formula>
    </cfRule>
  </conditionalFormatting>
  <conditionalFormatting sqref="F18 F25">
    <cfRule type="cellIs" dxfId="144" priority="336" stopIfTrue="1" operator="between">
      <formula>"CA"</formula>
      <formula>"ca"</formula>
    </cfRule>
  </conditionalFormatting>
  <conditionalFormatting sqref="F45:H45">
    <cfRule type="cellIs" dxfId="143" priority="321" stopIfTrue="1" operator="between">
      <formula>"CA"</formula>
      <formula>"ca"</formula>
    </cfRule>
  </conditionalFormatting>
  <conditionalFormatting sqref="G4:G31">
    <cfRule type="cellIs" dxfId="142" priority="89" stopIfTrue="1" operator="between">
      <formula>"CA"</formula>
      <formula>"ca"</formula>
    </cfRule>
  </conditionalFormatting>
  <conditionalFormatting sqref="G46:H49 G50:G71 H50:H78">
    <cfRule type="cellIs" dxfId="141" priority="128" stopIfTrue="1" operator="between">
      <formula>"CA"</formula>
      <formula>"ca"</formula>
    </cfRule>
  </conditionalFormatting>
  <conditionalFormatting sqref="G79:H83">
    <cfRule type="cellIs" dxfId="140" priority="564" stopIfTrue="1" operator="between">
      <formula>"CA"</formula>
      <formula>"ca"</formula>
    </cfRule>
  </conditionalFormatting>
  <conditionalFormatting sqref="I4:I8">
    <cfRule type="cellIs" dxfId="139" priority="425" stopIfTrue="1" operator="between">
      <formula>"CA"</formula>
      <formula>"ca"</formula>
    </cfRule>
  </conditionalFormatting>
  <conditionalFormatting sqref="I82">
    <cfRule type="cellIs" dxfId="138" priority="469" stopIfTrue="1" operator="between">
      <formula>"CA"</formula>
      <formula>"ca"</formula>
    </cfRule>
  </conditionalFormatting>
  <conditionalFormatting sqref="I97">
    <cfRule type="cellIs" dxfId="137" priority="695" stopIfTrue="1" operator="between">
      <formula>"ca"</formula>
      <formula>"ca"</formula>
    </cfRule>
  </conditionalFormatting>
  <conditionalFormatting sqref="I9:J10 I11:I15 I18:I22 I23:J24 I25:I29 K32">
    <cfRule type="cellIs" dxfId="136" priority="689" stopIfTrue="1" operator="between">
      <formula>"CA"</formula>
      <formula>"ca"</formula>
    </cfRule>
  </conditionalFormatting>
  <conditionalFormatting sqref="I16:J17">
    <cfRule type="cellIs" dxfId="135" priority="291" stopIfTrue="1" operator="between">
      <formula>"CA"</formula>
      <formula>"ca"</formula>
    </cfRule>
  </conditionalFormatting>
  <conditionalFormatting sqref="I30:J31">
    <cfRule type="cellIs" dxfId="134" priority="104" stopIfTrue="1" operator="between">
      <formula>"CA"</formula>
      <formula>"ca"</formula>
    </cfRule>
  </conditionalFormatting>
  <conditionalFormatting sqref="I37:J37">
    <cfRule type="cellIs" dxfId="133" priority="510" stopIfTrue="1" operator="between">
      <formula>"CA"</formula>
      <formula>"ca"</formula>
    </cfRule>
  </conditionalFormatting>
  <conditionalFormatting sqref="I79:K79">
    <cfRule type="cellIs" dxfId="132" priority="487" stopIfTrue="1" operator="between">
      <formula>"CA"</formula>
      <formula>"ca"</formula>
    </cfRule>
  </conditionalFormatting>
  <conditionalFormatting sqref="J38:J39">
    <cfRule type="cellIs" dxfId="123" priority="500" stopIfTrue="1" operator="between">
      <formula>"CA"</formula>
      <formula>"ca"</formula>
    </cfRule>
  </conditionalFormatting>
  <conditionalFormatting sqref="J46:J47">
    <cfRule type="cellIs" dxfId="122" priority="26" stopIfTrue="1" operator="between">
      <formula>"CA"</formula>
      <formula>"ca"</formula>
    </cfRule>
  </conditionalFormatting>
  <conditionalFormatting sqref="J49">
    <cfRule type="cellIs" dxfId="121" priority="219" stopIfTrue="1" operator="between">
      <formula>"CA"</formula>
      <formula>"ca"</formula>
    </cfRule>
  </conditionalFormatting>
  <conditionalFormatting sqref="J53:J54">
    <cfRule type="cellIs" dxfId="120" priority="18" stopIfTrue="1" operator="between">
      <formula>"CA"</formula>
      <formula>"ca"</formula>
    </cfRule>
  </conditionalFormatting>
  <conditionalFormatting sqref="J56">
    <cfRule type="cellIs" dxfId="119" priority="17" stopIfTrue="1" operator="between">
      <formula>"CA"</formula>
      <formula>"ca"</formula>
    </cfRule>
  </conditionalFormatting>
  <conditionalFormatting sqref="J60:J61">
    <cfRule type="cellIs" dxfId="118" priority="216" stopIfTrue="1" operator="between">
      <formula>"CA"</formula>
      <formula>"ca"</formula>
    </cfRule>
  </conditionalFormatting>
  <conditionalFormatting sqref="J63">
    <cfRule type="cellIs" dxfId="117" priority="215" stopIfTrue="1" operator="between">
      <formula>"CA"</formula>
      <formula>"ca"</formula>
    </cfRule>
  </conditionalFormatting>
  <conditionalFormatting sqref="J67:J68">
    <cfRule type="cellIs" dxfId="116" priority="214" stopIfTrue="1" operator="between">
      <formula>"CA"</formula>
      <formula>"ca"</formula>
    </cfRule>
  </conditionalFormatting>
  <conditionalFormatting sqref="J70">
    <cfRule type="cellIs" dxfId="115" priority="213" stopIfTrue="1" operator="between">
      <formula>"CA"</formula>
      <formula>"ca"</formula>
    </cfRule>
  </conditionalFormatting>
  <conditionalFormatting sqref="J74:J75">
    <cfRule type="cellIs" dxfId="114" priority="20" stopIfTrue="1" operator="between">
      <formula>"CA"</formula>
      <formula>"ca"</formula>
    </cfRule>
  </conditionalFormatting>
  <conditionalFormatting sqref="J77">
    <cfRule type="cellIs" dxfId="113" priority="19" stopIfTrue="1" operator="between">
      <formula>"CA"</formula>
      <formula>"ca"</formula>
    </cfRule>
  </conditionalFormatting>
  <conditionalFormatting sqref="J80:K82">
    <cfRule type="cellIs" dxfId="112" priority="475" stopIfTrue="1" operator="between">
      <formula>"CA"</formula>
      <formula>"ca"</formula>
    </cfRule>
  </conditionalFormatting>
  <conditionalFormatting sqref="K37:K40">
    <cfRule type="cellIs" dxfId="111" priority="335" stopIfTrue="1" operator="between">
      <formula>"CA"</formula>
      <formula>"ca"</formula>
    </cfRule>
  </conditionalFormatting>
  <conditionalFormatting sqref="K44:K45">
    <cfRule type="cellIs" dxfId="110" priority="21" stopIfTrue="1" operator="between">
      <formula>"CA"</formula>
      <formula>"ca"</formula>
    </cfRule>
  </conditionalFormatting>
  <conditionalFormatting sqref="L4:M36">
    <cfRule type="cellIs" dxfId="109" priority="25" stopIfTrue="1" operator="between">
      <formula>"CA"</formula>
      <formula>"ca"</formula>
    </cfRule>
  </conditionalFormatting>
  <conditionalFormatting sqref="L38:M40">
    <cfRule type="cellIs" dxfId="108" priority="661" stopIfTrue="1" operator="between">
      <formula>"CA"</formula>
      <formula>"ca"</formula>
    </cfRule>
  </conditionalFormatting>
  <conditionalFormatting sqref="L45:M71">
    <cfRule type="cellIs" dxfId="107" priority="317" stopIfTrue="1" operator="between">
      <formula>"CA"</formula>
      <formula>"ca"</formula>
    </cfRule>
  </conditionalFormatting>
  <conditionalFormatting sqref="N4:N8">
    <cfRule type="cellIs" dxfId="106" priority="331" stopIfTrue="1" operator="between">
      <formula>"CA"</formula>
      <formula>"ca"</formula>
    </cfRule>
  </conditionalFormatting>
  <conditionalFormatting sqref="N11:N15">
    <cfRule type="cellIs" dxfId="105" priority="423" stopIfTrue="1" operator="between">
      <formula>"CA"</formula>
      <formula>"ca"</formula>
    </cfRule>
  </conditionalFormatting>
  <conditionalFormatting sqref="N25:N29">
    <cfRule type="cellIs" dxfId="104" priority="421" stopIfTrue="1" operator="between">
      <formula>"CA"</formula>
      <formula>"ca"</formula>
    </cfRule>
  </conditionalFormatting>
  <conditionalFormatting sqref="N40">
    <cfRule type="cellIs" dxfId="103" priority="495" stopIfTrue="1" operator="between">
      <formula>"CA"</formula>
      <formula>"ca"</formula>
    </cfRule>
  </conditionalFormatting>
  <conditionalFormatting sqref="N82">
    <cfRule type="cellIs" dxfId="102" priority="468" stopIfTrue="1" operator="between">
      <formula>"CA"</formula>
      <formula>"ca"</formula>
    </cfRule>
  </conditionalFormatting>
  <conditionalFormatting sqref="N9:O10 N16:O17 N23:O24 N30:O31 G41:P41 N32:N36">
    <cfRule type="cellIs" dxfId="101" priority="678" stopIfTrue="1" operator="between">
      <formula>"CA"</formula>
      <formula>"ca"</formula>
    </cfRule>
  </conditionalFormatting>
  <conditionalFormatting sqref="N37:P37">
    <cfRule type="cellIs" dxfId="100" priority="509" stopIfTrue="1" operator="between">
      <formula>"CA"</formula>
      <formula>"ca"</formula>
    </cfRule>
  </conditionalFormatting>
  <conditionalFormatting sqref="N79:P79">
    <cfRule type="cellIs" dxfId="99" priority="486" stopIfTrue="1" operator="between">
      <formula>"CA"</formula>
      <formula>"ca"</formula>
    </cfRule>
  </conditionalFormatting>
  <conditionalFormatting sqref="O18:O19">
    <cfRule type="cellIs" dxfId="94" priority="41" stopIfTrue="1" operator="between">
      <formula>"CA"</formula>
      <formula>"ca"</formula>
    </cfRule>
  </conditionalFormatting>
  <conditionalFormatting sqref="O21">
    <cfRule type="cellIs" dxfId="93" priority="117" stopIfTrue="1" operator="between">
      <formula>"CA"</formula>
      <formula>"ca"</formula>
    </cfRule>
  </conditionalFormatting>
  <conditionalFormatting sqref="O46:O47">
    <cfRule type="cellIs" dxfId="90" priority="212" stopIfTrue="1" operator="between">
      <formula>"CA"</formula>
      <formula>"ca"</formula>
    </cfRule>
  </conditionalFormatting>
  <conditionalFormatting sqref="O49">
    <cfRule type="cellIs" dxfId="89" priority="211" stopIfTrue="1" operator="between">
      <formula>"CA"</formula>
      <formula>"ca"</formula>
    </cfRule>
  </conditionalFormatting>
  <conditionalFormatting sqref="O53:O54">
    <cfRule type="cellIs" dxfId="88" priority="210" stopIfTrue="1" operator="between">
      <formula>"CA"</formula>
      <formula>"ca"</formula>
    </cfRule>
  </conditionalFormatting>
  <conditionalFormatting sqref="O56">
    <cfRule type="cellIs" dxfId="87" priority="209" stopIfTrue="1" operator="between">
      <formula>"CA"</formula>
      <formula>"ca"</formula>
    </cfRule>
  </conditionalFormatting>
  <conditionalFormatting sqref="O60:O61">
    <cfRule type="cellIs" dxfId="86" priority="208" stopIfTrue="1" operator="between">
      <formula>"CA"</formula>
      <formula>"ca"</formula>
    </cfRule>
  </conditionalFormatting>
  <conditionalFormatting sqref="O63">
    <cfRule type="cellIs" dxfId="85" priority="207" stopIfTrue="1" operator="between">
      <formula>"CA"</formula>
      <formula>"ca"</formula>
    </cfRule>
  </conditionalFormatting>
  <conditionalFormatting sqref="O67:O68">
    <cfRule type="cellIs" dxfId="84" priority="206" stopIfTrue="1" operator="between">
      <formula>"CA"</formula>
      <formula>"ca"</formula>
    </cfRule>
  </conditionalFormatting>
  <conditionalFormatting sqref="O70">
    <cfRule type="cellIs" dxfId="83" priority="205" stopIfTrue="1" operator="between">
      <formula>"CA"</formula>
      <formula>"ca"</formula>
    </cfRule>
  </conditionalFormatting>
  <conditionalFormatting sqref="O80:P82">
    <cfRule type="cellIs" dxfId="82" priority="474" stopIfTrue="1" operator="between">
      <formula>"CA"</formula>
      <formula>"ca"</formula>
    </cfRule>
  </conditionalFormatting>
  <conditionalFormatting sqref="O38:R40">
    <cfRule type="cellIs" dxfId="81" priority="499" stopIfTrue="1" operator="between">
      <formula>"CA"</formula>
      <formula>"ca"</formula>
    </cfRule>
  </conditionalFormatting>
  <conditionalFormatting sqref="P2 G3:H4 H5:H31">
    <cfRule type="cellIs" dxfId="80" priority="679" stopIfTrue="1" operator="between">
      <formula>"CA"</formula>
      <formula>"ca"</formula>
    </cfRule>
  </conditionalFormatting>
  <conditionalFormatting sqref="P45">
    <cfRule type="cellIs" dxfId="79" priority="314" stopIfTrue="1" operator="between">
      <formula>"CA"</formula>
      <formula>"ca"</formula>
    </cfRule>
  </conditionalFormatting>
  <conditionalFormatting sqref="P3:R3">
    <cfRule type="cellIs" dxfId="78" priority="641" stopIfTrue="1" operator="between">
      <formula>"CA"</formula>
      <formula>"ca"</formula>
    </cfRule>
  </conditionalFormatting>
  <conditionalFormatting sqref="Q45:R73 Q79:R83">
    <cfRule type="cellIs" dxfId="77" priority="63" stopIfTrue="1" operator="between">
      <formula>"CA"</formula>
      <formula>"ca"</formula>
    </cfRule>
  </conditionalFormatting>
  <conditionalFormatting sqref="S25:S29">
    <cfRule type="cellIs" dxfId="76" priority="81" stopIfTrue="1" operator="between">
      <formula>"CA"</formula>
      <formula>"ca"</formula>
    </cfRule>
  </conditionalFormatting>
  <conditionalFormatting sqref="S40">
    <cfRule type="cellIs" dxfId="75" priority="494" stopIfTrue="1" operator="between">
      <formula>"CA"</formula>
      <formula>"ca"</formula>
    </cfRule>
  </conditionalFormatting>
  <conditionalFormatting sqref="S82">
    <cfRule type="cellIs" dxfId="74" priority="467" stopIfTrue="1" operator="between">
      <formula>"CA"</formula>
      <formula>"ca"</formula>
    </cfRule>
  </conditionalFormatting>
  <conditionalFormatting sqref="S46:T50">
    <cfRule type="cellIs" dxfId="73" priority="204" stopIfTrue="1" operator="between">
      <formula>"CA"</formula>
      <formula>"ca"</formula>
    </cfRule>
  </conditionalFormatting>
  <conditionalFormatting sqref="S37:U37">
    <cfRule type="cellIs" dxfId="72" priority="508" stopIfTrue="1" operator="between">
      <formula>"CA"</formula>
      <formula>"ca"</formula>
    </cfRule>
  </conditionalFormatting>
  <conditionalFormatting sqref="S79:U79">
    <cfRule type="cellIs" dxfId="71" priority="485" stopIfTrue="1" operator="between">
      <formula>"CA"</formula>
      <formula>"ca"</formula>
    </cfRule>
  </conditionalFormatting>
  <conditionalFormatting sqref="T53:T54">
    <cfRule type="cellIs" dxfId="62" priority="202" stopIfTrue="1" operator="between">
      <formula>"CA"</formula>
      <formula>"ca"</formula>
    </cfRule>
  </conditionalFormatting>
  <conditionalFormatting sqref="T56">
    <cfRule type="cellIs" dxfId="61" priority="201" stopIfTrue="1" operator="between">
      <formula>"CA"</formula>
      <formula>"ca"</formula>
    </cfRule>
  </conditionalFormatting>
  <conditionalFormatting sqref="T60:T61">
    <cfRule type="cellIs" dxfId="60" priority="200" stopIfTrue="1" operator="between">
      <formula>"CA"</formula>
      <formula>"ca"</formula>
    </cfRule>
  </conditionalFormatting>
  <conditionalFormatting sqref="T63">
    <cfRule type="cellIs" dxfId="59" priority="199" stopIfTrue="1" operator="between">
      <formula>"CA"</formula>
      <formula>"ca"</formula>
    </cfRule>
  </conditionalFormatting>
  <conditionalFormatting sqref="T67:T68">
    <cfRule type="cellIs" dxfId="58" priority="198" stopIfTrue="1" operator="between">
      <formula>"CA"</formula>
      <formula>"ca"</formula>
    </cfRule>
  </conditionalFormatting>
  <conditionalFormatting sqref="T70">
    <cfRule type="cellIs" dxfId="57" priority="197" stopIfTrue="1" operator="between">
      <formula>"CA"</formula>
      <formula>"ca"</formula>
    </cfRule>
  </conditionalFormatting>
  <conditionalFormatting sqref="T80:U82">
    <cfRule type="cellIs" dxfId="56" priority="473" stopIfTrue="1" operator="between">
      <formula>"CA"</formula>
      <formula>"ca"</formula>
    </cfRule>
  </conditionalFormatting>
  <conditionalFormatting sqref="T38:W40">
    <cfRule type="cellIs" dxfId="55" priority="498" stopIfTrue="1" operator="between">
      <formula>"CA"</formula>
      <formula>"ca"</formula>
    </cfRule>
  </conditionalFormatting>
  <conditionalFormatting sqref="U2:U3">
    <cfRule type="cellIs" dxfId="54" priority="330" stopIfTrue="1" operator="between">
      <formula>"CA"</formula>
      <formula>"ca"</formula>
    </cfRule>
  </conditionalFormatting>
  <conditionalFormatting sqref="U45:W45">
    <cfRule type="cellIs" dxfId="53" priority="308" stopIfTrue="1" operator="between">
      <formula>"CA"</formula>
      <formula>"ca"</formula>
    </cfRule>
  </conditionalFormatting>
  <conditionalFormatting sqref="V47:V73">
    <cfRule type="cellIs" dxfId="52" priority="53" stopIfTrue="1" operator="between">
      <formula>"CA"</formula>
      <formula>"ca"</formula>
    </cfRule>
  </conditionalFormatting>
  <conditionalFormatting sqref="V3:W31">
    <cfRule type="cellIs" dxfId="51" priority="69" stopIfTrue="1" operator="between">
      <formula>"CA"</formula>
      <formula>"ca"</formula>
    </cfRule>
  </conditionalFormatting>
  <conditionalFormatting sqref="V79:W83">
    <cfRule type="cellIs" dxfId="50" priority="566" stopIfTrue="1" operator="between">
      <formula>"CA"</formula>
      <formula>"ca"</formula>
    </cfRule>
  </conditionalFormatting>
  <conditionalFormatting sqref="X4:X8 X9:Y10 X11:X15 X16:Y17">
    <cfRule type="cellIs" dxfId="49" priority="640" stopIfTrue="1" operator="between">
      <formula>"CA"</formula>
      <formula>"ca"</formula>
    </cfRule>
  </conditionalFormatting>
  <conditionalFormatting sqref="X18:X22">
    <cfRule type="cellIs" dxfId="48" priority="419" stopIfTrue="1" operator="between">
      <formula>"CA"</formula>
      <formula>"ca"</formula>
    </cfRule>
  </conditionalFormatting>
  <conditionalFormatting sqref="X40">
    <cfRule type="cellIs" dxfId="47" priority="493" stopIfTrue="1" operator="between">
      <formula>"CA"</formula>
      <formula>"ca"</formula>
    </cfRule>
  </conditionalFormatting>
  <conditionalFormatting sqref="X82">
    <cfRule type="cellIs" dxfId="46" priority="466" stopIfTrue="1" operator="between">
      <formula>"CA"</formula>
      <formula>"ca"</formula>
    </cfRule>
  </conditionalFormatting>
  <conditionalFormatting sqref="X23:Y24 X30:Y31 X25:X29">
    <cfRule type="cellIs" dxfId="45" priority="73" stopIfTrue="1" operator="between">
      <formula>"CA"</formula>
      <formula>"ca"</formula>
    </cfRule>
  </conditionalFormatting>
  <conditionalFormatting sqref="X37:Z37">
    <cfRule type="cellIs" dxfId="44" priority="507" stopIfTrue="1" operator="between">
      <formula>"CA"</formula>
      <formula>"ca"</formula>
    </cfRule>
  </conditionalFormatting>
  <conditionalFormatting sqref="X79:Z79">
    <cfRule type="cellIs" dxfId="43" priority="484" stopIfTrue="1" operator="between">
      <formula>"CA"</formula>
      <formula>"ca"</formula>
    </cfRule>
  </conditionalFormatting>
  <conditionalFormatting sqref="Y46:Y47">
    <cfRule type="cellIs" dxfId="36" priority="14" stopIfTrue="1" operator="between">
      <formula>"CA"</formula>
      <formula>"ca"</formula>
    </cfRule>
  </conditionalFormatting>
  <conditionalFormatting sqref="Y49">
    <cfRule type="cellIs" dxfId="35" priority="15" stopIfTrue="1" operator="between">
      <formula>"CA"</formula>
      <formula>"ca"</formula>
    </cfRule>
  </conditionalFormatting>
  <conditionalFormatting sqref="Y53:Y54">
    <cfRule type="cellIs" dxfId="34" priority="28" stopIfTrue="1" operator="between">
      <formula>"CA"</formula>
      <formula>"ca"</formula>
    </cfRule>
  </conditionalFormatting>
  <conditionalFormatting sqref="Y56">
    <cfRule type="cellIs" dxfId="33" priority="517" stopIfTrue="1" operator="between">
      <formula>"CA"</formula>
      <formula>"ca"</formula>
    </cfRule>
  </conditionalFormatting>
  <conditionalFormatting sqref="Y60">
    <cfRule type="cellIs" dxfId="32" priority="47" stopIfTrue="1" operator="between">
      <formula>"CA"</formula>
      <formula>"ca"</formula>
    </cfRule>
  </conditionalFormatting>
  <conditionalFormatting sqref="Y67:Y71">
    <cfRule type="cellIs" dxfId="31" priority="194" stopIfTrue="1" operator="between">
      <formula>"CA"</formula>
      <formula>"ca"</formula>
    </cfRule>
  </conditionalFormatting>
  <conditionalFormatting sqref="Y80:Z82">
    <cfRule type="cellIs" dxfId="30" priority="472" stopIfTrue="1" operator="between">
      <formula>"CA"</formula>
      <formula>"ca"</formula>
    </cfRule>
  </conditionalFormatting>
  <conditionalFormatting sqref="Y38:AB40">
    <cfRule type="cellIs" dxfId="29" priority="497" stopIfTrue="1" operator="between">
      <formula>"CA"</formula>
      <formula>"ca"</formula>
    </cfRule>
  </conditionalFormatting>
  <conditionalFormatting sqref="Z2:Z3">
    <cfRule type="cellIs" dxfId="28" priority="325" stopIfTrue="1" operator="between">
      <formula>"CA"</formula>
      <formula>"ca"</formula>
    </cfRule>
  </conditionalFormatting>
  <conditionalFormatting sqref="Z32">
    <cfRule type="cellIs" dxfId="27" priority="347" stopIfTrue="1" operator="between">
      <formula>"CA"</formula>
      <formula>"ca"</formula>
    </cfRule>
  </conditionalFormatting>
  <conditionalFormatting sqref="Z45:AB45">
    <cfRule type="cellIs" dxfId="26" priority="309" stopIfTrue="1" operator="between">
      <formula>"CA"</formula>
      <formula>"ca"</formula>
    </cfRule>
  </conditionalFormatting>
  <conditionalFormatting sqref="AA3:AB36">
    <cfRule type="cellIs" dxfId="25" priority="2" stopIfTrue="1" operator="between">
      <formula>"CA"</formula>
      <formula>"ca"</formula>
    </cfRule>
  </conditionalFormatting>
  <conditionalFormatting sqref="AA46:AB83">
    <cfRule type="cellIs" dxfId="24" priority="35" stopIfTrue="1" operator="between">
      <formula>"CA"</formula>
      <formula>"ca"</formula>
    </cfRule>
  </conditionalFormatting>
  <conditionalFormatting sqref="AC18:AC22">
    <cfRule type="cellIs" dxfId="23" priority="146" stopIfTrue="1" operator="between">
      <formula>"CA"</formula>
      <formula>"ca"</formula>
    </cfRule>
  </conditionalFormatting>
  <conditionalFormatting sqref="AC25:AC29">
    <cfRule type="cellIs" dxfId="22" priority="602" stopIfTrue="1" operator="between">
      <formula>"CA"</formula>
      <formula>"ca"</formula>
    </cfRule>
  </conditionalFormatting>
  <conditionalFormatting sqref="AC32:AC36">
    <cfRule type="cellIs" dxfId="21" priority="1" stopIfTrue="1" operator="between">
      <formula>"CA"</formula>
      <formula>"ca"</formula>
    </cfRule>
  </conditionalFormatting>
  <conditionalFormatting sqref="AC40">
    <cfRule type="cellIs" dxfId="20" priority="492" stopIfTrue="1" operator="between">
      <formula>"CA"</formula>
      <formula>"ca"</formula>
    </cfRule>
  </conditionalFormatting>
  <conditionalFormatting sqref="AC54:AC57">
    <cfRule type="cellIs" dxfId="19" priority="31" stopIfTrue="1" operator="between">
      <formula>"CA"</formula>
      <formula>"ca"</formula>
    </cfRule>
  </conditionalFormatting>
  <conditionalFormatting sqref="AC60:AC64">
    <cfRule type="cellIs" dxfId="18" priority="62" stopIfTrue="1" operator="between">
      <formula>"CA"</formula>
      <formula>"ca"</formula>
    </cfRule>
  </conditionalFormatting>
  <conditionalFormatting sqref="AC9:AD10 AC4:AC8 AC16:AD17 AC11:AC15">
    <cfRule type="cellIs" dxfId="17" priority="39" stopIfTrue="1" operator="between">
      <formula>"CA"</formula>
      <formula>"ca"</formula>
    </cfRule>
  </conditionalFormatting>
  <conditionalFormatting sqref="AC23:AD24 AC30:AD31 Q41:AD42">
    <cfRule type="cellIs" dxfId="16" priority="622" stopIfTrue="1" operator="between">
      <formula>"CA"</formula>
      <formula>"ca"</formula>
    </cfRule>
  </conditionalFormatting>
  <conditionalFormatting sqref="AC37:AD37">
    <cfRule type="cellIs" dxfId="15" priority="501" stopIfTrue="1" operator="between">
      <formula>"CA"</formula>
      <formula>"ca"</formula>
    </cfRule>
  </conditionalFormatting>
  <conditionalFormatting sqref="AC51:AD52 AC58:AD59 AC72:AD73 AC74:AC78 L79:M83">
    <cfRule type="cellIs" dxfId="14" priority="571" stopIfTrue="1" operator="between">
      <formula>"CA"</formula>
      <formula>"ca"</formula>
    </cfRule>
  </conditionalFormatting>
  <conditionalFormatting sqref="AC65:AD66 AC67:AC71">
    <cfRule type="cellIs" dxfId="13" priority="27" stopIfTrue="1" operator="between">
      <formula>"CA"</formula>
      <formula>"ca"</formula>
    </cfRule>
  </conditionalFormatting>
  <conditionalFormatting sqref="AC79:AD79">
    <cfRule type="cellIs" dxfId="12" priority="483" stopIfTrue="1" operator="between">
      <formula>"CA"</formula>
      <formula>"ca"</formula>
    </cfRule>
  </conditionalFormatting>
  <conditionalFormatting sqref="AC82:AD82">
    <cfRule type="cellIs" dxfId="11" priority="548" stopIfTrue="1" operator="between">
      <formula>"CA"</formula>
      <formula>"ca"</formula>
    </cfRule>
  </conditionalFormatting>
  <conditionalFormatting sqref="AD18:AD19">
    <cfRule type="cellIs" dxfId="10" priority="147" stopIfTrue="1" operator="between">
      <formula>"CA"</formula>
      <formula>"ca"</formula>
    </cfRule>
  </conditionalFormatting>
  <conditionalFormatting sqref="AD21">
    <cfRule type="cellIs" dxfId="9" priority="231" stopIfTrue="1" operator="between">
      <formula>"CA"</formula>
      <formula>"ca"</formula>
    </cfRule>
  </conditionalFormatting>
  <conditionalFormatting sqref="AD38:AD40">
    <cfRule type="cellIs" dxfId="8" priority="496" stopIfTrue="1" operator="between">
      <formula>"CA"</formula>
      <formula>"ca"</formula>
    </cfRule>
  </conditionalFormatting>
  <conditionalFormatting sqref="AD46:AD47">
    <cfRule type="cellIs" dxfId="7" priority="13" stopIfTrue="1" operator="between">
      <formula>"CA"</formula>
      <formula>"ca"</formula>
    </cfRule>
  </conditionalFormatting>
  <conditionalFormatting sqref="AD49:AD50">
    <cfRule type="cellIs" dxfId="6" priority="32" stopIfTrue="1" operator="between">
      <formula>"CA"</formula>
      <formula>"ca"</formula>
    </cfRule>
  </conditionalFormatting>
  <conditionalFormatting sqref="AD53">
    <cfRule type="cellIs" dxfId="5" priority="30" stopIfTrue="1" operator="between">
      <formula>"CA"</formula>
      <formula>"ca"</formula>
    </cfRule>
  </conditionalFormatting>
  <conditionalFormatting sqref="AD60">
    <cfRule type="cellIs" dxfId="4" priority="12" stopIfTrue="1" operator="between">
      <formula>"CA"</formula>
      <formula>"ca"</formula>
    </cfRule>
  </conditionalFormatting>
  <conditionalFormatting sqref="AD67">
    <cfRule type="cellIs" dxfId="3" priority="11" stopIfTrue="1" operator="between">
      <formula>"CA"</formula>
      <formula>"ca"</formula>
    </cfRule>
  </conditionalFormatting>
  <conditionalFormatting sqref="AD74">
    <cfRule type="cellIs" dxfId="2" priority="9" stopIfTrue="1" operator="between">
      <formula>"CA"</formula>
      <formula>"ca"</formula>
    </cfRule>
  </conditionalFormatting>
  <conditionalFormatting sqref="AD80:AD81">
    <cfRule type="cellIs" dxfId="1" priority="471" stopIfTrue="1" operator="between">
      <formula>"CA"</formula>
      <formula>"ca"</formula>
    </cfRule>
  </conditionalFormatting>
  <conditionalFormatting sqref="AF8:IT42 B40:F40 I40:J40 A42 B43:F43 H43:K43 P43:HZ43 AF44:IT78 AF80:IT81 A80:A82 AF83:IT84 C85:AE85 AE86 AE88:AE89">
    <cfRule type="cellIs" dxfId="0" priority="694" stopIfTrue="1" operator="between">
      <formula>"CA"</formula>
      <formula>"ca"</formula>
    </cfRule>
  </conditionalFormatting>
  <pageMargins left="0.11811023622047245" right="0.11811023622047245" top="0.39370078740157483" bottom="0.35433070866141736" header="0.59055118110236227" footer="0.59055118110236227"/>
  <pageSetup paperSize="9" scale="66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workbookViewId="0">
      <selection activeCell="B7" sqref="B7"/>
    </sheetView>
  </sheetViews>
  <sheetFormatPr baseColWidth="10" defaultRowHeight="15" x14ac:dyDescent="0.25"/>
  <cols>
    <col min="1" max="1" width="13.4257812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.42578125" style="10" customWidth="1"/>
    <col min="7" max="7" width="11.7109375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49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68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3.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ref="F12:F15" si="0">(C12-B12)+(E12-D12)</f>
        <v>8.5</v>
      </c>
      <c r="G12" s="7"/>
    </row>
    <row r="13" spans="1:7" ht="13.5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3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 t="shared" si="0"/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67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6.5" customHeight="1" x14ac:dyDescent="0.25">
      <c r="A21" s="94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 t="shared" ref="F21:F25" si="1">(C21-B21)+(E21-D21)</f>
        <v>8.5</v>
      </c>
      <c r="G21" s="140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si="1"/>
        <v>8.5</v>
      </c>
      <c r="G22" s="7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165" t="s">
        <v>13</v>
      </c>
      <c r="B24" s="166">
        <v>8</v>
      </c>
      <c r="C24" s="166">
        <v>12.25</v>
      </c>
      <c r="D24" s="166">
        <v>13.25</v>
      </c>
      <c r="E24" s="166">
        <v>17.25</v>
      </c>
      <c r="F24" s="140">
        <f t="shared" si="1"/>
        <v>8.25</v>
      </c>
      <c r="G24" s="140"/>
    </row>
    <row r="25" spans="1:7" ht="12.75" customHeight="1" x14ac:dyDescent="0.25">
      <c r="A25" s="165" t="s">
        <v>14</v>
      </c>
      <c r="B25" s="166"/>
      <c r="C25" s="166"/>
      <c r="D25" s="166"/>
      <c r="E25" s="166"/>
      <c r="F25" s="140">
        <f t="shared" si="1"/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66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>(C31-B31)+(E31-D31)</f>
        <v>8.5</v>
      </c>
      <c r="G31" s="140"/>
    </row>
    <row r="32" spans="1:7" ht="13.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>(C32-B32)+(E32-D32)</f>
        <v>8.5</v>
      </c>
      <c r="G32" s="140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>(C33-B33)+(E33-D33)</f>
        <v>8.5</v>
      </c>
      <c r="G33" s="140"/>
    </row>
    <row r="34" spans="1:7" ht="12.75" customHeight="1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>(C34-B34)+(E34-D34)</f>
        <v>8.25</v>
      </c>
      <c r="G34" s="140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>(C35-B35)+(E35-D35)</f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65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4" si="2">(C42-B42)+(E42-D42)</f>
        <v>8.5</v>
      </c>
      <c r="G42" s="140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2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2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>(C45-B45)+(E45-D45)</f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21"/>
    </row>
    <row r="48" spans="1:7" x14ac:dyDescent="0.25">
      <c r="A48" s="185" t="s">
        <v>35</v>
      </c>
      <c r="B48" s="185"/>
      <c r="C48" s="22">
        <f>F16+F26+F36+F46</f>
        <v>135</v>
      </c>
      <c r="D48" s="95"/>
      <c r="E48" s="186" t="s">
        <v>34</v>
      </c>
      <c r="F48" s="186"/>
      <c r="G48" s="23">
        <f>'juin 2024'!D51</f>
        <v>135</v>
      </c>
    </row>
    <row r="49" spans="1:7" x14ac:dyDescent="0.25">
      <c r="A49" s="185" t="s">
        <v>20</v>
      </c>
      <c r="B49" s="185"/>
      <c r="C49" s="22">
        <f>'suivi sur l''année 2024 2025'!J39</f>
        <v>-135</v>
      </c>
      <c r="D49" s="95"/>
    </row>
    <row r="50" spans="1:7" x14ac:dyDescent="0.25">
      <c r="A50" s="95"/>
      <c r="B50" s="95"/>
      <c r="C50" s="22"/>
      <c r="D50" s="95"/>
    </row>
    <row r="51" spans="1:7" x14ac:dyDescent="0.25">
      <c r="A51" s="187" t="s">
        <v>16</v>
      </c>
      <c r="B51" s="187"/>
      <c r="C51" s="187"/>
      <c r="D51" s="24">
        <f>C48-C49</f>
        <v>270</v>
      </c>
      <c r="E51" s="95"/>
      <c r="F51" s="96"/>
      <c r="G51" s="95"/>
    </row>
    <row r="52" spans="1:7" x14ac:dyDescent="0.25">
      <c r="A52" s="169"/>
      <c r="B52" s="169"/>
      <c r="C52" s="169"/>
      <c r="D52" s="24"/>
      <c r="E52" s="95"/>
      <c r="F52" s="96"/>
      <c r="G52" s="95"/>
    </row>
    <row r="53" spans="1:7" x14ac:dyDescent="0.25">
      <c r="A53" s="142" t="s">
        <v>43</v>
      </c>
      <c r="B53" s="6">
        <f>'juin 2024'!G52</f>
        <v>33</v>
      </c>
      <c r="C53" s="184" t="s">
        <v>17</v>
      </c>
      <c r="D53" s="184"/>
      <c r="E53" s="6">
        <f>COUNTIF(A9:G46,"Cp")</f>
        <v>0</v>
      </c>
      <c r="F53" s="145" t="s">
        <v>44</v>
      </c>
      <c r="G53" s="6">
        <f>B53-E53</f>
        <v>33</v>
      </c>
    </row>
    <row r="54" spans="1:7" x14ac:dyDescent="0.25">
      <c r="A54" s="95" t="s">
        <v>18</v>
      </c>
      <c r="B54" s="95"/>
      <c r="C54" s="95"/>
      <c r="D54" s="95" t="s">
        <v>19</v>
      </c>
      <c r="E54" s="95"/>
      <c r="F54" s="96"/>
      <c r="G54" s="95"/>
    </row>
    <row r="55" spans="1:7" x14ac:dyDescent="0.25">
      <c r="A55" s="95"/>
      <c r="B55" s="95"/>
      <c r="C55" s="95"/>
      <c r="D55" s="95"/>
      <c r="E55" s="95"/>
      <c r="F55" s="96"/>
      <c r="G55" s="95"/>
    </row>
  </sheetData>
  <mergeCells count="29">
    <mergeCell ref="G39:G40"/>
    <mergeCell ref="A36:E36"/>
    <mergeCell ref="A46:E46"/>
    <mergeCell ref="A38:B38"/>
    <mergeCell ref="A39:A40"/>
    <mergeCell ref="B39:C40"/>
    <mergeCell ref="D39:E40"/>
    <mergeCell ref="A8:B8"/>
    <mergeCell ref="A9:A10"/>
    <mergeCell ref="B9:C10"/>
    <mergeCell ref="D9:E10"/>
    <mergeCell ref="G9:G10"/>
    <mergeCell ref="A16:E16"/>
    <mergeCell ref="A18:B18"/>
    <mergeCell ref="A19:A20"/>
    <mergeCell ref="B19:C20"/>
    <mergeCell ref="D19:E20"/>
    <mergeCell ref="G19:G20"/>
    <mergeCell ref="A26:E26"/>
    <mergeCell ref="A28:B28"/>
    <mergeCell ref="A29:A30"/>
    <mergeCell ref="B29:C30"/>
    <mergeCell ref="D29:E30"/>
    <mergeCell ref="G29:G30"/>
    <mergeCell ref="C53:D53"/>
    <mergeCell ref="A48:B48"/>
    <mergeCell ref="E48:F48"/>
    <mergeCell ref="A49:B49"/>
    <mergeCell ref="A51:C51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4"/>
  <sheetViews>
    <sheetView topLeftCell="A38" workbookViewId="0">
      <selection activeCell="F62" sqref="F62"/>
    </sheetView>
  </sheetViews>
  <sheetFormatPr baseColWidth="10" defaultRowHeight="15" x14ac:dyDescent="0.25"/>
  <cols>
    <col min="1" max="1" width="12.85546875" customWidth="1"/>
    <col min="2" max="2" width="13.5703125" customWidth="1"/>
    <col min="3" max="3" width="10.85546875" customWidth="1"/>
    <col min="4" max="4" width="11.7109375" customWidth="1"/>
    <col min="5" max="5" width="13" customWidth="1"/>
    <col min="6" max="6" width="12.5703125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48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73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ref="F12:F15" si="0">(C12-B12)+(E12-D12)</f>
        <v>8.5</v>
      </c>
      <c r="G12" s="7"/>
    </row>
    <row r="13" spans="1:7" ht="13.5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3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 t="shared" si="0"/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72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1.25" customHeight="1" x14ac:dyDescent="0.25">
      <c r="A21" s="94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>(C21-B21)+(E21-D21)</f>
        <v>8.5</v>
      </c>
      <c r="G21" s="140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ref="F22:F25" si="1">(C22-B22)+(E22-D22)</f>
        <v>8.5</v>
      </c>
      <c r="G22" s="140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1"/>
        <v>8.25</v>
      </c>
      <c r="G24" s="140"/>
    </row>
    <row r="25" spans="1:7" ht="12.75" customHeight="1" x14ac:dyDescent="0.25">
      <c r="A25" s="94" t="s">
        <v>14</v>
      </c>
      <c r="B25" s="140"/>
      <c r="C25" s="140"/>
      <c r="D25" s="140"/>
      <c r="E25" s="140"/>
      <c r="F25" s="140">
        <f t="shared" si="1"/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71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165" t="s">
        <v>10</v>
      </c>
      <c r="B31" s="166">
        <v>8</v>
      </c>
      <c r="C31" s="166">
        <v>12.25</v>
      </c>
      <c r="D31" s="166">
        <v>13</v>
      </c>
      <c r="E31" s="166">
        <v>17.25</v>
      </c>
      <c r="F31" s="140">
        <f t="shared" ref="F31:F35" si="2">(C31-B31)+(E31-D31)</f>
        <v>8.5</v>
      </c>
      <c r="G31" s="140"/>
    </row>
    <row r="32" spans="1:7" ht="13.5" customHeight="1" x14ac:dyDescent="0.25">
      <c r="A32" s="165" t="s">
        <v>11</v>
      </c>
      <c r="B32" s="166">
        <v>8</v>
      </c>
      <c r="C32" s="166">
        <v>12.25</v>
      </c>
      <c r="D32" s="166">
        <v>13</v>
      </c>
      <c r="E32" s="166">
        <v>17.25</v>
      </c>
      <c r="F32" s="140">
        <f t="shared" si="2"/>
        <v>8.5</v>
      </c>
      <c r="G32" s="7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7" ht="12.75" customHeight="1" x14ac:dyDescent="0.25">
      <c r="A34" s="163" t="s">
        <v>13</v>
      </c>
      <c r="B34" s="164">
        <v>8</v>
      </c>
      <c r="C34" s="164">
        <v>12.25</v>
      </c>
      <c r="D34" s="164">
        <v>13.25</v>
      </c>
      <c r="E34" s="164">
        <v>17.25</v>
      </c>
      <c r="F34" s="164" t="s">
        <v>21</v>
      </c>
      <c r="G34" s="140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 t="shared" si="2"/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25.5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70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 t="shared" ref="F41:F45" si="3"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si="3"/>
        <v>8.5</v>
      </c>
      <c r="G42" s="7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3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 t="shared" si="3"/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149"/>
    </row>
    <row r="48" spans="1:7" x14ac:dyDescent="0.25">
      <c r="A48" s="183" t="s">
        <v>69</v>
      </c>
      <c r="B48" s="183"/>
      <c r="C48" s="95"/>
      <c r="D48" s="95"/>
      <c r="E48" s="95"/>
      <c r="F48" s="96"/>
      <c r="G48" s="95"/>
    </row>
    <row r="49" spans="1:8" ht="15" customHeight="1" x14ac:dyDescent="0.25">
      <c r="A49" s="180" t="s">
        <v>4</v>
      </c>
      <c r="B49" s="181" t="s">
        <v>5</v>
      </c>
      <c r="C49" s="181"/>
      <c r="D49" s="181" t="s">
        <v>6</v>
      </c>
      <c r="E49" s="181"/>
      <c r="F49" s="8" t="s">
        <v>7</v>
      </c>
      <c r="G49" s="181" t="s">
        <v>9</v>
      </c>
    </row>
    <row r="50" spans="1:8" x14ac:dyDescent="0.25">
      <c r="A50" s="180"/>
      <c r="B50" s="181"/>
      <c r="C50" s="181"/>
      <c r="D50" s="181"/>
      <c r="E50" s="181"/>
      <c r="F50" s="9" t="s">
        <v>8</v>
      </c>
      <c r="G50" s="181"/>
    </row>
    <row r="51" spans="1:8" x14ac:dyDescent="0.25">
      <c r="A51" s="94" t="s">
        <v>10</v>
      </c>
      <c r="B51" s="140">
        <v>8</v>
      </c>
      <c r="C51" s="140">
        <v>12.25</v>
      </c>
      <c r="D51" s="140">
        <v>13</v>
      </c>
      <c r="E51" s="140">
        <v>17.25</v>
      </c>
      <c r="F51" s="140">
        <f t="shared" ref="F51:F55" si="4">(C51-B51)+(E51-D51)</f>
        <v>8.5</v>
      </c>
      <c r="G51" s="140"/>
    </row>
    <row r="52" spans="1:8" x14ac:dyDescent="0.25">
      <c r="A52" s="94" t="s">
        <v>11</v>
      </c>
      <c r="B52" s="140">
        <v>8</v>
      </c>
      <c r="C52" s="140">
        <v>12.25</v>
      </c>
      <c r="D52" s="140">
        <v>13</v>
      </c>
      <c r="E52" s="140">
        <v>17.25</v>
      </c>
      <c r="F52" s="140">
        <f t="shared" si="4"/>
        <v>8.5</v>
      </c>
      <c r="G52" s="7"/>
    </row>
    <row r="53" spans="1:8" x14ac:dyDescent="0.25">
      <c r="A53" s="94" t="s">
        <v>12</v>
      </c>
      <c r="B53" s="140">
        <v>8</v>
      </c>
      <c r="C53" s="140">
        <v>12.25</v>
      </c>
      <c r="D53" s="140">
        <v>13</v>
      </c>
      <c r="E53" s="140">
        <v>17.25</v>
      </c>
      <c r="F53" s="140">
        <f t="shared" si="4"/>
        <v>8.5</v>
      </c>
      <c r="G53" s="140"/>
    </row>
    <row r="54" spans="1:8" x14ac:dyDescent="0.25">
      <c r="A54" s="94" t="s">
        <v>13</v>
      </c>
      <c r="B54" s="140">
        <v>8</v>
      </c>
      <c r="C54" s="140">
        <v>12.25</v>
      </c>
      <c r="D54" s="140">
        <v>13.25</v>
      </c>
      <c r="E54" s="140">
        <v>17.25</v>
      </c>
      <c r="F54" s="140">
        <f t="shared" si="4"/>
        <v>8.25</v>
      </c>
      <c r="G54" s="140"/>
    </row>
    <row r="55" spans="1:8" x14ac:dyDescent="0.25">
      <c r="A55" s="94" t="s">
        <v>14</v>
      </c>
      <c r="B55" s="140"/>
      <c r="C55" s="140"/>
      <c r="D55" s="140"/>
      <c r="E55" s="140"/>
      <c r="F55" s="140">
        <f t="shared" si="4"/>
        <v>0</v>
      </c>
      <c r="G55" s="140"/>
    </row>
    <row r="56" spans="1:8" x14ac:dyDescent="0.25">
      <c r="A56" s="182" t="s">
        <v>15</v>
      </c>
      <c r="B56" s="182"/>
      <c r="C56" s="182"/>
      <c r="D56" s="182"/>
      <c r="E56" s="182"/>
      <c r="F56" s="7">
        <f>SUM(F51:F55)</f>
        <v>33.75</v>
      </c>
      <c r="G56" s="140"/>
    </row>
    <row r="57" spans="1:8" ht="21" customHeight="1" x14ac:dyDescent="0.25">
      <c r="A57" s="185" t="s">
        <v>35</v>
      </c>
      <c r="B57" s="185"/>
      <c r="C57" s="22">
        <f>F16+F26+F36+F46+F56</f>
        <v>160.5</v>
      </c>
      <c r="D57" s="95"/>
      <c r="E57" s="186" t="s">
        <v>34</v>
      </c>
      <c r="F57" s="186"/>
      <c r="G57" s="23">
        <f>'juillet 2024'!D51</f>
        <v>270</v>
      </c>
    </row>
    <row r="58" spans="1:8" x14ac:dyDescent="0.25">
      <c r="A58" s="185" t="s">
        <v>20</v>
      </c>
      <c r="B58" s="185"/>
      <c r="C58" s="22">
        <f>'suivi sur l''année 2024 2025'!O39</f>
        <v>-244.5</v>
      </c>
      <c r="D58" s="95"/>
    </row>
    <row r="59" spans="1:8" x14ac:dyDescent="0.25">
      <c r="A59" s="95"/>
      <c r="B59" s="95"/>
      <c r="C59" s="22"/>
      <c r="D59" s="95"/>
    </row>
    <row r="60" spans="1:8" x14ac:dyDescent="0.25">
      <c r="A60" s="187" t="s">
        <v>16</v>
      </c>
      <c r="B60" s="187"/>
      <c r="C60" s="187"/>
      <c r="D60" s="24">
        <f>C57-C58</f>
        <v>405</v>
      </c>
      <c r="E60" s="95"/>
      <c r="F60" s="96"/>
      <c r="G60" s="95"/>
    </row>
    <row r="61" spans="1:8" x14ac:dyDescent="0.25">
      <c r="A61" s="169"/>
      <c r="B61" s="169"/>
      <c r="C61" s="169"/>
      <c r="D61" s="24"/>
      <c r="E61" s="95"/>
      <c r="F61" s="96"/>
      <c r="G61" s="95"/>
    </row>
    <row r="62" spans="1:8" x14ac:dyDescent="0.25">
      <c r="A62" s="142" t="s">
        <v>43</v>
      </c>
      <c r="B62" s="6">
        <f>'juillet 2024'!G53</f>
        <v>33</v>
      </c>
      <c r="C62" s="184" t="s">
        <v>17</v>
      </c>
      <c r="D62" s="184"/>
      <c r="E62" s="6">
        <f>COUNTIF(A9:G56,"Cp")</f>
        <v>0</v>
      </c>
      <c r="F62" s="145" t="s">
        <v>44</v>
      </c>
      <c r="G62" s="6">
        <f>B62-E62</f>
        <v>33</v>
      </c>
      <c r="H62" s="6"/>
    </row>
    <row r="63" spans="1:8" x14ac:dyDescent="0.25">
      <c r="A63" s="95" t="s">
        <v>18</v>
      </c>
      <c r="B63" s="95"/>
      <c r="C63" s="95"/>
      <c r="D63" s="95" t="s">
        <v>19</v>
      </c>
      <c r="E63" s="95"/>
      <c r="F63" s="96"/>
      <c r="G63" s="95"/>
    </row>
    <row r="64" spans="1:8" x14ac:dyDescent="0.25">
      <c r="A64" s="95"/>
      <c r="B64" s="95"/>
      <c r="C64" s="95"/>
      <c r="D64" s="95"/>
      <c r="E64" s="95"/>
      <c r="F64" s="96"/>
      <c r="G64" s="95"/>
    </row>
  </sheetData>
  <mergeCells count="35">
    <mergeCell ref="C62:D62"/>
    <mergeCell ref="G39:G40"/>
    <mergeCell ref="A57:B57"/>
    <mergeCell ref="E57:F57"/>
    <mergeCell ref="A58:B58"/>
    <mergeCell ref="A60:C60"/>
    <mergeCell ref="A48:B48"/>
    <mergeCell ref="A49:A50"/>
    <mergeCell ref="B49:C50"/>
    <mergeCell ref="D49:E50"/>
    <mergeCell ref="G49:G50"/>
    <mergeCell ref="A56:E56"/>
    <mergeCell ref="A36:E36"/>
    <mergeCell ref="A46:E46"/>
    <mergeCell ref="A38:B38"/>
    <mergeCell ref="A39:A40"/>
    <mergeCell ref="B39:C40"/>
    <mergeCell ref="D39:E40"/>
    <mergeCell ref="G19:G20"/>
    <mergeCell ref="A26:E26"/>
    <mergeCell ref="A28:B28"/>
    <mergeCell ref="A29:A30"/>
    <mergeCell ref="B29:C30"/>
    <mergeCell ref="D29:E30"/>
    <mergeCell ref="G29:G30"/>
    <mergeCell ref="A16:E16"/>
    <mergeCell ref="A18:B18"/>
    <mergeCell ref="A19:A20"/>
    <mergeCell ref="B19:C20"/>
    <mergeCell ref="D19:E20"/>
    <mergeCell ref="A8:B8"/>
    <mergeCell ref="A9:A10"/>
    <mergeCell ref="B9:C10"/>
    <mergeCell ref="D9:E10"/>
    <mergeCell ref="G9:G10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topLeftCell="A21" workbookViewId="0">
      <selection activeCell="E55" sqref="E55"/>
    </sheetView>
  </sheetViews>
  <sheetFormatPr baseColWidth="10" defaultRowHeight="15" x14ac:dyDescent="0.25"/>
  <cols>
    <col min="1" max="1" width="13.14062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.7109375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50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77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ref="F12:F15" si="0">(C12-B12)+(E12-D12)</f>
        <v>8.5</v>
      </c>
      <c r="G12" s="7"/>
    </row>
    <row r="13" spans="1:7" ht="13.5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3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 t="shared" si="0"/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76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1.25" customHeight="1" x14ac:dyDescent="0.25">
      <c r="A21" s="94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>(C21-B21)+(E21-D21)</f>
        <v>8.5</v>
      </c>
      <c r="G21" s="140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ref="F22:F25" si="1">(C22-B22)+(E22-D22)</f>
        <v>8.5</v>
      </c>
      <c r="G22" s="140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1"/>
        <v>8.25</v>
      </c>
      <c r="G24" s="140"/>
    </row>
    <row r="25" spans="1:7" ht="12.75" customHeight="1" x14ac:dyDescent="0.25">
      <c r="A25" s="94" t="s">
        <v>14</v>
      </c>
      <c r="B25" s="140"/>
      <c r="C25" s="140"/>
      <c r="D25" s="140"/>
      <c r="E25" s="140"/>
      <c r="F25" s="140">
        <f t="shared" si="1"/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75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>(C31-B31)+(E31-D31)</f>
        <v>8.5</v>
      </c>
      <c r="G31" s="140"/>
    </row>
    <row r="32" spans="1:7" ht="13.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ref="F32:F35" si="2">(C32-B32)+(E32-D32)</f>
        <v>8.5</v>
      </c>
      <c r="G32" s="7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7" ht="12.75" customHeight="1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 t="shared" si="2"/>
        <v>8.25</v>
      </c>
      <c r="G34" s="140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 t="shared" si="2"/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74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5" si="3">(C42-B42)+(E42-D42)</f>
        <v>8.5</v>
      </c>
      <c r="G42" s="7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3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 t="shared" si="3"/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149"/>
    </row>
    <row r="48" spans="1:7" x14ac:dyDescent="0.25">
      <c r="A48" s="19"/>
      <c r="B48" s="19"/>
      <c r="C48" s="19"/>
      <c r="D48" s="19"/>
      <c r="E48" s="19"/>
      <c r="F48" s="20"/>
      <c r="G48" s="21"/>
    </row>
    <row r="49" spans="1:7" x14ac:dyDescent="0.25">
      <c r="A49" s="185" t="s">
        <v>35</v>
      </c>
      <c r="B49" s="185"/>
      <c r="C49" s="22">
        <f>F16+F26+F36+F46</f>
        <v>135</v>
      </c>
      <c r="D49" s="95"/>
      <c r="E49" s="186" t="s">
        <v>34</v>
      </c>
      <c r="F49" s="186"/>
      <c r="G49" s="23">
        <f>'août 2024'!D60</f>
        <v>405</v>
      </c>
    </row>
    <row r="50" spans="1:7" x14ac:dyDescent="0.25">
      <c r="A50" s="185" t="s">
        <v>20</v>
      </c>
      <c r="B50" s="185"/>
      <c r="C50" s="22">
        <f>'suivi sur l''année 2024 2025'!T39</f>
        <v>-405</v>
      </c>
      <c r="D50" s="95"/>
    </row>
    <row r="51" spans="1:7" x14ac:dyDescent="0.25">
      <c r="A51" s="95"/>
      <c r="B51" s="95"/>
      <c r="C51" s="22"/>
      <c r="D51" s="95"/>
    </row>
    <row r="52" spans="1:7" x14ac:dyDescent="0.25">
      <c r="A52" s="187" t="s">
        <v>16</v>
      </c>
      <c r="B52" s="187"/>
      <c r="C52" s="187"/>
      <c r="D52" s="24">
        <f>C49-C50</f>
        <v>540</v>
      </c>
      <c r="E52" s="95"/>
      <c r="F52" s="96"/>
      <c r="G52" s="95"/>
    </row>
    <row r="53" spans="1:7" x14ac:dyDescent="0.25">
      <c r="A53" s="169"/>
      <c r="B53" s="169"/>
      <c r="C53" s="169"/>
      <c r="D53" s="24"/>
      <c r="E53" s="95"/>
      <c r="F53" s="96"/>
      <c r="G53" s="95"/>
    </row>
    <row r="54" spans="1:7" x14ac:dyDescent="0.25">
      <c r="A54" s="142" t="s">
        <v>43</v>
      </c>
      <c r="B54" s="6">
        <f>'août 2024'!G62</f>
        <v>33</v>
      </c>
      <c r="C54" s="184" t="s">
        <v>17</v>
      </c>
      <c r="D54" s="184"/>
      <c r="E54" s="6">
        <f>COUNTIF(A9:G46,"Cp")</f>
        <v>0</v>
      </c>
      <c r="F54" s="145" t="s">
        <v>44</v>
      </c>
      <c r="G54" s="6">
        <f>B54-E54</f>
        <v>33</v>
      </c>
    </row>
    <row r="55" spans="1:7" x14ac:dyDescent="0.25">
      <c r="A55" s="95" t="s">
        <v>18</v>
      </c>
      <c r="B55" s="95"/>
      <c r="C55" s="95"/>
      <c r="D55" s="95" t="s">
        <v>19</v>
      </c>
      <c r="E55" s="95"/>
      <c r="F55" s="96"/>
      <c r="G55" s="95"/>
    </row>
    <row r="56" spans="1:7" x14ac:dyDescent="0.25">
      <c r="A56" s="95"/>
      <c r="B56" s="95"/>
      <c r="C56" s="95"/>
      <c r="D56" s="95"/>
      <c r="E56" s="95"/>
      <c r="F56" s="96"/>
      <c r="G56" s="95"/>
    </row>
  </sheetData>
  <mergeCells count="29">
    <mergeCell ref="C54:D54"/>
    <mergeCell ref="A46:E46"/>
    <mergeCell ref="A49:B49"/>
    <mergeCell ref="E49:F49"/>
    <mergeCell ref="A50:B50"/>
    <mergeCell ref="A52:C52"/>
    <mergeCell ref="A38:B38"/>
    <mergeCell ref="A39:A40"/>
    <mergeCell ref="B39:C40"/>
    <mergeCell ref="D39:E40"/>
    <mergeCell ref="G39:G40"/>
    <mergeCell ref="G19:G20"/>
    <mergeCell ref="A36:E36"/>
    <mergeCell ref="A26:E26"/>
    <mergeCell ref="A28:B28"/>
    <mergeCell ref="A29:A30"/>
    <mergeCell ref="B29:C30"/>
    <mergeCell ref="D29:E30"/>
    <mergeCell ref="G29:G30"/>
    <mergeCell ref="A16:E16"/>
    <mergeCell ref="A18:B18"/>
    <mergeCell ref="A19:A20"/>
    <mergeCell ref="B19:C20"/>
    <mergeCell ref="D19:E20"/>
    <mergeCell ref="A8:B8"/>
    <mergeCell ref="A9:A10"/>
    <mergeCell ref="B9:C10"/>
    <mergeCell ref="D9:E10"/>
    <mergeCell ref="G9:G10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6"/>
  <sheetViews>
    <sheetView topLeftCell="A32" workbookViewId="0">
      <selection activeCell="C50" sqref="C50"/>
    </sheetView>
  </sheetViews>
  <sheetFormatPr baseColWidth="10" defaultRowHeight="15" x14ac:dyDescent="0.25"/>
  <cols>
    <col min="1" max="1" width="13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51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82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 t="shared" ref="F11:F14" si="0"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si="0"/>
        <v>8.5</v>
      </c>
      <c r="G12" s="7"/>
    </row>
    <row r="13" spans="1:7" ht="13.5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3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>(C15-B15)+(E15-D15)</f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81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8.75" customHeight="1" x14ac:dyDescent="0.25">
      <c r="A21" s="94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>(C21-B21)+(E21-D21)</f>
        <v>8.5</v>
      </c>
      <c r="G21" s="167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ref="F22:F24" si="1">(C22-B22)+(E22-D22)</f>
        <v>8.5</v>
      </c>
      <c r="G22" s="7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1"/>
        <v>8.25</v>
      </c>
      <c r="G24" s="140"/>
    </row>
    <row r="25" spans="1:7" ht="12.75" customHeight="1" x14ac:dyDescent="0.25">
      <c r="A25" s="94" t="s">
        <v>14</v>
      </c>
      <c r="B25" s="140"/>
      <c r="C25" s="140"/>
      <c r="D25" s="140"/>
      <c r="E25" s="140"/>
      <c r="F25" s="140">
        <f>(C25-B25)+(E25-D25)</f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80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>(C31-B31)+(E31-D31)</f>
        <v>8.5</v>
      </c>
      <c r="G31" s="140"/>
    </row>
    <row r="32" spans="1:7" ht="18.7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ref="F32:F34" si="2">(C32-B32)+(E32-D32)</f>
        <v>8.5</v>
      </c>
      <c r="G32" s="147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7" ht="12.75" customHeight="1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 t="shared" si="2"/>
        <v>8.25</v>
      </c>
      <c r="G34" s="147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>(C35-B35)+(E35-D35)</f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79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4" si="3">(C42-B42)+(E42-D42)</f>
        <v>8.5</v>
      </c>
      <c r="G42" s="7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3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>(C45-B45)+(E45-D45)</f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21"/>
    </row>
    <row r="48" spans="1:7" x14ac:dyDescent="0.25">
      <c r="A48" s="19"/>
      <c r="B48" s="19"/>
      <c r="C48" s="19"/>
      <c r="D48" s="19"/>
      <c r="E48" s="19"/>
      <c r="F48" s="20"/>
      <c r="G48" s="21"/>
    </row>
    <row r="49" spans="1:7" x14ac:dyDescent="0.25">
      <c r="A49" s="185" t="s">
        <v>35</v>
      </c>
      <c r="B49" s="185"/>
      <c r="C49" s="22">
        <f>F16+F26+F36+F46</f>
        <v>135</v>
      </c>
      <c r="D49" s="95"/>
      <c r="E49" s="186" t="s">
        <v>34</v>
      </c>
      <c r="F49" s="186"/>
      <c r="G49" s="23">
        <f>'sept 2024'!D52</f>
        <v>540</v>
      </c>
    </row>
    <row r="50" spans="1:7" x14ac:dyDescent="0.25">
      <c r="A50" s="185" t="s">
        <v>20</v>
      </c>
      <c r="B50" s="185"/>
      <c r="C50" s="22">
        <f>'suivi sur l''année 2024 2025'!Y39</f>
        <v>-540</v>
      </c>
      <c r="D50" s="95"/>
    </row>
    <row r="51" spans="1:7" x14ac:dyDescent="0.25">
      <c r="A51" s="95"/>
      <c r="B51" s="95"/>
      <c r="C51" s="22"/>
      <c r="D51" s="95"/>
    </row>
    <row r="52" spans="1:7" x14ac:dyDescent="0.25">
      <c r="A52" s="187" t="s">
        <v>16</v>
      </c>
      <c r="B52" s="187"/>
      <c r="C52" s="187"/>
      <c r="D52" s="24">
        <f>C49-C50</f>
        <v>675</v>
      </c>
      <c r="E52" s="95"/>
      <c r="F52" s="96"/>
      <c r="G52" s="95"/>
    </row>
    <row r="53" spans="1:7" x14ac:dyDescent="0.25">
      <c r="A53" s="169"/>
      <c r="B53" s="169"/>
      <c r="C53" s="169"/>
      <c r="D53" s="24"/>
      <c r="E53" s="95"/>
      <c r="F53" s="96"/>
      <c r="G53" s="95"/>
    </row>
    <row r="54" spans="1:7" x14ac:dyDescent="0.25">
      <c r="A54" s="142" t="s">
        <v>43</v>
      </c>
      <c r="B54" s="6">
        <f>'sept 2024'!G54</f>
        <v>33</v>
      </c>
      <c r="C54" s="184" t="s">
        <v>17</v>
      </c>
      <c r="D54" s="184"/>
      <c r="E54" s="6">
        <f>COUNTIF(A9:G47,"Cp")</f>
        <v>0</v>
      </c>
      <c r="F54" s="145" t="s">
        <v>44</v>
      </c>
      <c r="G54" s="6">
        <f>B54-E54</f>
        <v>33</v>
      </c>
    </row>
    <row r="55" spans="1:7" x14ac:dyDescent="0.25">
      <c r="A55" s="95" t="s">
        <v>18</v>
      </c>
      <c r="B55" s="95"/>
      <c r="C55" s="95"/>
      <c r="D55" s="95" t="s">
        <v>19</v>
      </c>
      <c r="E55" s="95"/>
      <c r="F55" s="96"/>
      <c r="G55" s="95"/>
    </row>
    <row r="56" spans="1:7" x14ac:dyDescent="0.25">
      <c r="A56" s="95"/>
      <c r="B56" s="95"/>
      <c r="C56" s="95"/>
      <c r="D56" s="95"/>
      <c r="E56" s="95"/>
      <c r="F56" s="96"/>
      <c r="G56" s="95"/>
    </row>
  </sheetData>
  <mergeCells count="29">
    <mergeCell ref="G29:G30"/>
    <mergeCell ref="A38:B38"/>
    <mergeCell ref="A39:A40"/>
    <mergeCell ref="B39:C40"/>
    <mergeCell ref="D39:E40"/>
    <mergeCell ref="G39:G40"/>
    <mergeCell ref="A36:E36"/>
    <mergeCell ref="A8:B8"/>
    <mergeCell ref="A9:A10"/>
    <mergeCell ref="B9:C10"/>
    <mergeCell ref="D9:E10"/>
    <mergeCell ref="B29:C30"/>
    <mergeCell ref="D29:E30"/>
    <mergeCell ref="A26:E26"/>
    <mergeCell ref="A28:B28"/>
    <mergeCell ref="A29:A30"/>
    <mergeCell ref="G9:G10"/>
    <mergeCell ref="A18:B18"/>
    <mergeCell ref="A19:A20"/>
    <mergeCell ref="B19:C20"/>
    <mergeCell ref="D19:E20"/>
    <mergeCell ref="G19:G20"/>
    <mergeCell ref="A16:E16"/>
    <mergeCell ref="C54:D54"/>
    <mergeCell ref="A46:E46"/>
    <mergeCell ref="A49:B49"/>
    <mergeCell ref="E49:F49"/>
    <mergeCell ref="A50:B50"/>
    <mergeCell ref="A52:C52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5"/>
  <sheetViews>
    <sheetView topLeftCell="A34" workbookViewId="0">
      <selection activeCell="F32" sqref="F32"/>
    </sheetView>
  </sheetViews>
  <sheetFormatPr baseColWidth="10" defaultRowHeight="15" x14ac:dyDescent="0.25"/>
  <cols>
    <col min="1" max="1" width="13.14062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" style="10" customWidth="1"/>
    <col min="7" max="7" width="28.85546875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52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78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 t="shared" ref="F11:F14" si="0">(C11-B11)+(E11-D11)</f>
        <v>8.5</v>
      </c>
      <c r="G11" s="140"/>
    </row>
    <row r="12" spans="1:7" ht="13.5" customHeight="1" x14ac:dyDescent="0.25">
      <c r="A12" s="165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ref="F12:F13" si="1">(C12-B12)+(E12-D12)</f>
        <v>8.5</v>
      </c>
      <c r="G12" s="7"/>
    </row>
    <row r="13" spans="1:7" ht="13.5" customHeight="1" x14ac:dyDescent="0.25">
      <c r="A13" s="165" t="s">
        <v>12</v>
      </c>
      <c r="B13" s="166">
        <v>8</v>
      </c>
      <c r="C13" s="166">
        <v>12.25</v>
      </c>
      <c r="D13" s="166">
        <v>13</v>
      </c>
      <c r="E13" s="166">
        <v>17.25</v>
      </c>
      <c r="F13" s="140">
        <f t="shared" si="1"/>
        <v>8.5</v>
      </c>
      <c r="G13" s="140"/>
    </row>
    <row r="14" spans="1:7" ht="13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>(C15-B15)+(E15-D15)</f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86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1.25" customHeight="1" x14ac:dyDescent="0.25">
      <c r="A21" s="94" t="s">
        <v>10</v>
      </c>
      <c r="B21" s="166">
        <v>8</v>
      </c>
      <c r="C21" s="166">
        <v>12.25</v>
      </c>
      <c r="D21" s="166">
        <v>13</v>
      </c>
      <c r="E21" s="166">
        <v>17.25</v>
      </c>
      <c r="F21" s="140">
        <f t="shared" ref="F21:F25" si="2">(C21-B21)+(E21-D21)</f>
        <v>8.5</v>
      </c>
      <c r="G21" s="140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si="2"/>
        <v>8.5</v>
      </c>
      <c r="G22" s="7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2"/>
        <v>8.5</v>
      </c>
      <c r="G23" s="140"/>
    </row>
    <row r="24" spans="1:7" ht="12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2"/>
        <v>8.25</v>
      </c>
      <c r="G24" s="140"/>
    </row>
    <row r="25" spans="1:7" ht="12.75" customHeight="1" x14ac:dyDescent="0.25">
      <c r="A25" s="165" t="s">
        <v>14</v>
      </c>
      <c r="B25" s="166"/>
      <c r="C25" s="166"/>
      <c r="D25" s="166"/>
      <c r="E25" s="166"/>
      <c r="F25" s="140">
        <f t="shared" si="2"/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85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163" t="s">
        <v>10</v>
      </c>
      <c r="B31" s="164">
        <v>8</v>
      </c>
      <c r="C31" s="164">
        <v>12.25</v>
      </c>
      <c r="D31" s="164">
        <v>13</v>
      </c>
      <c r="E31" s="164">
        <v>17.25</v>
      </c>
      <c r="F31" s="164" t="s">
        <v>21</v>
      </c>
      <c r="G31" s="140"/>
    </row>
    <row r="32" spans="1:7" ht="13.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ref="F32:F34" si="3">(C32-B32)+(E32-D32)</f>
        <v>8.5</v>
      </c>
      <c r="G32" s="7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3"/>
        <v>8.5</v>
      </c>
      <c r="G33" s="140"/>
    </row>
    <row r="34" spans="1:7" ht="12.75" customHeight="1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 t="shared" si="3"/>
        <v>8.25</v>
      </c>
      <c r="G34" s="140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>(C35-B35)+(E35-D35)</f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25.25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84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4" si="4">(C42-B42)+(E42-D42)</f>
        <v>8.5</v>
      </c>
      <c r="G42" s="7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4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4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>(C45-B45)+(E45-D45)</f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149"/>
    </row>
    <row r="48" spans="1:7" x14ac:dyDescent="0.25">
      <c r="A48" s="183" t="s">
        <v>83</v>
      </c>
      <c r="B48" s="183"/>
      <c r="C48" s="95"/>
      <c r="D48" s="95"/>
      <c r="E48" s="95"/>
      <c r="F48" s="96"/>
      <c r="G48" s="95"/>
    </row>
    <row r="49" spans="1:8" ht="21" customHeight="1" x14ac:dyDescent="0.25">
      <c r="A49" s="180" t="s">
        <v>4</v>
      </c>
      <c r="B49" s="181" t="s">
        <v>5</v>
      </c>
      <c r="C49" s="181"/>
      <c r="D49" s="181" t="s">
        <v>6</v>
      </c>
      <c r="E49" s="181"/>
      <c r="F49" s="8" t="s">
        <v>7</v>
      </c>
      <c r="G49" s="181" t="s">
        <v>9</v>
      </c>
    </row>
    <row r="50" spans="1:8" x14ac:dyDescent="0.25">
      <c r="A50" s="180"/>
      <c r="B50" s="181"/>
      <c r="C50" s="181"/>
      <c r="D50" s="181"/>
      <c r="E50" s="181"/>
      <c r="F50" s="9" t="s">
        <v>8</v>
      </c>
      <c r="G50" s="181"/>
    </row>
    <row r="51" spans="1:8" x14ac:dyDescent="0.25">
      <c r="A51" s="94" t="s">
        <v>10</v>
      </c>
      <c r="B51" s="140">
        <v>8</v>
      </c>
      <c r="C51" s="140">
        <v>12.25</v>
      </c>
      <c r="D51" s="140">
        <v>13</v>
      </c>
      <c r="E51" s="140">
        <v>17.25</v>
      </c>
      <c r="F51" s="140">
        <f>(C51-B51)+(E51-D51)</f>
        <v>8.5</v>
      </c>
      <c r="G51" s="140"/>
    </row>
    <row r="52" spans="1:8" x14ac:dyDescent="0.25">
      <c r="A52" s="94" t="s">
        <v>11</v>
      </c>
      <c r="B52" s="140">
        <v>8</v>
      </c>
      <c r="C52" s="140">
        <v>12.25</v>
      </c>
      <c r="D52" s="140">
        <v>13</v>
      </c>
      <c r="E52" s="140">
        <v>17.25</v>
      </c>
      <c r="F52" s="140">
        <f t="shared" ref="F52:F54" si="5">(C52-B52)+(E52-D52)</f>
        <v>8.5</v>
      </c>
      <c r="G52" s="7"/>
    </row>
    <row r="53" spans="1:8" x14ac:dyDescent="0.25">
      <c r="A53" s="94" t="s">
        <v>12</v>
      </c>
      <c r="B53" s="140">
        <v>8</v>
      </c>
      <c r="C53" s="140">
        <v>12.25</v>
      </c>
      <c r="D53" s="140">
        <v>13</v>
      </c>
      <c r="E53" s="140">
        <v>17.25</v>
      </c>
      <c r="F53" s="140">
        <f t="shared" si="5"/>
        <v>8.5</v>
      </c>
      <c r="G53" s="140"/>
    </row>
    <row r="54" spans="1:8" x14ac:dyDescent="0.25">
      <c r="A54" s="94" t="s">
        <v>13</v>
      </c>
      <c r="B54" s="140">
        <v>8</v>
      </c>
      <c r="C54" s="140">
        <v>12.25</v>
      </c>
      <c r="D54" s="140">
        <v>13.25</v>
      </c>
      <c r="E54" s="140">
        <v>17.25</v>
      </c>
      <c r="F54" s="140">
        <f t="shared" si="5"/>
        <v>8.25</v>
      </c>
      <c r="G54" s="140"/>
      <c r="H54" s="6"/>
    </row>
    <row r="55" spans="1:8" x14ac:dyDescent="0.25">
      <c r="A55" s="94" t="s">
        <v>14</v>
      </c>
      <c r="B55" s="140"/>
      <c r="C55" s="140"/>
      <c r="D55" s="140"/>
      <c r="E55" s="140"/>
      <c r="F55" s="140">
        <f>(C55-B55)+(E55-D55)</f>
        <v>0</v>
      </c>
      <c r="G55" s="140"/>
    </row>
    <row r="56" spans="1:8" x14ac:dyDescent="0.25">
      <c r="A56" s="182" t="s">
        <v>15</v>
      </c>
      <c r="B56" s="182"/>
      <c r="C56" s="182"/>
      <c r="D56" s="182"/>
      <c r="E56" s="182"/>
      <c r="F56" s="7">
        <f>SUM(F51:F55)</f>
        <v>33.75</v>
      </c>
      <c r="G56" s="140"/>
    </row>
    <row r="57" spans="1:8" x14ac:dyDescent="0.25">
      <c r="A57" s="19"/>
      <c r="B57" s="19"/>
      <c r="C57" s="19"/>
      <c r="D57" s="19"/>
      <c r="E57" s="19"/>
      <c r="F57" s="20"/>
      <c r="G57" s="21"/>
    </row>
    <row r="58" spans="1:8" x14ac:dyDescent="0.25">
      <c r="A58" s="185" t="s">
        <v>35</v>
      </c>
      <c r="B58" s="185"/>
      <c r="C58" s="22">
        <f>F16+F26+F36+F46+F56</f>
        <v>160.25</v>
      </c>
      <c r="D58" s="95"/>
      <c r="E58" s="186" t="s">
        <v>34</v>
      </c>
      <c r="F58" s="186"/>
      <c r="G58" s="23">
        <f>'oct 2024'!D52</f>
        <v>675</v>
      </c>
    </row>
    <row r="59" spans="1:8" x14ac:dyDescent="0.25">
      <c r="A59" s="185" t="s">
        <v>20</v>
      </c>
      <c r="B59" s="185"/>
      <c r="C59" s="22">
        <f>'suivi sur l''année 2024 2025'!AD39</f>
        <v>-649.75</v>
      </c>
      <c r="D59" s="95"/>
    </row>
    <row r="60" spans="1:8" x14ac:dyDescent="0.25">
      <c r="A60" s="95"/>
      <c r="B60" s="95"/>
      <c r="C60" s="22"/>
      <c r="D60" s="95"/>
    </row>
    <row r="61" spans="1:8" x14ac:dyDescent="0.25">
      <c r="A61" s="187" t="s">
        <v>16</v>
      </c>
      <c r="B61" s="187"/>
      <c r="C61" s="187"/>
      <c r="D61" s="24">
        <f>C58-C59</f>
        <v>810</v>
      </c>
      <c r="E61" s="95"/>
      <c r="F61" s="96"/>
      <c r="G61" s="95"/>
    </row>
    <row r="62" spans="1:8" x14ac:dyDescent="0.25">
      <c r="A62" s="169"/>
      <c r="B62" s="169"/>
      <c r="C62" s="169"/>
      <c r="D62" s="24"/>
      <c r="E62" s="95"/>
      <c r="F62" s="96"/>
      <c r="G62" s="95"/>
    </row>
    <row r="63" spans="1:8" x14ac:dyDescent="0.25">
      <c r="A63" s="142" t="s">
        <v>43</v>
      </c>
      <c r="B63" s="6">
        <f>'oct 2024'!G54</f>
        <v>33</v>
      </c>
      <c r="C63" s="184" t="s">
        <v>17</v>
      </c>
      <c r="D63" s="184"/>
      <c r="E63" s="6">
        <f>COUNTIF(A8:G56,"Cp")</f>
        <v>0</v>
      </c>
      <c r="F63" s="145" t="s">
        <v>44</v>
      </c>
      <c r="G63" s="6">
        <f>B63-E63</f>
        <v>33</v>
      </c>
    </row>
    <row r="64" spans="1:8" x14ac:dyDescent="0.25">
      <c r="A64" s="95" t="s">
        <v>18</v>
      </c>
      <c r="B64" s="95"/>
      <c r="C64" s="95"/>
      <c r="D64" s="95" t="s">
        <v>19</v>
      </c>
      <c r="E64" s="95"/>
      <c r="F64" s="96"/>
      <c r="G64" s="95"/>
    </row>
    <row r="65" spans="1:7" x14ac:dyDescent="0.25">
      <c r="A65" s="95"/>
      <c r="B65" s="95"/>
      <c r="C65" s="95"/>
      <c r="D65" s="95"/>
      <c r="E65" s="95"/>
      <c r="F65" s="96"/>
      <c r="G65" s="95"/>
    </row>
  </sheetData>
  <mergeCells count="35">
    <mergeCell ref="C63:D63"/>
    <mergeCell ref="G39:G40"/>
    <mergeCell ref="A58:B58"/>
    <mergeCell ref="E58:F58"/>
    <mergeCell ref="A59:B59"/>
    <mergeCell ref="A61:C61"/>
    <mergeCell ref="A48:B48"/>
    <mergeCell ref="A49:A50"/>
    <mergeCell ref="B49:C50"/>
    <mergeCell ref="D49:E50"/>
    <mergeCell ref="G49:G50"/>
    <mergeCell ref="A56:E56"/>
    <mergeCell ref="A36:E36"/>
    <mergeCell ref="A46:E46"/>
    <mergeCell ref="A38:B38"/>
    <mergeCell ref="A39:A40"/>
    <mergeCell ref="B39:C40"/>
    <mergeCell ref="D39:E40"/>
    <mergeCell ref="G19:G20"/>
    <mergeCell ref="A28:B28"/>
    <mergeCell ref="A29:A30"/>
    <mergeCell ref="B29:C30"/>
    <mergeCell ref="D29:E30"/>
    <mergeCell ref="G29:G30"/>
    <mergeCell ref="A16:E16"/>
    <mergeCell ref="A26:E26"/>
    <mergeCell ref="A18:B18"/>
    <mergeCell ref="A19:A20"/>
    <mergeCell ref="B19:C20"/>
    <mergeCell ref="D19:E20"/>
    <mergeCell ref="A8:B8"/>
    <mergeCell ref="A9:A10"/>
    <mergeCell ref="B9:C10"/>
    <mergeCell ref="D9:E10"/>
    <mergeCell ref="G9:G10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topLeftCell="A20" workbookViewId="0">
      <selection activeCell="E54" sqref="E54"/>
    </sheetView>
  </sheetViews>
  <sheetFormatPr baseColWidth="10" defaultRowHeight="15" x14ac:dyDescent="0.25"/>
  <cols>
    <col min="1" max="1" width="12.8554687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53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87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ref="F12:F15" si="0">(C12-B12)+(E12-D12)</f>
        <v>8.5</v>
      </c>
      <c r="G12" s="7"/>
    </row>
    <row r="13" spans="1:7" ht="13.5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3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 t="shared" si="0"/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88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1.25" customHeight="1" x14ac:dyDescent="0.25">
      <c r="A21" s="94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>(C21-B21)+(E21-D21)</f>
        <v>8.5</v>
      </c>
      <c r="G21" s="140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ref="F22:F25" si="1">(C22-B22)+(E22-D22)</f>
        <v>8.5</v>
      </c>
      <c r="G22" s="7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1"/>
        <v>8.25</v>
      </c>
      <c r="G24" s="140"/>
    </row>
    <row r="25" spans="1:7" ht="12.75" customHeight="1" x14ac:dyDescent="0.25">
      <c r="A25" s="94" t="s">
        <v>14</v>
      </c>
      <c r="B25" s="140"/>
      <c r="C25" s="140"/>
      <c r="D25" s="140"/>
      <c r="E25" s="140"/>
      <c r="F25" s="140">
        <f t="shared" si="1"/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89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>(C31-B31)+(E31-D31)</f>
        <v>8.5</v>
      </c>
      <c r="G31" s="140"/>
    </row>
    <row r="32" spans="1:7" ht="13.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ref="F32:F35" si="2">(C32-B32)+(E32-D32)</f>
        <v>8.5</v>
      </c>
      <c r="G32" s="7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7" ht="12.75" customHeight="1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 t="shared" si="2"/>
        <v>8.25</v>
      </c>
      <c r="G34" s="140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 t="shared" si="2"/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90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12.75</v>
      </c>
      <c r="D41" s="140">
        <v>13.5</v>
      </c>
      <c r="E41" s="140">
        <v>17.25</v>
      </c>
      <c r="F41" s="140">
        <f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5" si="3">(C42-B42)+(E42-D42)</f>
        <v>8.5</v>
      </c>
      <c r="G42" s="140"/>
    </row>
    <row r="43" spans="1:7" x14ac:dyDescent="0.25">
      <c r="A43" s="94" t="s">
        <v>12</v>
      </c>
      <c r="B43" s="164">
        <v>8</v>
      </c>
      <c r="C43" s="164">
        <v>12.25</v>
      </c>
      <c r="D43" s="164">
        <v>13</v>
      </c>
      <c r="E43" s="164">
        <v>17.25</v>
      </c>
      <c r="F43" s="164" t="s">
        <v>21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 t="shared" si="3"/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25.25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21"/>
    </row>
    <row r="48" spans="1:7" x14ac:dyDescent="0.25">
      <c r="A48" s="185" t="s">
        <v>35</v>
      </c>
      <c r="B48" s="185"/>
      <c r="C48" s="22">
        <f>F16+F26+F36+F46</f>
        <v>126.5</v>
      </c>
      <c r="D48" s="95"/>
      <c r="E48" s="186" t="s">
        <v>34</v>
      </c>
      <c r="F48" s="186"/>
      <c r="G48" s="23">
        <f>'nov 2024'!D61</f>
        <v>810</v>
      </c>
    </row>
    <row r="49" spans="1:7" x14ac:dyDescent="0.25">
      <c r="A49" s="185" t="s">
        <v>20</v>
      </c>
      <c r="B49" s="185"/>
      <c r="C49" s="22">
        <f>'suivi sur l''année 2024 2025'!E81</f>
        <v>-683.5</v>
      </c>
      <c r="D49" s="95"/>
    </row>
    <row r="50" spans="1:7" x14ac:dyDescent="0.25">
      <c r="A50" s="95"/>
      <c r="B50" s="95"/>
      <c r="C50" s="22"/>
      <c r="D50" s="95"/>
    </row>
    <row r="51" spans="1:7" x14ac:dyDescent="0.25">
      <c r="A51" s="187" t="s">
        <v>16</v>
      </c>
      <c r="B51" s="187"/>
      <c r="C51" s="187"/>
      <c r="D51" s="24">
        <f>C48-C49</f>
        <v>810</v>
      </c>
      <c r="E51" s="95"/>
      <c r="F51" s="96"/>
      <c r="G51" s="95"/>
    </row>
    <row r="52" spans="1:7" x14ac:dyDescent="0.25">
      <c r="A52" s="169"/>
      <c r="B52" s="169"/>
      <c r="C52" s="169"/>
      <c r="D52" s="24"/>
      <c r="E52" s="95"/>
      <c r="F52" s="96"/>
      <c r="G52" s="95"/>
    </row>
    <row r="53" spans="1:7" x14ac:dyDescent="0.25">
      <c r="A53" s="142" t="s">
        <v>43</v>
      </c>
      <c r="B53" s="6">
        <f>'nov 2024'!G63</f>
        <v>33</v>
      </c>
      <c r="C53" s="184" t="s">
        <v>17</v>
      </c>
      <c r="D53" s="184"/>
      <c r="E53" s="6">
        <f>COUNTIF(A9:G46,"Cp")</f>
        <v>0</v>
      </c>
      <c r="F53" s="145" t="s">
        <v>44</v>
      </c>
      <c r="G53" s="6">
        <f>B53-E53</f>
        <v>33</v>
      </c>
    </row>
    <row r="54" spans="1:7" x14ac:dyDescent="0.25">
      <c r="A54" s="95" t="s">
        <v>18</v>
      </c>
      <c r="B54" s="95"/>
      <c r="C54" s="95"/>
      <c r="D54" s="95" t="s">
        <v>19</v>
      </c>
      <c r="E54" s="95"/>
      <c r="F54" s="96"/>
      <c r="G54" s="95"/>
    </row>
    <row r="55" spans="1:7" x14ac:dyDescent="0.25">
      <c r="A55" s="95"/>
      <c r="B55" s="95"/>
      <c r="C55" s="95"/>
      <c r="D55" s="95"/>
      <c r="E55" s="95"/>
      <c r="F55" s="96"/>
      <c r="G55" s="95"/>
    </row>
  </sheetData>
  <mergeCells count="29">
    <mergeCell ref="A51:C51"/>
    <mergeCell ref="G29:G30"/>
    <mergeCell ref="A38:B38"/>
    <mergeCell ref="A39:A40"/>
    <mergeCell ref="B39:C40"/>
    <mergeCell ref="D39:E40"/>
    <mergeCell ref="G39:G40"/>
    <mergeCell ref="G9:G10"/>
    <mergeCell ref="A18:B18"/>
    <mergeCell ref="A19:A20"/>
    <mergeCell ref="B19:C20"/>
    <mergeCell ref="D19:E20"/>
    <mergeCell ref="G19:G20"/>
    <mergeCell ref="C53:D53"/>
    <mergeCell ref="A16:E16"/>
    <mergeCell ref="A8:B8"/>
    <mergeCell ref="A9:A10"/>
    <mergeCell ref="B9:C10"/>
    <mergeCell ref="D9:E10"/>
    <mergeCell ref="A26:E26"/>
    <mergeCell ref="A36:E36"/>
    <mergeCell ref="A28:B28"/>
    <mergeCell ref="A29:A30"/>
    <mergeCell ref="B29:C30"/>
    <mergeCell ref="D29:E30"/>
    <mergeCell ref="A46:E46"/>
    <mergeCell ref="A48:B48"/>
    <mergeCell ref="E48:F48"/>
    <mergeCell ref="A49:B49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4"/>
  <sheetViews>
    <sheetView topLeftCell="A34" workbookViewId="0">
      <selection activeCell="F14" sqref="F14"/>
    </sheetView>
  </sheetViews>
  <sheetFormatPr baseColWidth="10" defaultRowHeight="15" x14ac:dyDescent="0.25"/>
  <cols>
    <col min="1" max="1" width="12.8554687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54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95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165" t="s">
        <v>10</v>
      </c>
      <c r="B11" s="166">
        <v>8</v>
      </c>
      <c r="C11" s="166">
        <v>12.25</v>
      </c>
      <c r="D11" s="166">
        <v>13</v>
      </c>
      <c r="E11" s="166">
        <v>17.25</v>
      </c>
      <c r="F11" s="140">
        <f t="shared" ref="F11:F15" si="0"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si="0"/>
        <v>8.5</v>
      </c>
      <c r="G12" s="7"/>
    </row>
    <row r="13" spans="1:7" ht="13.5" customHeight="1" x14ac:dyDescent="0.25">
      <c r="A13" s="163" t="s">
        <v>12</v>
      </c>
      <c r="B13" s="164">
        <v>8</v>
      </c>
      <c r="C13" s="164">
        <v>12.25</v>
      </c>
      <c r="D13" s="164">
        <v>13</v>
      </c>
      <c r="E13" s="164">
        <v>17.25</v>
      </c>
      <c r="F13" s="164" t="s">
        <v>21</v>
      </c>
      <c r="G13" s="140"/>
    </row>
    <row r="14" spans="1:7" ht="13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 t="shared" si="0"/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25.25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94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1.25" customHeight="1" x14ac:dyDescent="0.25">
      <c r="A21" s="94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 t="shared" ref="F21:F25" si="1">(C21-B21)+(E21-D21)</f>
        <v>8.5</v>
      </c>
      <c r="G21" s="140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si="1"/>
        <v>8.5</v>
      </c>
      <c r="G22" s="140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1"/>
        <v>8.25</v>
      </c>
      <c r="G24" s="140"/>
    </row>
    <row r="25" spans="1:7" ht="12.75" customHeight="1" x14ac:dyDescent="0.25">
      <c r="A25" s="94" t="s">
        <v>14</v>
      </c>
      <c r="B25" s="140"/>
      <c r="C25" s="140"/>
      <c r="D25" s="140"/>
      <c r="E25" s="140"/>
      <c r="F25" s="140">
        <f t="shared" si="1"/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93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>(C31-B31)+(E31-D31)</f>
        <v>8.5</v>
      </c>
      <c r="G31" s="140"/>
    </row>
    <row r="32" spans="1:7" ht="13.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ref="F32:F35" si="2">(C32-B32)+(E32-D32)</f>
        <v>8.5</v>
      </c>
      <c r="G32" s="7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7" ht="12.75" customHeight="1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 t="shared" si="2"/>
        <v>8.25</v>
      </c>
      <c r="G34" s="140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 t="shared" si="2"/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92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 t="shared" ref="F41:F44" si="3"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si="3"/>
        <v>8.5</v>
      </c>
      <c r="G42" s="7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3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 t="shared" ref="F45" si="4">(C45-B45)+(E45-D45)</f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149"/>
    </row>
    <row r="48" spans="1:7" x14ac:dyDescent="0.25">
      <c r="A48" s="183" t="s">
        <v>91</v>
      </c>
      <c r="B48" s="183"/>
      <c r="C48" s="95"/>
      <c r="D48" s="95"/>
      <c r="E48" s="95"/>
      <c r="F48" s="96"/>
      <c r="G48" s="95"/>
    </row>
    <row r="49" spans="1:8" x14ac:dyDescent="0.25">
      <c r="A49" s="180" t="s">
        <v>4</v>
      </c>
      <c r="B49" s="181" t="s">
        <v>5</v>
      </c>
      <c r="C49" s="181"/>
      <c r="D49" s="181" t="s">
        <v>6</v>
      </c>
      <c r="E49" s="181"/>
      <c r="F49" s="8" t="s">
        <v>7</v>
      </c>
      <c r="G49" s="181" t="s">
        <v>9</v>
      </c>
    </row>
    <row r="50" spans="1:8" x14ac:dyDescent="0.25">
      <c r="A50" s="180"/>
      <c r="B50" s="181"/>
      <c r="C50" s="181"/>
      <c r="D50" s="181"/>
      <c r="E50" s="181"/>
      <c r="F50" s="9" t="s">
        <v>8</v>
      </c>
      <c r="G50" s="181"/>
    </row>
    <row r="51" spans="1:8" x14ac:dyDescent="0.25">
      <c r="A51" s="94" t="s">
        <v>10</v>
      </c>
      <c r="B51" s="140">
        <v>8</v>
      </c>
      <c r="C51" s="140">
        <v>12.25</v>
      </c>
      <c r="D51" s="140">
        <v>13</v>
      </c>
      <c r="E51" s="140">
        <v>17.25</v>
      </c>
      <c r="F51" s="140">
        <f t="shared" ref="F51:F55" si="5">(C51-B51)+(E51-D51)</f>
        <v>8.5</v>
      </c>
      <c r="G51" s="140"/>
    </row>
    <row r="52" spans="1:8" x14ac:dyDescent="0.25">
      <c r="A52" s="94" t="s">
        <v>11</v>
      </c>
      <c r="B52" s="140">
        <v>8</v>
      </c>
      <c r="C52" s="140">
        <v>12.25</v>
      </c>
      <c r="D52" s="140">
        <v>13</v>
      </c>
      <c r="E52" s="140">
        <v>17.25</v>
      </c>
      <c r="F52" s="140">
        <f t="shared" si="5"/>
        <v>8.5</v>
      </c>
      <c r="G52" s="7"/>
    </row>
    <row r="53" spans="1:8" x14ac:dyDescent="0.25">
      <c r="A53" s="94" t="s">
        <v>12</v>
      </c>
      <c r="B53" s="140">
        <v>8</v>
      </c>
      <c r="C53" s="140">
        <v>12.25</v>
      </c>
      <c r="D53" s="140">
        <v>13</v>
      </c>
      <c r="E53" s="140">
        <v>17.25</v>
      </c>
      <c r="F53" s="140">
        <f t="shared" si="5"/>
        <v>8.5</v>
      </c>
      <c r="G53" s="140"/>
    </row>
    <row r="54" spans="1:8" x14ac:dyDescent="0.25">
      <c r="A54" s="94" t="s">
        <v>13</v>
      </c>
      <c r="B54" s="140">
        <v>8</v>
      </c>
      <c r="C54" s="140">
        <v>12.25</v>
      </c>
      <c r="D54" s="140">
        <v>13.25</v>
      </c>
      <c r="E54" s="140">
        <v>17.25</v>
      </c>
      <c r="F54" s="140">
        <f t="shared" si="5"/>
        <v>8.25</v>
      </c>
      <c r="G54" s="140"/>
    </row>
    <row r="55" spans="1:8" x14ac:dyDescent="0.25">
      <c r="A55" s="94" t="s">
        <v>14</v>
      </c>
      <c r="B55" s="140"/>
      <c r="C55" s="140"/>
      <c r="D55" s="140"/>
      <c r="E55" s="140"/>
      <c r="F55" s="140">
        <f t="shared" si="5"/>
        <v>0</v>
      </c>
      <c r="G55" s="140"/>
    </row>
    <row r="56" spans="1:8" x14ac:dyDescent="0.25">
      <c r="A56" s="182" t="s">
        <v>15</v>
      </c>
      <c r="B56" s="182"/>
      <c r="C56" s="182"/>
      <c r="D56" s="182"/>
      <c r="E56" s="182"/>
      <c r="F56" s="7">
        <f>SUM(F51:F55)</f>
        <v>33.75</v>
      </c>
      <c r="G56" s="140"/>
    </row>
    <row r="57" spans="1:8" ht="21" customHeight="1" x14ac:dyDescent="0.25">
      <c r="A57" s="185" t="s">
        <v>35</v>
      </c>
      <c r="B57" s="185"/>
      <c r="C57" s="22">
        <f>F16+F26+F36+F46+F56</f>
        <v>160.25</v>
      </c>
      <c r="D57" s="95"/>
      <c r="E57" s="186" t="s">
        <v>34</v>
      </c>
      <c r="F57" s="186"/>
      <c r="G57" s="23">
        <f>'déc 2024'!D51</f>
        <v>810</v>
      </c>
    </row>
    <row r="58" spans="1:8" x14ac:dyDescent="0.25">
      <c r="A58" s="185" t="s">
        <v>20</v>
      </c>
      <c r="B58" s="185"/>
      <c r="C58" s="22">
        <f>'suivi sur l''année 2024 2025'!J81</f>
        <v>-649.75</v>
      </c>
      <c r="D58" s="95"/>
    </row>
    <row r="59" spans="1:8" x14ac:dyDescent="0.25">
      <c r="A59" s="95"/>
      <c r="B59" s="95"/>
      <c r="C59" s="22"/>
      <c r="D59" s="95"/>
    </row>
    <row r="60" spans="1:8" x14ac:dyDescent="0.25">
      <c r="A60" s="187" t="s">
        <v>16</v>
      </c>
      <c r="B60" s="187"/>
      <c r="C60" s="187"/>
      <c r="D60" s="24">
        <f>C57-C58</f>
        <v>810</v>
      </c>
      <c r="E60" s="95"/>
      <c r="F60" s="96"/>
      <c r="G60" s="95"/>
    </row>
    <row r="61" spans="1:8" x14ac:dyDescent="0.25">
      <c r="A61" s="169"/>
      <c r="B61" s="169"/>
      <c r="C61" s="169"/>
      <c r="D61" s="24"/>
      <c r="E61" s="95"/>
      <c r="F61" s="96"/>
      <c r="G61" s="95"/>
    </row>
    <row r="62" spans="1:8" x14ac:dyDescent="0.25">
      <c r="A62" s="142" t="s">
        <v>43</v>
      </c>
      <c r="B62" s="6">
        <f>'déc 2024'!G53</f>
        <v>33</v>
      </c>
      <c r="C62" s="184" t="s">
        <v>17</v>
      </c>
      <c r="D62" s="184"/>
      <c r="E62" s="6">
        <f>COUNTIF(A8:G56,"Cp")</f>
        <v>0</v>
      </c>
      <c r="F62" s="145" t="s">
        <v>44</v>
      </c>
      <c r="G62" s="6">
        <f>B62-E62</f>
        <v>33</v>
      </c>
      <c r="H62" s="6"/>
    </row>
    <row r="63" spans="1:8" x14ac:dyDescent="0.25">
      <c r="A63" s="95" t="s">
        <v>18</v>
      </c>
      <c r="B63" s="95"/>
      <c r="C63" s="95"/>
      <c r="D63" s="95" t="s">
        <v>19</v>
      </c>
      <c r="E63" s="95"/>
      <c r="F63" s="96"/>
      <c r="G63" s="95"/>
    </row>
    <row r="64" spans="1:8" x14ac:dyDescent="0.25">
      <c r="A64" s="95"/>
      <c r="B64" s="95"/>
      <c r="C64" s="95"/>
      <c r="D64" s="95"/>
      <c r="E64" s="95"/>
      <c r="F64" s="96"/>
      <c r="G64" s="95"/>
    </row>
  </sheetData>
  <mergeCells count="35">
    <mergeCell ref="C62:D62"/>
    <mergeCell ref="G39:G40"/>
    <mergeCell ref="A57:B57"/>
    <mergeCell ref="E57:F57"/>
    <mergeCell ref="A58:B58"/>
    <mergeCell ref="A60:C60"/>
    <mergeCell ref="A48:B48"/>
    <mergeCell ref="A49:A50"/>
    <mergeCell ref="B49:C50"/>
    <mergeCell ref="D49:E50"/>
    <mergeCell ref="G49:G50"/>
    <mergeCell ref="A56:E56"/>
    <mergeCell ref="A36:E36"/>
    <mergeCell ref="A46:E46"/>
    <mergeCell ref="A38:B38"/>
    <mergeCell ref="A39:A40"/>
    <mergeCell ref="B39:C40"/>
    <mergeCell ref="D39:E40"/>
    <mergeCell ref="G19:G20"/>
    <mergeCell ref="A28:B28"/>
    <mergeCell ref="A29:A30"/>
    <mergeCell ref="B29:C30"/>
    <mergeCell ref="D29:E30"/>
    <mergeCell ref="G29:G30"/>
    <mergeCell ref="A16:E16"/>
    <mergeCell ref="A26:E26"/>
    <mergeCell ref="A18:B18"/>
    <mergeCell ref="A19:A20"/>
    <mergeCell ref="B19:C20"/>
    <mergeCell ref="D19:E20"/>
    <mergeCell ref="A8:B8"/>
    <mergeCell ref="A9:A10"/>
    <mergeCell ref="B9:C10"/>
    <mergeCell ref="D9:E10"/>
    <mergeCell ref="G9:G10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5"/>
  <sheetViews>
    <sheetView topLeftCell="A20" workbookViewId="0">
      <selection activeCell="E54" sqref="E54"/>
    </sheetView>
  </sheetViews>
  <sheetFormatPr baseColWidth="10" defaultRowHeight="15" x14ac:dyDescent="0.25"/>
  <cols>
    <col min="1" max="1" width="12.85546875" customWidth="1"/>
    <col min="2" max="2" width="16.7109375" customWidth="1"/>
    <col min="3" max="3" width="10.85546875" customWidth="1"/>
    <col min="4" max="4" width="11.7109375" customWidth="1"/>
    <col min="5" max="5" width="13" customWidth="1"/>
    <col min="6" max="6" width="12" style="10" customWidth="1"/>
    <col min="7" max="7" width="11" customWidth="1"/>
    <col min="8" max="8" width="5.140625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ht="4.5" customHeight="1" x14ac:dyDescent="0.25"/>
    <row r="4" spans="1:7" x14ac:dyDescent="0.25">
      <c r="A4" s="97" t="s">
        <v>2</v>
      </c>
      <c r="B4" s="5" t="s">
        <v>55</v>
      </c>
    </row>
    <row r="5" spans="1:7" ht="8.25" customHeight="1" x14ac:dyDescent="0.25"/>
    <row r="6" spans="1:7" x14ac:dyDescent="0.25">
      <c r="A6" s="3" t="s">
        <v>3</v>
      </c>
      <c r="B6" s="4">
        <f>'juin 2024'!B6</f>
        <v>0</v>
      </c>
    </row>
    <row r="7" spans="1:7" ht="9.75" customHeight="1" x14ac:dyDescent="0.25">
      <c r="A7" s="2"/>
    </row>
    <row r="8" spans="1:7" ht="12.75" customHeight="1" x14ac:dyDescent="0.25">
      <c r="A8" s="183" t="s">
        <v>99</v>
      </c>
      <c r="B8" s="183"/>
      <c r="C8" s="95"/>
      <c r="D8" s="95"/>
      <c r="E8" s="95"/>
      <c r="F8" s="96"/>
      <c r="G8" s="95"/>
    </row>
    <row r="9" spans="1:7" ht="12.75" customHeight="1" x14ac:dyDescent="0.25">
      <c r="A9" s="180" t="s">
        <v>4</v>
      </c>
      <c r="B9" s="181" t="s">
        <v>5</v>
      </c>
      <c r="C9" s="181"/>
      <c r="D9" s="181" t="s">
        <v>6</v>
      </c>
      <c r="E9" s="181"/>
      <c r="F9" s="8" t="s">
        <v>7</v>
      </c>
      <c r="G9" s="181" t="s">
        <v>9</v>
      </c>
    </row>
    <row r="10" spans="1:7" ht="11.25" customHeight="1" x14ac:dyDescent="0.25">
      <c r="A10" s="180"/>
      <c r="B10" s="181"/>
      <c r="C10" s="181"/>
      <c r="D10" s="181"/>
      <c r="E10" s="181"/>
      <c r="F10" s="9" t="s">
        <v>8</v>
      </c>
      <c r="G10" s="181"/>
    </row>
    <row r="11" spans="1:7" ht="14.25" customHeight="1" x14ac:dyDescent="0.25">
      <c r="A11" s="94" t="s">
        <v>10</v>
      </c>
      <c r="B11" s="140">
        <v>8</v>
      </c>
      <c r="C11" s="140">
        <v>12.25</v>
      </c>
      <c r="D11" s="140">
        <v>13</v>
      </c>
      <c r="E11" s="140">
        <v>17.25</v>
      </c>
      <c r="F11" s="140">
        <f>(C11-B11)+(E11-D11)</f>
        <v>8.5</v>
      </c>
      <c r="G11" s="140"/>
    </row>
    <row r="12" spans="1:7" ht="13.5" customHeight="1" x14ac:dyDescent="0.25">
      <c r="A12" s="94" t="s">
        <v>11</v>
      </c>
      <c r="B12" s="140">
        <v>8</v>
      </c>
      <c r="C12" s="140">
        <v>12.25</v>
      </c>
      <c r="D12" s="140">
        <v>13</v>
      </c>
      <c r="E12" s="140">
        <v>17.25</v>
      </c>
      <c r="F12" s="140">
        <f t="shared" ref="F12:F15" si="0">(C12-B12)+(E12-D12)</f>
        <v>8.5</v>
      </c>
      <c r="G12" s="7"/>
    </row>
    <row r="13" spans="1:7" ht="13.5" customHeight="1" x14ac:dyDescent="0.25">
      <c r="A13" s="94" t="s">
        <v>12</v>
      </c>
      <c r="B13" s="140">
        <v>8</v>
      </c>
      <c r="C13" s="140">
        <v>12.25</v>
      </c>
      <c r="D13" s="140">
        <v>13</v>
      </c>
      <c r="E13" s="140">
        <v>17.25</v>
      </c>
      <c r="F13" s="140">
        <f t="shared" si="0"/>
        <v>8.5</v>
      </c>
      <c r="G13" s="140"/>
    </row>
    <row r="14" spans="1:7" ht="16.5" customHeight="1" x14ac:dyDescent="0.25">
      <c r="A14" s="94" t="s">
        <v>13</v>
      </c>
      <c r="B14" s="140">
        <v>8</v>
      </c>
      <c r="C14" s="140">
        <v>12.25</v>
      </c>
      <c r="D14" s="140">
        <v>13.25</v>
      </c>
      <c r="E14" s="140">
        <v>17.25</v>
      </c>
      <c r="F14" s="140">
        <f t="shared" si="0"/>
        <v>8.25</v>
      </c>
      <c r="G14" s="140"/>
    </row>
    <row r="15" spans="1:7" ht="12.75" customHeight="1" x14ac:dyDescent="0.25">
      <c r="A15" s="94" t="s">
        <v>14</v>
      </c>
      <c r="B15" s="140"/>
      <c r="C15" s="140"/>
      <c r="D15" s="140"/>
      <c r="E15" s="140"/>
      <c r="F15" s="140">
        <f t="shared" si="0"/>
        <v>0</v>
      </c>
      <c r="G15" s="140"/>
    </row>
    <row r="16" spans="1:7" ht="12.75" customHeight="1" x14ac:dyDescent="0.25">
      <c r="A16" s="182" t="s">
        <v>15</v>
      </c>
      <c r="B16" s="182"/>
      <c r="C16" s="182"/>
      <c r="D16" s="182"/>
      <c r="E16" s="182"/>
      <c r="F16" s="7">
        <f>SUM(F11:F15)</f>
        <v>33.75</v>
      </c>
      <c r="G16" s="140"/>
    </row>
    <row r="17" spans="1:7" x14ac:dyDescent="0.25">
      <c r="A17" s="95"/>
      <c r="B17" s="95"/>
      <c r="C17" s="95"/>
      <c r="D17" s="95"/>
      <c r="E17" s="95"/>
      <c r="F17" s="96"/>
      <c r="G17" s="95"/>
    </row>
    <row r="18" spans="1:7" ht="12" customHeight="1" x14ac:dyDescent="0.25">
      <c r="A18" s="179" t="s">
        <v>98</v>
      </c>
      <c r="B18" s="179"/>
      <c r="C18" s="95"/>
      <c r="D18" s="95"/>
      <c r="E18" s="95"/>
      <c r="F18" s="96"/>
      <c r="G18" s="95"/>
    </row>
    <row r="19" spans="1:7" ht="13.5" customHeight="1" x14ac:dyDescent="0.25">
      <c r="A19" s="180" t="s">
        <v>4</v>
      </c>
      <c r="B19" s="181" t="s">
        <v>5</v>
      </c>
      <c r="C19" s="181"/>
      <c r="D19" s="181" t="s">
        <v>6</v>
      </c>
      <c r="E19" s="181"/>
      <c r="F19" s="8" t="s">
        <v>7</v>
      </c>
      <c r="G19" s="181" t="s">
        <v>9</v>
      </c>
    </row>
    <row r="20" spans="1:7" ht="12.75" customHeight="1" x14ac:dyDescent="0.25">
      <c r="A20" s="180"/>
      <c r="B20" s="181"/>
      <c r="C20" s="181"/>
      <c r="D20" s="181"/>
      <c r="E20" s="181"/>
      <c r="F20" s="9" t="s">
        <v>8</v>
      </c>
      <c r="G20" s="181"/>
    </row>
    <row r="21" spans="1:7" ht="11.25" customHeight="1" x14ac:dyDescent="0.25">
      <c r="A21" s="94" t="s">
        <v>10</v>
      </c>
      <c r="B21" s="140">
        <v>8</v>
      </c>
      <c r="C21" s="140">
        <v>12.25</v>
      </c>
      <c r="D21" s="140">
        <v>13</v>
      </c>
      <c r="E21" s="140">
        <v>17.25</v>
      </c>
      <c r="F21" s="140">
        <f>(C21-B21)+(E21-D21)</f>
        <v>8.5</v>
      </c>
      <c r="G21" s="140"/>
    </row>
    <row r="22" spans="1:7" ht="12.75" customHeight="1" x14ac:dyDescent="0.25">
      <c r="A22" s="94" t="s">
        <v>11</v>
      </c>
      <c r="B22" s="140">
        <v>8</v>
      </c>
      <c r="C22" s="140">
        <v>12.25</v>
      </c>
      <c r="D22" s="140">
        <v>13</v>
      </c>
      <c r="E22" s="140">
        <v>17.25</v>
      </c>
      <c r="F22" s="140">
        <f t="shared" ref="F22:F25" si="1">(C22-B22)+(E22-D22)</f>
        <v>8.5</v>
      </c>
      <c r="G22" s="140"/>
    </row>
    <row r="23" spans="1:7" ht="12" customHeight="1" x14ac:dyDescent="0.25">
      <c r="A23" s="94" t="s">
        <v>12</v>
      </c>
      <c r="B23" s="140">
        <v>8</v>
      </c>
      <c r="C23" s="140">
        <v>12.25</v>
      </c>
      <c r="D23" s="140">
        <v>13</v>
      </c>
      <c r="E23" s="140">
        <v>17.25</v>
      </c>
      <c r="F23" s="140">
        <f t="shared" si="1"/>
        <v>8.5</v>
      </c>
      <c r="G23" s="140"/>
    </row>
    <row r="24" spans="1:7" ht="12" customHeight="1" x14ac:dyDescent="0.25">
      <c r="A24" s="94" t="s">
        <v>13</v>
      </c>
      <c r="B24" s="140">
        <v>8</v>
      </c>
      <c r="C24" s="140">
        <v>12.25</v>
      </c>
      <c r="D24" s="140">
        <v>13.25</v>
      </c>
      <c r="E24" s="140">
        <v>17.25</v>
      </c>
      <c r="F24" s="140">
        <f t="shared" si="1"/>
        <v>8.25</v>
      </c>
      <c r="G24" s="140"/>
    </row>
    <row r="25" spans="1:7" ht="12.75" customHeight="1" x14ac:dyDescent="0.25">
      <c r="A25" s="94" t="s">
        <v>14</v>
      </c>
      <c r="B25" s="140"/>
      <c r="C25" s="140"/>
      <c r="D25" s="140"/>
      <c r="E25" s="140"/>
      <c r="F25" s="140">
        <f t="shared" si="1"/>
        <v>0</v>
      </c>
      <c r="G25" s="140"/>
    </row>
    <row r="26" spans="1:7" ht="13.5" customHeight="1" x14ac:dyDescent="0.25">
      <c r="A26" s="182" t="s">
        <v>15</v>
      </c>
      <c r="B26" s="182"/>
      <c r="C26" s="182"/>
      <c r="D26" s="182"/>
      <c r="E26" s="182"/>
      <c r="F26" s="7">
        <f>SUM(F21:F25)</f>
        <v>33.75</v>
      </c>
      <c r="G26" s="140"/>
    </row>
    <row r="27" spans="1:7" ht="12.75" customHeight="1" x14ac:dyDescent="0.25">
      <c r="A27" s="95"/>
      <c r="B27" s="95"/>
      <c r="C27" s="95"/>
      <c r="D27" s="95"/>
      <c r="E27" s="95"/>
      <c r="F27" s="96"/>
      <c r="G27" s="95"/>
    </row>
    <row r="28" spans="1:7" ht="12.75" customHeight="1" x14ac:dyDescent="0.25">
      <c r="A28" s="183" t="s">
        <v>97</v>
      </c>
      <c r="B28" s="183"/>
      <c r="C28" s="95"/>
      <c r="D28" s="95"/>
      <c r="E28" s="95"/>
      <c r="F28" s="96"/>
      <c r="G28" s="95"/>
    </row>
    <row r="29" spans="1:7" ht="14.25" customHeight="1" x14ac:dyDescent="0.25">
      <c r="A29" s="180" t="s">
        <v>4</v>
      </c>
      <c r="B29" s="181" t="s">
        <v>5</v>
      </c>
      <c r="C29" s="181"/>
      <c r="D29" s="181" t="s">
        <v>6</v>
      </c>
      <c r="E29" s="181"/>
      <c r="F29" s="8" t="s">
        <v>7</v>
      </c>
      <c r="G29" s="181" t="s">
        <v>9</v>
      </c>
    </row>
    <row r="30" spans="1:7" ht="11.25" customHeight="1" x14ac:dyDescent="0.25">
      <c r="A30" s="180"/>
      <c r="B30" s="181"/>
      <c r="C30" s="181"/>
      <c r="D30" s="181"/>
      <c r="E30" s="181"/>
      <c r="F30" s="9" t="s">
        <v>8</v>
      </c>
      <c r="G30" s="181"/>
    </row>
    <row r="31" spans="1:7" ht="12.75" customHeight="1" x14ac:dyDescent="0.25">
      <c r="A31" s="94" t="s">
        <v>10</v>
      </c>
      <c r="B31" s="140">
        <v>8</v>
      </c>
      <c r="C31" s="140">
        <v>12.25</v>
      </c>
      <c r="D31" s="140">
        <v>13</v>
      </c>
      <c r="E31" s="140">
        <v>17.25</v>
      </c>
      <c r="F31" s="140">
        <f t="shared" ref="F31:F35" si="2">(C31-B31)+(E31-D31)</f>
        <v>8.5</v>
      </c>
      <c r="G31" s="140"/>
    </row>
    <row r="32" spans="1:7" ht="13.5" customHeight="1" x14ac:dyDescent="0.25">
      <c r="A32" s="94" t="s">
        <v>11</v>
      </c>
      <c r="B32" s="140">
        <v>8</v>
      </c>
      <c r="C32" s="140">
        <v>12.25</v>
      </c>
      <c r="D32" s="140">
        <v>13</v>
      </c>
      <c r="E32" s="140">
        <v>17.25</v>
      </c>
      <c r="F32" s="140">
        <f t="shared" si="2"/>
        <v>8.5</v>
      </c>
      <c r="G32" s="140"/>
    </row>
    <row r="33" spans="1:7" ht="12" customHeight="1" x14ac:dyDescent="0.25">
      <c r="A33" s="94" t="s">
        <v>12</v>
      </c>
      <c r="B33" s="140">
        <v>8</v>
      </c>
      <c r="C33" s="140">
        <v>12.25</v>
      </c>
      <c r="D33" s="140">
        <v>13</v>
      </c>
      <c r="E33" s="140">
        <v>17.25</v>
      </c>
      <c r="F33" s="140">
        <f t="shared" si="2"/>
        <v>8.5</v>
      </c>
      <c r="G33" s="140"/>
    </row>
    <row r="34" spans="1:7" ht="13.5" customHeight="1" x14ac:dyDescent="0.25">
      <c r="A34" s="94" t="s">
        <v>13</v>
      </c>
      <c r="B34" s="140">
        <v>8</v>
      </c>
      <c r="C34" s="140">
        <v>12.25</v>
      </c>
      <c r="D34" s="140">
        <v>13.25</v>
      </c>
      <c r="E34" s="140">
        <v>17.25</v>
      </c>
      <c r="F34" s="140">
        <f t="shared" si="2"/>
        <v>8.25</v>
      </c>
      <c r="G34" s="147"/>
    </row>
    <row r="35" spans="1:7" ht="13.5" customHeight="1" x14ac:dyDescent="0.25">
      <c r="A35" s="94" t="s">
        <v>14</v>
      </c>
      <c r="B35" s="140"/>
      <c r="C35" s="140"/>
      <c r="D35" s="140"/>
      <c r="E35" s="140"/>
      <c r="F35" s="140">
        <f t="shared" si="2"/>
        <v>0</v>
      </c>
      <c r="G35" s="140"/>
    </row>
    <row r="36" spans="1:7" ht="14.25" customHeight="1" x14ac:dyDescent="0.25">
      <c r="A36" s="182" t="s">
        <v>15</v>
      </c>
      <c r="B36" s="182"/>
      <c r="C36" s="182"/>
      <c r="D36" s="182"/>
      <c r="E36" s="182"/>
      <c r="F36" s="7">
        <f>SUM(F31:F35)</f>
        <v>33.75</v>
      </c>
      <c r="G36" s="140"/>
    </row>
    <row r="37" spans="1:7" ht="12" customHeight="1" x14ac:dyDescent="0.25">
      <c r="A37" s="95"/>
      <c r="B37" s="95"/>
      <c r="C37" s="95"/>
      <c r="D37" s="95"/>
      <c r="E37" s="95"/>
      <c r="F37" s="96"/>
      <c r="G37" s="95"/>
    </row>
    <row r="38" spans="1:7" ht="12.75" customHeight="1" x14ac:dyDescent="0.25">
      <c r="A38" s="183" t="s">
        <v>96</v>
      </c>
      <c r="B38" s="183"/>
      <c r="C38" s="95"/>
      <c r="D38" s="95"/>
      <c r="E38" s="95"/>
      <c r="F38" s="96"/>
      <c r="G38" s="95"/>
    </row>
    <row r="39" spans="1:7" ht="12.75" customHeight="1" x14ac:dyDescent="0.25">
      <c r="A39" s="180" t="s">
        <v>4</v>
      </c>
      <c r="B39" s="181" t="s">
        <v>5</v>
      </c>
      <c r="C39" s="181"/>
      <c r="D39" s="181" t="s">
        <v>6</v>
      </c>
      <c r="E39" s="181"/>
      <c r="F39" s="8" t="s">
        <v>7</v>
      </c>
      <c r="G39" s="181" t="s">
        <v>9</v>
      </c>
    </row>
    <row r="40" spans="1:7" ht="9.75" customHeight="1" x14ac:dyDescent="0.25">
      <c r="A40" s="180"/>
      <c r="B40" s="181"/>
      <c r="C40" s="181"/>
      <c r="D40" s="181"/>
      <c r="E40" s="181"/>
      <c r="F40" s="9" t="s">
        <v>8</v>
      </c>
      <c r="G40" s="181"/>
    </row>
    <row r="41" spans="1:7" x14ac:dyDescent="0.25">
      <c r="A41" s="94" t="s">
        <v>10</v>
      </c>
      <c r="B41" s="140">
        <v>8</v>
      </c>
      <c r="C41" s="140">
        <v>12.25</v>
      </c>
      <c r="D41" s="140">
        <v>13</v>
      </c>
      <c r="E41" s="140">
        <v>17.25</v>
      </c>
      <c r="F41" s="140">
        <f>(C41-B41)+(E41-D41)</f>
        <v>8.5</v>
      </c>
      <c r="G41" s="140"/>
    </row>
    <row r="42" spans="1:7" x14ac:dyDescent="0.25">
      <c r="A42" s="94" t="s">
        <v>11</v>
      </c>
      <c r="B42" s="140">
        <v>8</v>
      </c>
      <c r="C42" s="140">
        <v>12.25</v>
      </c>
      <c r="D42" s="140">
        <v>13</v>
      </c>
      <c r="E42" s="140">
        <v>17.25</v>
      </c>
      <c r="F42" s="140">
        <f t="shared" ref="F42:F45" si="3">(C42-B42)+(E42-D42)</f>
        <v>8.5</v>
      </c>
      <c r="G42" s="140"/>
    </row>
    <row r="43" spans="1:7" x14ac:dyDescent="0.25">
      <c r="A43" s="94" t="s">
        <v>12</v>
      </c>
      <c r="B43" s="140">
        <v>8</v>
      </c>
      <c r="C43" s="140">
        <v>12.25</v>
      </c>
      <c r="D43" s="140">
        <v>13</v>
      </c>
      <c r="E43" s="140">
        <v>17.25</v>
      </c>
      <c r="F43" s="140">
        <f t="shared" si="3"/>
        <v>8.5</v>
      </c>
      <c r="G43" s="140"/>
    </row>
    <row r="44" spans="1:7" x14ac:dyDescent="0.25">
      <c r="A44" s="94" t="s">
        <v>13</v>
      </c>
      <c r="B44" s="140">
        <v>8</v>
      </c>
      <c r="C44" s="140">
        <v>12.25</v>
      </c>
      <c r="D44" s="140">
        <v>13.25</v>
      </c>
      <c r="E44" s="140">
        <v>17.25</v>
      </c>
      <c r="F44" s="140">
        <f t="shared" si="3"/>
        <v>8.25</v>
      </c>
      <c r="G44" s="140"/>
    </row>
    <row r="45" spans="1:7" ht="12.75" customHeight="1" x14ac:dyDescent="0.25">
      <c r="A45" s="94" t="s">
        <v>14</v>
      </c>
      <c r="B45" s="140"/>
      <c r="C45" s="140"/>
      <c r="D45" s="140"/>
      <c r="E45" s="140"/>
      <c r="F45" s="140">
        <f t="shared" si="3"/>
        <v>0</v>
      </c>
      <c r="G45" s="140"/>
    </row>
    <row r="46" spans="1:7" x14ac:dyDescent="0.25">
      <c r="A46" s="182" t="s">
        <v>15</v>
      </c>
      <c r="B46" s="182"/>
      <c r="C46" s="182"/>
      <c r="D46" s="182"/>
      <c r="E46" s="182"/>
      <c r="F46" s="7">
        <f>SUM(F41:F45)</f>
        <v>33.75</v>
      </c>
      <c r="G46" s="140"/>
    </row>
    <row r="47" spans="1:7" x14ac:dyDescent="0.25">
      <c r="A47" s="19"/>
      <c r="B47" s="19"/>
      <c r="C47" s="19"/>
      <c r="D47" s="19"/>
      <c r="E47" s="19"/>
      <c r="F47" s="20"/>
      <c r="G47" s="21"/>
    </row>
    <row r="48" spans="1:7" ht="21" customHeight="1" x14ac:dyDescent="0.25">
      <c r="A48" s="185" t="s">
        <v>35</v>
      </c>
      <c r="B48" s="185"/>
      <c r="C48" s="22">
        <f>F16+F26+F36+F46</f>
        <v>135</v>
      </c>
      <c r="D48" s="95"/>
      <c r="E48" s="186" t="s">
        <v>34</v>
      </c>
      <c r="F48" s="186"/>
      <c r="G48" s="23">
        <f>'janv 2025'!D60</f>
        <v>810</v>
      </c>
    </row>
    <row r="49" spans="1:8" x14ac:dyDescent="0.25">
      <c r="A49" s="185" t="s">
        <v>20</v>
      </c>
      <c r="B49" s="185"/>
      <c r="C49" s="22">
        <f>'suivi sur l''année 2024 2025'!O81</f>
        <v>-675</v>
      </c>
      <c r="D49" s="95"/>
    </row>
    <row r="50" spans="1:8" x14ac:dyDescent="0.25">
      <c r="A50" s="95"/>
      <c r="B50" s="95"/>
      <c r="C50" s="22"/>
      <c r="D50" s="95"/>
    </row>
    <row r="51" spans="1:8" x14ac:dyDescent="0.25">
      <c r="A51" s="187" t="s">
        <v>16</v>
      </c>
      <c r="B51" s="187"/>
      <c r="C51" s="187"/>
      <c r="D51" s="24">
        <f>C48-C49</f>
        <v>810</v>
      </c>
      <c r="E51" s="95"/>
      <c r="F51" s="96"/>
      <c r="G51" s="95"/>
    </row>
    <row r="52" spans="1:8" x14ac:dyDescent="0.25">
      <c r="A52" s="169"/>
      <c r="B52" s="169"/>
      <c r="C52" s="169"/>
      <c r="D52" s="24"/>
      <c r="E52" s="95"/>
      <c r="F52" s="96"/>
      <c r="G52" s="95"/>
    </row>
    <row r="53" spans="1:8" x14ac:dyDescent="0.25">
      <c r="A53" s="142" t="s">
        <v>43</v>
      </c>
      <c r="B53" s="6">
        <f>'janv 2025'!G62</f>
        <v>33</v>
      </c>
      <c r="C53" s="184" t="s">
        <v>17</v>
      </c>
      <c r="D53" s="184"/>
      <c r="E53" s="6">
        <f>COUNTIF(A8:G46,"Cp")</f>
        <v>0</v>
      </c>
      <c r="F53" s="145" t="s">
        <v>44</v>
      </c>
      <c r="G53" s="6">
        <f>B53-E53</f>
        <v>33</v>
      </c>
      <c r="H53" s="6"/>
    </row>
    <row r="54" spans="1:8" x14ac:dyDescent="0.25">
      <c r="A54" s="95" t="s">
        <v>18</v>
      </c>
      <c r="B54" s="95"/>
      <c r="C54" s="95"/>
      <c r="D54" s="95" t="s">
        <v>19</v>
      </c>
      <c r="E54" s="95"/>
      <c r="F54" s="96"/>
      <c r="G54" s="95"/>
    </row>
    <row r="55" spans="1:8" x14ac:dyDescent="0.25">
      <c r="A55" s="95"/>
      <c r="B55" s="95"/>
      <c r="C55" s="95"/>
      <c r="D55" s="95"/>
      <c r="E55" s="95"/>
      <c r="F55" s="96"/>
      <c r="G55" s="95"/>
    </row>
  </sheetData>
  <mergeCells count="29">
    <mergeCell ref="C53:D53"/>
    <mergeCell ref="A46:E46"/>
    <mergeCell ref="A48:B48"/>
    <mergeCell ref="E48:F48"/>
    <mergeCell ref="A49:B49"/>
    <mergeCell ref="A51:C51"/>
    <mergeCell ref="G29:G30"/>
    <mergeCell ref="A38:B38"/>
    <mergeCell ref="A39:A40"/>
    <mergeCell ref="B39:C40"/>
    <mergeCell ref="D39:E40"/>
    <mergeCell ref="G39:G40"/>
    <mergeCell ref="A26:E26"/>
    <mergeCell ref="A36:E36"/>
    <mergeCell ref="A28:B28"/>
    <mergeCell ref="A29:A30"/>
    <mergeCell ref="B29:C30"/>
    <mergeCell ref="D29:E30"/>
    <mergeCell ref="G19:G20"/>
    <mergeCell ref="A8:B8"/>
    <mergeCell ref="A9:A10"/>
    <mergeCell ref="B9:C10"/>
    <mergeCell ref="D9:E10"/>
    <mergeCell ref="G9:G10"/>
    <mergeCell ref="A16:E16"/>
    <mergeCell ref="A18:B18"/>
    <mergeCell ref="A19:A20"/>
    <mergeCell ref="B19:C20"/>
    <mergeCell ref="D19:E20"/>
  </mergeCells>
  <pageMargins left="0.31496062992125984" right="0.31496062992125984" top="0.15748031496062992" bottom="0.15748031496062992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380D6C94CCB4E830A44268BFFF4D3" ma:contentTypeVersion="10" ma:contentTypeDescription="Crée un document." ma:contentTypeScope="" ma:versionID="9e048953d954caf456c45a45f4962ee6">
  <xsd:schema xmlns:xsd="http://www.w3.org/2001/XMLSchema" xmlns:xs="http://www.w3.org/2001/XMLSchema" xmlns:p="http://schemas.microsoft.com/office/2006/metadata/properties" xmlns:ns3="812ef00c-95b3-4519-94eb-1d8145a9bdfd" xmlns:ns4="0e93eefe-6e6d-41fa-a8c1-363888926f59" targetNamespace="http://schemas.microsoft.com/office/2006/metadata/properties" ma:root="true" ma:fieldsID="63cd5554579e1e667f5cc1fb9ad70313" ns3:_="" ns4:_="">
    <xsd:import namespace="812ef00c-95b3-4519-94eb-1d8145a9bdfd"/>
    <xsd:import namespace="0e93eefe-6e6d-41fa-a8c1-363888926f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ef00c-95b3-4519-94eb-1d8145a9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3eefe-6e6d-41fa-a8c1-363888926f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A1FB3C-A52B-4846-B0D1-6A8260A50E4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e93eefe-6e6d-41fa-a8c1-363888926f59"/>
    <ds:schemaRef ds:uri="812ef00c-95b3-4519-94eb-1d8145a9bdf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E70B5F-DAD3-40CA-BEA2-E8019347D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A6E896-DC84-42CC-A24A-333125D3C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2ef00c-95b3-4519-94eb-1d8145a9bdfd"/>
    <ds:schemaRef ds:uri="0e93eefe-6e6d-41fa-a8c1-363888926f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juin 2024</vt:lpstr>
      <vt:lpstr>juillet 2024</vt:lpstr>
      <vt:lpstr>août 2024</vt:lpstr>
      <vt:lpstr>sept 2024</vt:lpstr>
      <vt:lpstr>oct 2024</vt:lpstr>
      <vt:lpstr>nov 2024</vt:lpstr>
      <vt:lpstr>déc 2024</vt:lpstr>
      <vt:lpstr>janv 2025</vt:lpstr>
      <vt:lpstr>fév 2025</vt:lpstr>
      <vt:lpstr>mars 2025</vt:lpstr>
      <vt:lpstr>avril 2025</vt:lpstr>
      <vt:lpstr>mai 2025</vt:lpstr>
      <vt:lpstr>suivi sur l'année 2024 2025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 Targhi</dc:creator>
  <cp:lastModifiedBy>Nathalie Gros</cp:lastModifiedBy>
  <cp:lastPrinted>2024-04-30T15:10:41Z</cp:lastPrinted>
  <dcterms:created xsi:type="dcterms:W3CDTF">2016-11-10T12:41:10Z</dcterms:created>
  <dcterms:modified xsi:type="dcterms:W3CDTF">2024-04-30T15:16:25Z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0x0101009B5380D6C94CCB4E830A44268BFFF4D3</vt:lpwstr>
  </property>
</Properties>
</file>