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6690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B34" i="1" l="1"/>
  <c r="D34" i="1"/>
  <c r="F34" i="1"/>
  <c r="B33" i="1"/>
  <c r="C33" i="1"/>
  <c r="C34" i="1" s="1"/>
  <c r="D33" i="1"/>
  <c r="E33" i="1"/>
  <c r="E34" i="1" s="1"/>
  <c r="F33" i="1"/>
  <c r="B37" i="1"/>
  <c r="C37" i="1"/>
  <c r="D37" i="1"/>
  <c r="D41" i="1" s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F40" i="1"/>
  <c r="F39" i="1"/>
  <c r="F38" i="1"/>
  <c r="F37" i="1"/>
  <c r="F41" i="1" s="1"/>
  <c r="C41" i="1" l="1"/>
  <c r="E41" i="1"/>
  <c r="B41" i="1"/>
</calcChain>
</file>

<file path=xl/sharedStrings.xml><?xml version="1.0" encoding="utf-8"?>
<sst xmlns="http://schemas.openxmlformats.org/spreadsheetml/2006/main" count="50" uniqueCount="44">
  <si>
    <t>Notes de la classe :</t>
  </si>
  <si>
    <t>MATH</t>
  </si>
  <si>
    <t>FRANC.</t>
  </si>
  <si>
    <t>HISTOIRE</t>
  </si>
  <si>
    <t>GEOGRAPHIE</t>
  </si>
  <si>
    <t>PHYSIQUE</t>
  </si>
  <si>
    <t>NOMS</t>
  </si>
  <si>
    <t>Albert</t>
  </si>
  <si>
    <t>Anne</t>
  </si>
  <si>
    <t>Léopold</t>
  </si>
  <si>
    <t>Vincent</t>
  </si>
  <si>
    <t>Charles</t>
  </si>
  <si>
    <t>Julie</t>
  </si>
  <si>
    <t>Justin</t>
  </si>
  <si>
    <t>Francine</t>
  </si>
  <si>
    <t>François</t>
  </si>
  <si>
    <t>Louis</t>
  </si>
  <si>
    <t>Christian</t>
  </si>
  <si>
    <t>Irène</t>
  </si>
  <si>
    <t>Nadine</t>
  </si>
  <si>
    <t>Martine</t>
  </si>
  <si>
    <t>Michèle</t>
  </si>
  <si>
    <t>Monique</t>
  </si>
  <si>
    <t>Philippe</t>
  </si>
  <si>
    <t>Noël</t>
  </si>
  <si>
    <t>Armelle</t>
  </si>
  <si>
    <t>Nicolas</t>
  </si>
  <si>
    <t>Théodore</t>
  </si>
  <si>
    <t>Simone</t>
  </si>
  <si>
    <t>Janine</t>
  </si>
  <si>
    <t>Mathilde</t>
  </si>
  <si>
    <t>Thérèse</t>
  </si>
  <si>
    <t>Nicole</t>
  </si>
  <si>
    <t>Sacha</t>
  </si>
  <si>
    <t>Ondine</t>
  </si>
  <si>
    <t>Zoe</t>
  </si>
  <si>
    <t>Amandine</t>
  </si>
  <si>
    <t>Statistiques</t>
  </si>
  <si>
    <t>0 - 5</t>
  </si>
  <si>
    <t>6 - 10</t>
  </si>
  <si>
    <t>11 - 15</t>
  </si>
  <si>
    <t>16 - 20</t>
  </si>
  <si>
    <t>Total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</si>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</sst>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16" fontId="0" fillId="0" borderId="0" xfId="0" quotePrefix="1" applyNumberFormat="1"/>
    <xf numFmtId="0" fontId="0" fillId="0" borderId="0" xfId="0" quotePrefix="1"/>
    <xf numFmtId="0" fontId="0" fillId="0" borderId="0" xfId="0" applyFill="1"/>
    <xf numFmtId="0" fontId="1" fillId="0" borderId="1" xfId="0" applyFont="1" applyFill="1" applyBorder="1"/>
    <xf numFmtId="0" fontId="1" fillId="0" borderId="2" xfId="0" applyFont="1" applyFill="1" applyBorder="1"/>
    <xf numFmtId="0" fontId="2" fillId="2" borderId="0" xfId="0" applyFont="1" applyFill="1"/>
    <xf numFmtId="2" fontId="2" fillId="2" borderId="0" xfId="0" applyNumberFormat="1" applyFont="1" applyFill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theme="9"/>
          <bgColor auto="1"/>
        </patternFill>
      </fill>
      <border diagonalUp="0" diagonalDown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2:F33" totalsRowCount="1">
  <autoFilter ref="A2:F32"/>
  <tableColumns count="6">
    <tableColumn id="1" name="NOMS" totalsRowLabel="Total"/>
    <tableColumn id="2" name="FRANC." totalsRowFunction="sum"/>
    <tableColumn id="3" name="HISTOIRE" totalsRowFunction="sum"/>
    <tableColumn id="4" name="GEOGRAPHIE" totalsRowFunction="sum"/>
    <tableColumn id="5" name="PHYSIQUE" totalsRowFunction="sum"/>
    <tableColumn id="6" name="MATH" totalsRowFunction="sum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36:F41" totalsRowCount="1" headerRowDxfId="0">
  <autoFilter ref="A36:F40"/>
  <tableColumns count="6">
    <tableColumn id="1" name="Statistiques" totalsRowLabel="Total"/>
    <tableColumn id="2" name="FRANC." totalsRowFunction="sum"/>
    <tableColumn id="3" name="HISTOIRE" totalsRowFunction="sum"/>
    <tableColumn id="4" name="GEOGRAPHIE" totalsRowFunction="sum"/>
    <tableColumn id="5" name="PHYSIQUE" totalsRowFunction="sum"/>
    <tableColumn id="6" name="MATH" totalsRowFunction="sum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4" workbookViewId="0">
      <selection activeCell="C25" sqref="C25"/>
    </sheetView>
  </sheetViews>
  <sheetFormatPr baseColWidth="10" defaultRowHeight="12.75" x14ac:dyDescent="0.2"/>
  <cols>
    <col min="1" max="1" width="13.5703125" customWidth="1"/>
    <col min="3" max="3" width="11.85546875" customWidth="1"/>
    <col min="4" max="4" width="15.42578125" customWidth="1"/>
    <col min="5" max="5" width="12.5703125" customWidth="1"/>
  </cols>
  <sheetData>
    <row r="1" spans="1:6" x14ac:dyDescent="0.2">
      <c r="B1" t="s">
        <v>0</v>
      </c>
    </row>
    <row r="2" spans="1:6" x14ac:dyDescent="0.2">
      <c r="A2" t="s">
        <v>6</v>
      </c>
      <c r="B2" t="s">
        <v>2</v>
      </c>
      <c r="C2" t="s">
        <v>3</v>
      </c>
      <c r="D2" t="s">
        <v>4</v>
      </c>
      <c r="E2" t="s">
        <v>5</v>
      </c>
      <c r="F2" t="s">
        <v>1</v>
      </c>
    </row>
    <row r="3" spans="1:6" x14ac:dyDescent="0.2">
      <c r="A3" t="s">
        <v>7</v>
      </c>
      <c r="B3">
        <v>15</v>
      </c>
      <c r="F3">
        <v>12</v>
      </c>
    </row>
    <row r="4" spans="1:6" x14ac:dyDescent="0.2">
      <c r="A4" t="s">
        <v>36</v>
      </c>
      <c r="B4">
        <v>20</v>
      </c>
      <c r="F4">
        <v>18</v>
      </c>
    </row>
    <row r="5" spans="1:6" x14ac:dyDescent="0.2">
      <c r="A5" t="s">
        <v>8</v>
      </c>
      <c r="B5">
        <v>18</v>
      </c>
      <c r="F5">
        <v>17</v>
      </c>
    </row>
    <row r="6" spans="1:6" x14ac:dyDescent="0.2">
      <c r="A6" t="s">
        <v>25</v>
      </c>
      <c r="B6">
        <v>5</v>
      </c>
      <c r="F6">
        <v>9</v>
      </c>
    </row>
    <row r="7" spans="1:6" x14ac:dyDescent="0.2">
      <c r="A7" t="s">
        <v>11</v>
      </c>
      <c r="F7">
        <v>3</v>
      </c>
    </row>
    <row r="8" spans="1:6" x14ac:dyDescent="0.2">
      <c r="A8" t="s">
        <v>17</v>
      </c>
      <c r="F8">
        <v>18</v>
      </c>
    </row>
    <row r="9" spans="1:6" x14ac:dyDescent="0.2">
      <c r="A9" t="s">
        <v>14</v>
      </c>
      <c r="F9">
        <v>2</v>
      </c>
    </row>
    <row r="10" spans="1:6" x14ac:dyDescent="0.2">
      <c r="A10" t="s">
        <v>15</v>
      </c>
      <c r="F10">
        <v>19</v>
      </c>
    </row>
    <row r="11" spans="1:6" x14ac:dyDescent="0.2">
      <c r="A11" t="s">
        <v>18</v>
      </c>
      <c r="F11">
        <v>14</v>
      </c>
    </row>
    <row r="12" spans="1:6" x14ac:dyDescent="0.2">
      <c r="A12" t="s">
        <v>29</v>
      </c>
      <c r="F12">
        <v>11</v>
      </c>
    </row>
    <row r="13" spans="1:6" x14ac:dyDescent="0.2">
      <c r="A13" t="s">
        <v>12</v>
      </c>
      <c r="E13">
        <v>18</v>
      </c>
      <c r="F13">
        <v>6</v>
      </c>
    </row>
    <row r="14" spans="1:6" x14ac:dyDescent="0.2">
      <c r="A14" t="s">
        <v>13</v>
      </c>
      <c r="F14">
        <v>20</v>
      </c>
    </row>
    <row r="15" spans="1:6" x14ac:dyDescent="0.2">
      <c r="A15" t="s">
        <v>9</v>
      </c>
      <c r="B15">
        <v>13</v>
      </c>
      <c r="F15">
        <v>10</v>
      </c>
    </row>
    <row r="16" spans="1:6" x14ac:dyDescent="0.2">
      <c r="A16" t="s">
        <v>16</v>
      </c>
      <c r="F16">
        <v>20</v>
      </c>
    </row>
    <row r="17" spans="1:6" x14ac:dyDescent="0.2">
      <c r="A17" t="s">
        <v>20</v>
      </c>
      <c r="D17">
        <v>12</v>
      </c>
      <c r="F17">
        <v>19</v>
      </c>
    </row>
    <row r="18" spans="1:6" x14ac:dyDescent="0.2">
      <c r="A18" t="s">
        <v>30</v>
      </c>
      <c r="F18">
        <v>12</v>
      </c>
    </row>
    <row r="19" spans="1:6" x14ac:dyDescent="0.2">
      <c r="A19" t="s">
        <v>21</v>
      </c>
      <c r="C19">
        <v>15</v>
      </c>
      <c r="F19">
        <v>13</v>
      </c>
    </row>
    <row r="20" spans="1:6" x14ac:dyDescent="0.2">
      <c r="A20" t="s">
        <v>22</v>
      </c>
      <c r="F20">
        <v>0</v>
      </c>
    </row>
    <row r="21" spans="1:6" x14ac:dyDescent="0.2">
      <c r="A21" t="s">
        <v>19</v>
      </c>
      <c r="F21">
        <v>5</v>
      </c>
    </row>
    <row r="22" spans="1:6" x14ac:dyDescent="0.2">
      <c r="A22" t="s">
        <v>26</v>
      </c>
      <c r="B22">
        <v>12</v>
      </c>
      <c r="F22">
        <v>18</v>
      </c>
    </row>
    <row r="23" spans="1:6" x14ac:dyDescent="0.2">
      <c r="A23" t="s">
        <v>32</v>
      </c>
      <c r="F23">
        <v>18</v>
      </c>
    </row>
    <row r="24" spans="1:6" x14ac:dyDescent="0.2">
      <c r="A24" t="s">
        <v>24</v>
      </c>
      <c r="F24">
        <v>8</v>
      </c>
    </row>
    <row r="25" spans="1:6" x14ac:dyDescent="0.2">
      <c r="A25" t="s">
        <v>34</v>
      </c>
      <c r="C25">
        <v>20</v>
      </c>
      <c r="F25">
        <v>14</v>
      </c>
    </row>
    <row r="26" spans="1:6" x14ac:dyDescent="0.2">
      <c r="A26" t="s">
        <v>23</v>
      </c>
      <c r="F26">
        <v>14</v>
      </c>
    </row>
    <row r="27" spans="1:6" x14ac:dyDescent="0.2">
      <c r="A27" t="s">
        <v>33</v>
      </c>
      <c r="F27">
        <v>19</v>
      </c>
    </row>
    <row r="28" spans="1:6" x14ac:dyDescent="0.2">
      <c r="A28" t="s">
        <v>28</v>
      </c>
      <c r="F28">
        <v>4</v>
      </c>
    </row>
    <row r="29" spans="1:6" x14ac:dyDescent="0.2">
      <c r="A29" t="s">
        <v>27</v>
      </c>
      <c r="F29">
        <v>19</v>
      </c>
    </row>
    <row r="30" spans="1:6" x14ac:dyDescent="0.2">
      <c r="A30" t="s">
        <v>31</v>
      </c>
      <c r="F30">
        <v>8</v>
      </c>
    </row>
    <row r="31" spans="1:6" x14ac:dyDescent="0.2">
      <c r="A31" t="s">
        <v>10</v>
      </c>
      <c r="F31">
        <v>7</v>
      </c>
    </row>
    <row r="32" spans="1:6" x14ac:dyDescent="0.2">
      <c r="A32" t="s">
        <v>35</v>
      </c>
      <c r="F32">
        <v>11</v>
      </c>
    </row>
    <row r="33" spans="1:6" x14ac:dyDescent="0.2">
      <c r="A33" t="s">
        <v>42</v>
      </c>
      <c r="B33">
        <f>SUBTOTAL(109,Tableau1[FRANC.])</f>
        <v>83</v>
      </c>
      <c r="C33">
        <f>SUBTOTAL(109,Tableau1[HISTOIRE])</f>
        <v>35</v>
      </c>
      <c r="D33">
        <f>SUBTOTAL(109,Tableau1[GEOGRAPHIE])</f>
        <v>12</v>
      </c>
      <c r="E33">
        <f>SUBTOTAL(109,Tableau1[PHYSIQUE])</f>
        <v>18</v>
      </c>
      <c r="F33">
        <f>SUBTOTAL(109,Tableau1[MATH])</f>
        <v>368</v>
      </c>
    </row>
    <row r="34" spans="1:6" x14ac:dyDescent="0.2">
      <c r="A34" s="6" t="s">
        <v>43</v>
      </c>
      <c r="B34" s="7">
        <f>Tableau1[[#Totals],[FRANC.]]/COUNTA(Tableau1[FRANC.])</f>
        <v>13.833333333333334</v>
      </c>
      <c r="C34" s="7">
        <f>Tableau1[[#Totals],[HISTOIRE]]/COUNTA(Tableau1[HISTOIRE])</f>
        <v>17.5</v>
      </c>
      <c r="D34" s="7">
        <f>Tableau1[[#Totals],[GEOGRAPHIE]]/COUNTA(Tableau1[GEOGRAPHIE])</f>
        <v>12</v>
      </c>
      <c r="E34" s="7">
        <f>Tableau1[[#Totals],[PHYSIQUE]]/COUNTA(Tableau1[PHYSIQUE])</f>
        <v>18</v>
      </c>
      <c r="F34" s="7">
        <f>Tableau1[[#Totals],[MATH]]/COUNTA(Tableau1[MATH])</f>
        <v>12.266666666666667</v>
      </c>
    </row>
    <row r="36" spans="1:6" ht="13.5" thickBot="1" x14ac:dyDescent="0.25">
      <c r="A36" s="3" t="s">
        <v>37</v>
      </c>
      <c r="B36" s="4" t="s">
        <v>2</v>
      </c>
      <c r="C36" s="4" t="s">
        <v>3</v>
      </c>
      <c r="D36" s="4" t="s">
        <v>4</v>
      </c>
      <c r="E36" s="4" t="s">
        <v>5</v>
      </c>
      <c r="F36" s="5" t="s">
        <v>1</v>
      </c>
    </row>
    <row r="37" spans="1:6" ht="13.5" thickTop="1" x14ac:dyDescent="0.2">
      <c r="A37" t="s">
        <v>38</v>
      </c>
      <c r="B37">
        <f>COUNTIF(Tableau1[FRANC.],"&lt;6")</f>
        <v>1</v>
      </c>
      <c r="C37">
        <f>COUNTIF(Tableau1[HISTOIRE],"&lt;6")</f>
        <v>0</v>
      </c>
      <c r="D37">
        <f>COUNTIF(Tableau1[GEOGRAPHIE],"&lt;6")</f>
        <v>0</v>
      </c>
      <c r="E37">
        <f>COUNTIF(Tableau1[PHYSIQUE],"&lt;6")</f>
        <v>0</v>
      </c>
      <c r="F37">
        <f>COUNTIF(Tableau1[MATH],"&lt;6")</f>
        <v>5</v>
      </c>
    </row>
    <row r="38" spans="1:6" x14ac:dyDescent="0.2">
      <c r="A38" s="1" t="s">
        <v>39</v>
      </c>
      <c r="B38">
        <f>COUNTIFS(Tableau1[FRANC.],"&lt;11",Tableau1[FRANC.],"&gt;5")</f>
        <v>0</v>
      </c>
      <c r="C38">
        <f>COUNTIFS(Tableau1[HISTOIRE],"&lt;11",Tableau1[HISTOIRE],"&gt;5")</f>
        <v>0</v>
      </c>
      <c r="D38">
        <f>COUNTIFS(Tableau1[GEOGRAPHIE],"&lt;11",Tableau1[GEOGRAPHIE],"&gt;5")</f>
        <v>0</v>
      </c>
      <c r="E38">
        <f>COUNTIFS(Tableau1[PHYSIQUE],"&lt;11",Tableau1[PHYSIQUE],"&gt;5")</f>
        <v>0</v>
      </c>
      <c r="F38">
        <f>COUNTIFS(Tableau1[MATH],"&lt;11",Tableau1[MATH],"&gt;5")</f>
        <v>6</v>
      </c>
    </row>
    <row r="39" spans="1:6" x14ac:dyDescent="0.2">
      <c r="A39" s="2" t="s">
        <v>40</v>
      </c>
      <c r="B39">
        <f>COUNTIFS(Tableau1[FRANC.],"&lt;16",Tableau1[FRANC.],"&gt;10")</f>
        <v>3</v>
      </c>
      <c r="C39">
        <f>COUNTIFS(Tableau1[HISTOIRE],"&lt;16",Tableau1[HISTOIRE],"&gt;10")</f>
        <v>1</v>
      </c>
      <c r="D39">
        <f>COUNTIFS(Tableau1[GEOGRAPHIE],"&lt;16",Tableau1[GEOGRAPHIE],"&gt;10")</f>
        <v>1</v>
      </c>
      <c r="E39">
        <f>COUNTIFS(Tableau1[PHYSIQUE],"&lt;16",Tableau1[PHYSIQUE],"&gt;10")</f>
        <v>0</v>
      </c>
      <c r="F39">
        <f>COUNTIFS(Tableau1[MATH],"&lt;16",Tableau1[MATH],"&gt;10")</f>
        <v>8</v>
      </c>
    </row>
    <row r="40" spans="1:6" x14ac:dyDescent="0.2">
      <c r="A40" s="2" t="s">
        <v>41</v>
      </c>
      <c r="B40">
        <f>COUNTIF(Tableau1[FRANC.],"&gt;15")</f>
        <v>2</v>
      </c>
      <c r="C40">
        <f>COUNTIF(Tableau1[HISTOIRE],"&gt;15")</f>
        <v>1</v>
      </c>
      <c r="D40">
        <f>COUNTIF(Tableau1[GEOGRAPHIE],"&gt;15")</f>
        <v>0</v>
      </c>
      <c r="E40">
        <f>COUNTIF(Tableau1[PHYSIQUE],"&gt;15")</f>
        <v>1</v>
      </c>
      <c r="F40">
        <f>COUNTIF(Tableau1[MATH],"&gt;15")</f>
        <v>11</v>
      </c>
    </row>
    <row r="41" spans="1:6" x14ac:dyDescent="0.2">
      <c r="A41" s="2" t="s">
        <v>42</v>
      </c>
      <c r="B41">
        <f>SUBTOTAL(109,Tableau2[FRANC.])</f>
        <v>6</v>
      </c>
      <c r="C41">
        <f>SUBTOTAL(109,Tableau2[HISTOIRE])</f>
        <v>2</v>
      </c>
      <c r="D41">
        <f>SUBTOTAL(109,Tableau2[GEOGRAPHIE])</f>
        <v>1</v>
      </c>
      <c r="E41">
        <f>SUBTOTAL(109,Tableau2[PHYSIQUE])</f>
        <v>1</v>
      </c>
      <c r="F41">
        <f>SUBTOTAL(109,Tableau2[MATH])</f>
        <v>30</v>
      </c>
    </row>
  </sheetData>
  <sortState ref="A3:A32">
    <sortCondition ref="A32"/>
  </sortState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2023-04-20T15:38:30Z</dcterms:created>
  <dcterms:modified xsi:type="dcterms:W3CDTF">2023-04-20T16:20:14Z</dcterms:modified>
</cp:coreProperties>
</file>