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224954c56d8649/Bureau/"/>
    </mc:Choice>
  </mc:AlternateContent>
  <xr:revisionPtr revIDLastSave="4" documentId="8_{62005E95-4A97-45DE-A68E-A2CB3BBCA45C}" xr6:coauthVersionLast="47" xr6:coauthVersionMax="47" xr10:uidLastSave="{F4B49BA1-2E6E-410D-9939-055942031B62}"/>
  <bookViews>
    <workbookView xWindow="-120" yWindow="-120" windowWidth="20730" windowHeight="11160" xr2:uid="{68B74B14-327F-404F-93BD-24C82E1A8EBA}"/>
  </bookViews>
  <sheets>
    <sheet name="Sicav" sheetId="1" r:id="rId1"/>
  </sheets>
  <externalReferences>
    <externalReference r:id="rId2"/>
  </externalReferences>
  <definedNames>
    <definedName name="Mode">"Juillet"</definedName>
    <definedName name="Sens">[1]Récap!$B$24:$B$25</definedName>
    <definedName name="Sicav">Sicav!$A$3:$M$33</definedName>
    <definedName name="SoldeMensuel">'[1]Echéancier Marcel'!$H$33:$S$34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" i="1" l="1" a="1"/>
  <c r="N4" i="1"/>
  <c r="H32" i="1"/>
  <c r="H33" i="1" s="1"/>
  <c r="K30" i="1"/>
  <c r="K31" i="1" s="1"/>
  <c r="I29" i="1"/>
  <c r="I30" i="1" s="1"/>
  <c r="L28" i="1"/>
  <c r="L29" i="1" s="1"/>
  <c r="G27" i="1"/>
  <c r="G28" i="1" s="1"/>
  <c r="M26" i="1"/>
  <c r="M27" i="1" s="1"/>
  <c r="J26" i="1"/>
  <c r="H25" i="1"/>
  <c r="H26" i="1" s="1"/>
  <c r="K24" i="1"/>
  <c r="K25" i="1" s="1"/>
  <c r="I22" i="1"/>
  <c r="I23" i="1" s="1"/>
  <c r="L21" i="1"/>
  <c r="L22" i="1" s="1"/>
  <c r="M19" i="1"/>
  <c r="M20" i="1" s="1"/>
  <c r="J19" i="1"/>
  <c r="H18" i="1"/>
  <c r="H19" i="1" s="1"/>
  <c r="K17" i="1"/>
  <c r="K18" i="1" s="1"/>
  <c r="I16" i="1"/>
  <c r="I17" i="1" s="1"/>
  <c r="H16" i="1"/>
  <c r="L13" i="1"/>
  <c r="L14" i="1" s="1"/>
  <c r="L15" i="1" s="1"/>
  <c r="M12" i="1"/>
  <c r="M13" i="1" s="1"/>
  <c r="J12" i="1"/>
  <c r="J13" i="1" s="1"/>
  <c r="H11" i="1"/>
  <c r="H12" i="1" s="1"/>
  <c r="K10" i="1"/>
  <c r="K11" i="1" s="1"/>
  <c r="I8" i="1"/>
  <c r="I9" i="1" s="1"/>
  <c r="L7" i="1"/>
  <c r="M5" i="1"/>
  <c r="M6" i="1" s="1"/>
  <c r="J5" i="1"/>
  <c r="H4" i="1"/>
  <c r="L3" i="1"/>
  <c r="K3" i="1"/>
  <c r="H2" i="1"/>
  <c r="G2" i="1"/>
  <c r="F2" i="1"/>
  <c r="E2" i="1"/>
  <c r="D2" i="1"/>
  <c r="K4" i="1" l="1"/>
  <c r="H5" i="1"/>
  <c r="N3" i="1" s="1"/>
  <c r="O3" i="1" s="1" a="1"/>
  <c r="O3" i="1" s="1"/>
  <c r="N2" i="1" l="1"/>
  <c r="O2" i="1" s="1" a="1"/>
  <c r="O2" i="1" s="1"/>
  <c r="A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<sst xmlns="http://schemas.openxmlformats.org/spreadsheetml/2006/main" count="15" uniqueCount="15">
  <si>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</si>
  <si>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</si>
  <si>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</si>
  <si>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</si>
  <si>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</si>
  <si>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</si>
  <si>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</si>
  <si>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</si>
  <si>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</si>
  <si>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</si>
  <si>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</si>
  <si>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</si>
  <si>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Sicav</t>
  </si>
  <si>
    <t>=INDEX(A:A;EQUIV(9^9;A:A)-1;1)</t>
  </si>
  <si>
    <t>Juillet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</si>
</sst>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4">
    <font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141414"/>
      <name val="Inherit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37893"/>
        <bgColor indexed="64"/>
      </patternFill>
    </fill>
    <fill>
      <patternFill patternType="solid">
        <fgColor rgb="FFFBA95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0" fontId="2" fillId="2" borderId="0" xfId="2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0" fillId="3" borderId="0" xfId="0" applyFill="1"/>
    <xf numFmtId="164" fontId="0" fillId="0" borderId="0" xfId="1" applyNumberFormat="1" applyFont="1"/>
    <xf numFmtId="164" fontId="0" fillId="4" borderId="0" xfId="1" applyNumberFormat="1" applyFont="1" applyFill="1"/>
    <xf numFmtId="164" fontId="0" fillId="3" borderId="0" xfId="1" applyNumberFormat="1" applyFont="1" applyFill="1"/>
    <xf numFmtId="0" fontId="2" fillId="0" borderId="0" xfId="2" applyBorder="1" applyAlignment="1">
      <alignment vertical="center"/>
    </xf>
    <xf numFmtId="0" fontId="3" fillId="0" borderId="0" xfId="0" quotePrefix="1" applyFont="1" applyAlignment="1">
      <alignment horizontal="left" vertical="center" readingOrder="1"/>
    </xf>
  </cellXfs>
  <cellStyles count="3">
    <cellStyle name="Lien hypertexte" xfId="2" builtinId="8"/>
    <cellStyle name="Milliers" xfId="1" builtinId="3"/>
    <cellStyle name="Normal" xfId="0" builtinId="0"/>
  </cellStyles>
  <dxfs count="3">
    <dxf>
      <fill>
        <patternFill>
          <bgColor rgb="FFB381D9"/>
        </patternFill>
      </fill>
    </dxf>
    <dxf>
      <fill>
        <patternFill>
          <bgColor rgb="FFD2FC8E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266700</xdr:colOff>
      <xdr:row>0</xdr:row>
      <xdr:rowOff>0</xdr:rowOff>
    </xdr:from>
    <xdr:to>
      <xdr:col>17</xdr:col>
      <xdr:colOff>678180</xdr:colOff>
      <xdr:row>0</xdr:row>
      <xdr:rowOff>411480</xdr:rowOff>
    </xdr:to>
    <xdr:pic macro="[1]!Recap">
      <xdr:nvPicPr>
        <xdr:cNvPr id="2" name="Graphique 1" descr="Architecture avec un remplissage uni">
          <a:extLst>
            <a:ext uri="{FF2B5EF4-FFF2-40B4-BE49-F238E27FC236}">
              <a16:creationId xmlns:a16="http://schemas.microsoft.com/office/drawing/2014/main" id="{1860ED14-3A39-43FF-889A-32CE376AD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696825" y="0"/>
          <a:ext cx="411480" cy="411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7224954c56d8649/EXCEL/Marcel/Finances/A-Comptabilit&#23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"/>
      <sheetName val="Marcel"/>
      <sheetName val="Gaetane"/>
      <sheetName val="Sicav"/>
      <sheetName val="TCD M"/>
      <sheetName val="TCD G"/>
      <sheetName val="Vacances"/>
      <sheetName val="Echéancier Marcel"/>
      <sheetName val="Echéanciers Gaëtane"/>
      <sheetName val="Relevé"/>
      <sheetName val="A-Comptabilité"/>
    </sheetNames>
    <definedNames>
      <definedName name="Recap"/>
    </definedNames>
    <sheetDataSet>
      <sheetData sheetId="0">
        <row r="24">
          <cell r="B24" t="str">
            <v>D</v>
          </cell>
        </row>
        <row r="25">
          <cell r="B25" t="str">
            <v>R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3">
          <cell r="H33">
            <v>1</v>
          </cell>
          <cell r="I33">
            <v>2</v>
          </cell>
          <cell r="J33">
            <v>3</v>
          </cell>
          <cell r="K33">
            <v>4</v>
          </cell>
          <cell r="L33">
            <v>5</v>
          </cell>
          <cell r="M33">
            <v>6</v>
          </cell>
          <cell r="N33">
            <v>7</v>
          </cell>
          <cell r="O33">
            <v>8</v>
          </cell>
          <cell r="P33">
            <v>9</v>
          </cell>
          <cell r="Q33">
            <v>10</v>
          </cell>
          <cell r="R33">
            <v>11</v>
          </cell>
          <cell r="S33">
            <v>12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703.61</v>
          </cell>
          <cell r="O34">
            <v>1695.56</v>
          </cell>
          <cell r="P34">
            <v>2158.4</v>
          </cell>
          <cell r="Q34">
            <v>1983.7999999999997</v>
          </cell>
          <cell r="R34">
            <v>1695.56</v>
          </cell>
          <cell r="S34">
            <v>2185.4</v>
          </cell>
        </row>
      </sheetData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oursorama.com/cours/1rPACA/" TargetMode="External"/><Relationship Id="rId1" Type="http://schemas.openxmlformats.org/officeDocument/2006/relationships/hyperlink" Target="https://www.boursorama.com/cours/1rPAC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9B99-1BB8-4BA2-9535-DA39EE5F56DA}">
  <sheetPr codeName="Feuil6">
    <tabColor theme="3" tint="-0.249977111117893"/>
  </sheetPr>
  <dimension ref="A1:Q33"/>
  <sheetViews>
    <sheetView tabSelected="1" workbookViewId="0">
      <pane ySplit="2" topLeftCell="A3" activePane="bottomLeft" state="frozen"/>
      <selection activeCell="C1" sqref="C1"/>
      <selection pane="bottomLeft" activeCell="H13" sqref="H13"/>
    </sheetView>
  </sheetViews>
  <sheetFormatPr baseColWidth="10" defaultColWidth="11.625" defaultRowHeight="14.25"/>
  <cols>
    <col min="1" max="1" width="11.625" style="6"/>
    <col min="2" max="2" width="8.75" customWidth="1"/>
    <col min="3" max="13" width="8.75" style="8" customWidth="1"/>
  </cols>
  <sheetData>
    <row r="1" spans="1:17" s="2" customFormat="1" ht="34.15" customHeight="1">
      <c r="A1" s="1">
        <v>2022</v>
      </c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O1" s="3"/>
    </row>
    <row r="2" spans="1:17" s="2" customFormat="1" ht="18" customHeight="1">
      <c r="A2" s="1">
        <f>MAX(B3:M33)</f>
        <v>14.15</v>
      </c>
      <c r="B2" s="4" t="s">
        <v>12</v>
      </c>
      <c r="C2" s="3"/>
      <c r="D2" s="3">
        <f>LOOKUP(9^9,C:C)</f>
        <v>11.47</v>
      </c>
      <c r="E2" s="3">
        <f>LOOKUP(9^9,D:D)</f>
        <v>10.885999999999999</v>
      </c>
      <c r="F2" s="3">
        <f>LOOKUP(9^9,E:E)</f>
        <v>10.375999999999999</v>
      </c>
      <c r="G2" s="3">
        <f>LOOKUP(9^9,F:F)</f>
        <v>10.314</v>
      </c>
      <c r="H2" s="3">
        <f>LOOKUP(9^9,G:G)</f>
        <v>8.7309999999999999</v>
      </c>
      <c r="I2" s="3"/>
      <c r="J2" s="3"/>
      <c r="K2" s="3"/>
      <c r="L2" s="3"/>
      <c r="M2" s="3"/>
      <c r="N2" s="3">
        <f>MAX(B3:M33)</f>
        <v>14.15</v>
      </c>
      <c r="O2" s="5" cm="1">
        <f t="array" aca="1" ref="O2" ca="1">(INDIRECT(ADDRESS(SUMPRODUCT((B3:M33=N2)*(ROW(B3:B33))),1))&amp;INDIRECT(ADDRESS(1,SUMPRODUCT((B3:M33=N2)*(COLUMN(B3:M3)))))&amp;A1)*1</f>
        <v>44602</v>
      </c>
    </row>
    <row r="3" spans="1:17">
      <c r="A3" s="6">
        <v>1</v>
      </c>
      <c r="B3" s="7"/>
      <c r="C3" s="8">
        <v>13.516</v>
      </c>
      <c r="D3" s="8">
        <v>10.57</v>
      </c>
      <c r="E3" s="8">
        <v>10.92</v>
      </c>
      <c r="F3" s="7"/>
      <c r="G3" s="8">
        <v>10.134</v>
      </c>
      <c r="H3" s="8">
        <v>8.73</v>
      </c>
      <c r="K3" s="9" t="str">
        <f>IF(K2="","",K2)</f>
        <v/>
      </c>
      <c r="L3" s="10" t="str">
        <f>+IF(L2="","",L2)</f>
        <v/>
      </c>
      <c r="N3" s="3">
        <f>MIN(B3:M33)</f>
        <v>8.73</v>
      </c>
      <c r="O3" s="5" cm="1">
        <f t="array" aca="1" ref="O3" ca="1">(INDIRECT(ADDRESS(SUMPRODUCT((B3:M33=N3)*(ROW(B3:B33))),1))&amp;INDIRECT(ADDRESS(1,SUMPRODUCT((B3:M33=N3)*(COLUMN(B3:M3)))))&amp;A1)*1</f>
        <v>102022</v>
      </c>
    </row>
    <row r="4" spans="1:17">
      <c r="A4" s="6">
        <v>2</v>
      </c>
      <c r="B4" s="7"/>
      <c r="C4" s="8">
        <v>13.561999999999999</v>
      </c>
      <c r="D4" s="8">
        <v>10.736000000000001</v>
      </c>
      <c r="E4" s="9"/>
      <c r="F4" s="8">
        <v>10.215999999999999</v>
      </c>
      <c r="G4" s="8">
        <v>10.116</v>
      </c>
      <c r="H4" s="10">
        <f>+IF(H3="","",H3)</f>
        <v>8.73</v>
      </c>
      <c r="K4" s="9" t="str">
        <f>IF(K3="","",K3)</f>
        <v/>
      </c>
      <c r="N4" cm="1">
        <f t="array" ref="N4">INDEX(H:H,MATCH(9^9,H:H)-1,1)</f>
        <v>8.73</v>
      </c>
      <c r="P4" t="s">
        <v>14</v>
      </c>
    </row>
    <row r="5" spans="1:17">
      <c r="A5" s="6">
        <v>3</v>
      </c>
      <c r="B5">
        <v>12.738</v>
      </c>
      <c r="C5" s="8">
        <v>13.742000000000001</v>
      </c>
      <c r="D5" s="8">
        <v>10.76</v>
      </c>
      <c r="E5" s="9"/>
      <c r="F5" s="8">
        <v>10.484</v>
      </c>
      <c r="G5" s="8">
        <v>10.01</v>
      </c>
      <c r="H5" s="10">
        <f>+IF(H4="","",H4)</f>
        <v>8.73</v>
      </c>
      <c r="J5" s="10" t="str">
        <f>+IF(J4="","",J4)</f>
        <v/>
      </c>
      <c r="M5" s="9" t="str">
        <f>IF(M4="","",M4)</f>
        <v/>
      </c>
      <c r="Q5" s="11"/>
    </row>
    <row r="6" spans="1:17">
      <c r="A6" s="6">
        <v>4</v>
      </c>
      <c r="B6">
        <v>13.04</v>
      </c>
      <c r="C6" s="8">
        <v>13.577999999999999</v>
      </c>
      <c r="D6" s="8">
        <v>9.9659999999999993</v>
      </c>
      <c r="E6" s="8">
        <v>10.864000000000001</v>
      </c>
      <c r="F6" s="8">
        <v>10.4</v>
      </c>
      <c r="G6" s="9"/>
      <c r="H6" s="8">
        <v>8.7539999999999996</v>
      </c>
      <c r="J6" s="10"/>
      <c r="M6" s="9" t="str">
        <f>IF(M5="","",M5)</f>
        <v/>
      </c>
    </row>
    <row r="7" spans="1:17">
      <c r="A7" s="6">
        <v>5</v>
      </c>
      <c r="B7">
        <v>13.17</v>
      </c>
      <c r="C7" s="9"/>
      <c r="D7" s="7"/>
      <c r="E7" s="8">
        <v>10.318</v>
      </c>
      <c r="F7" s="8">
        <v>9.9830000000000005</v>
      </c>
      <c r="G7" s="9"/>
      <c r="L7" s="10" t="str">
        <f>+IF(L6="","",L6)</f>
        <v/>
      </c>
    </row>
    <row r="8" spans="1:17">
      <c r="A8" s="6">
        <v>6</v>
      </c>
      <c r="B8">
        <v>13.321999999999999</v>
      </c>
      <c r="C8" s="9"/>
      <c r="D8" s="7"/>
      <c r="E8" s="8">
        <v>10.066000000000001</v>
      </c>
      <c r="F8" s="8">
        <v>9.9649999999999999</v>
      </c>
      <c r="G8" s="8">
        <v>10.157999999999999</v>
      </c>
      <c r="I8" s="9" t="str">
        <f>IF(I7="","",I7)</f>
        <v/>
      </c>
      <c r="L8" s="10"/>
    </row>
    <row r="9" spans="1:17">
      <c r="A9" s="6">
        <v>7</v>
      </c>
      <c r="B9">
        <v>13.456</v>
      </c>
      <c r="C9" s="8">
        <v>13.667999999999999</v>
      </c>
      <c r="D9" s="8">
        <v>9.7309999999999999</v>
      </c>
      <c r="E9" s="8">
        <v>9.8870000000000005</v>
      </c>
      <c r="F9" s="7"/>
      <c r="G9" s="8">
        <v>10.016</v>
      </c>
      <c r="I9" s="9" t="str">
        <f>IF(I8="","",I8)</f>
        <v/>
      </c>
    </row>
    <row r="10" spans="1:17">
      <c r="A10" s="6">
        <v>8</v>
      </c>
      <c r="B10" s="7"/>
      <c r="C10" s="8">
        <v>13.894</v>
      </c>
      <c r="D10" s="8">
        <v>9.8249999999999993</v>
      </c>
      <c r="E10" s="8">
        <v>9.8849999999999998</v>
      </c>
      <c r="F10" s="7"/>
      <c r="G10" s="8">
        <v>9.984</v>
      </c>
      <c r="K10" s="9" t="str">
        <f>IF(K9="","",K9)</f>
        <v/>
      </c>
    </row>
    <row r="11" spans="1:17">
      <c r="A11" s="6">
        <v>9</v>
      </c>
      <c r="B11" s="7"/>
      <c r="C11" s="8">
        <v>13.96</v>
      </c>
      <c r="D11" s="8">
        <v>10.715999999999999</v>
      </c>
      <c r="E11" s="9"/>
      <c r="F11" s="8">
        <v>9.9</v>
      </c>
      <c r="G11" s="8">
        <v>9.8089999999999993</v>
      </c>
      <c r="H11" s="10" t="str">
        <f>+IF(H10="","",H10)</f>
        <v/>
      </c>
      <c r="K11" s="9" t="str">
        <f>IF(K10="","",K10)</f>
        <v/>
      </c>
    </row>
    <row r="12" spans="1:17">
      <c r="A12" s="6">
        <v>10</v>
      </c>
      <c r="B12">
        <v>13.528</v>
      </c>
      <c r="C12" s="8">
        <v>14.15</v>
      </c>
      <c r="D12" s="8">
        <v>9.9179999999999993</v>
      </c>
      <c r="E12" s="9"/>
      <c r="F12" s="8">
        <v>9.9499999999999993</v>
      </c>
      <c r="G12" s="8">
        <v>9.2289999999999992</v>
      </c>
      <c r="H12" s="10" t="str">
        <f>+IF(H11="","",H11)</f>
        <v/>
      </c>
      <c r="J12" s="10" t="str">
        <f>+IF(J11="","",J11)</f>
        <v/>
      </c>
      <c r="M12" s="9" t="str">
        <f>IF(M11="","",M11)</f>
        <v/>
      </c>
      <c r="O12" s="12" t="s">
        <v>13</v>
      </c>
    </row>
    <row r="13" spans="1:17">
      <c r="A13" s="6">
        <v>11</v>
      </c>
      <c r="B13">
        <v>13.502000000000001</v>
      </c>
      <c r="C13" s="8">
        <v>14.055999999999999</v>
      </c>
      <c r="D13" s="8">
        <v>9.9640000000000004</v>
      </c>
      <c r="E13" s="8">
        <v>10.007999999999999</v>
      </c>
      <c r="F13" s="8">
        <v>10.157999999999999</v>
      </c>
      <c r="G13" s="9"/>
      <c r="J13" s="10" t="str">
        <f>+IF(J12="","",J12)</f>
        <v/>
      </c>
      <c r="L13" s="10" t="str">
        <f>+IF(L12="","",L12)</f>
        <v/>
      </c>
      <c r="M13" s="9" t="str">
        <f>IF(M12="","",M12)</f>
        <v/>
      </c>
    </row>
    <row r="14" spans="1:17">
      <c r="A14" s="6">
        <v>12</v>
      </c>
      <c r="B14">
        <v>13.792</v>
      </c>
      <c r="C14" s="9"/>
      <c r="D14" s="7"/>
      <c r="E14" s="8">
        <v>9.9169999999999998</v>
      </c>
      <c r="F14" s="8">
        <v>10.061999999999999</v>
      </c>
      <c r="G14" s="9"/>
      <c r="L14" s="10" t="str">
        <f t="shared" ref="L14:L15" si="0">+IF(L13="","",L13)</f>
        <v/>
      </c>
    </row>
    <row r="15" spans="1:17">
      <c r="A15" s="6">
        <v>13</v>
      </c>
      <c r="B15">
        <v>13.898</v>
      </c>
      <c r="C15" s="9"/>
      <c r="D15" s="7"/>
      <c r="E15" s="8">
        <v>9.9600000000000009</v>
      </c>
      <c r="F15" s="8">
        <v>10.286</v>
      </c>
      <c r="G15" s="8">
        <v>8.8170000000000002</v>
      </c>
      <c r="L15" s="10" t="str">
        <f t="shared" si="0"/>
        <v/>
      </c>
    </row>
    <row r="16" spans="1:17">
      <c r="A16" s="6">
        <v>14</v>
      </c>
      <c r="B16">
        <v>13.778</v>
      </c>
      <c r="C16" s="8">
        <v>13.56</v>
      </c>
      <c r="D16" s="8">
        <v>10.06</v>
      </c>
      <c r="E16" s="8">
        <v>9.984</v>
      </c>
      <c r="F16" s="7"/>
      <c r="G16" s="8">
        <v>8.8330000000000002</v>
      </c>
      <c r="H16" s="10" t="str">
        <f>+IF(H15="","",H15)</f>
        <v/>
      </c>
      <c r="I16" s="9" t="str">
        <f>IF(I15="","",I15)</f>
        <v/>
      </c>
    </row>
    <row r="17" spans="1:13">
      <c r="A17" s="6">
        <v>15</v>
      </c>
      <c r="B17" s="7"/>
      <c r="C17" s="8">
        <v>13.662000000000001</v>
      </c>
      <c r="D17" s="8">
        <v>10.151999999999999</v>
      </c>
      <c r="E17" s="9"/>
      <c r="F17" s="7"/>
      <c r="G17" s="8">
        <v>9.0519999999999996</v>
      </c>
      <c r="I17" s="9" t="str">
        <f>IF(I16="","",I16)</f>
        <v/>
      </c>
      <c r="K17" s="9" t="str">
        <f>IF(K16="","",K16)</f>
        <v/>
      </c>
    </row>
    <row r="18" spans="1:13">
      <c r="A18" s="6">
        <v>16</v>
      </c>
      <c r="B18" s="7"/>
      <c r="C18" s="8">
        <v>13.438000000000001</v>
      </c>
      <c r="D18" s="8">
        <v>10.837999999999999</v>
      </c>
      <c r="E18" s="9"/>
      <c r="F18" s="8">
        <v>10.254</v>
      </c>
      <c r="G18" s="8">
        <v>8.9030000000000005</v>
      </c>
      <c r="H18" s="10" t="str">
        <f>+IF(H17="","",H17)</f>
        <v/>
      </c>
      <c r="K18" s="9" t="str">
        <f>IF(K17="","",K17)</f>
        <v/>
      </c>
    </row>
    <row r="19" spans="1:13">
      <c r="A19" s="6">
        <v>17</v>
      </c>
      <c r="B19">
        <v>13.728</v>
      </c>
      <c r="C19" s="8">
        <v>13.14</v>
      </c>
      <c r="D19" s="8">
        <v>10.805999999999999</v>
      </c>
      <c r="E19" s="9"/>
      <c r="F19" s="8">
        <v>10.534000000000001</v>
      </c>
      <c r="G19" s="8">
        <v>8.9879999999999995</v>
      </c>
      <c r="H19" s="10" t="str">
        <f>+IF(H18="","",H18)</f>
        <v/>
      </c>
      <c r="J19" s="10" t="str">
        <f>+IF(J18="","",J18)</f>
        <v/>
      </c>
      <c r="M19" s="9" t="str">
        <f>IF(M18="","",M18)</f>
        <v/>
      </c>
    </row>
    <row r="20" spans="1:13">
      <c r="A20" s="6">
        <v>18</v>
      </c>
      <c r="B20">
        <v>13.667999999999999</v>
      </c>
      <c r="C20" s="8">
        <v>13.055999999999999</v>
      </c>
      <c r="D20" s="8">
        <v>10.894</v>
      </c>
      <c r="E20" s="9"/>
      <c r="F20" s="8">
        <v>10.464</v>
      </c>
      <c r="G20" s="9">
        <v>8.9879999999999995</v>
      </c>
      <c r="J20" s="10"/>
      <c r="M20" s="9" t="str">
        <f>IF(M19="","",M19)</f>
        <v/>
      </c>
    </row>
    <row r="21" spans="1:13">
      <c r="A21" s="6">
        <v>19</v>
      </c>
      <c r="B21">
        <v>13.54</v>
      </c>
      <c r="C21" s="9"/>
      <c r="D21" s="7"/>
      <c r="E21" s="8">
        <v>10.050000000000001</v>
      </c>
      <c r="F21" s="8">
        <v>10.372</v>
      </c>
      <c r="G21" s="9">
        <v>8.9879999999999995</v>
      </c>
      <c r="L21" s="10" t="str">
        <f>+IF(L20="","",L20)</f>
        <v/>
      </c>
    </row>
    <row r="22" spans="1:13">
      <c r="A22" s="6">
        <v>20</v>
      </c>
      <c r="B22">
        <v>13.49</v>
      </c>
      <c r="C22" s="9"/>
      <c r="D22" s="7"/>
      <c r="E22" s="8">
        <v>10.346</v>
      </c>
      <c r="F22" s="8">
        <v>10.394</v>
      </c>
      <c r="G22" s="8">
        <v>9.2070000000000007</v>
      </c>
      <c r="I22" s="9" t="str">
        <f>IF(I21="","",I21)</f>
        <v/>
      </c>
      <c r="L22" s="10" t="str">
        <f>+IF(L21="","",L21)</f>
        <v/>
      </c>
    </row>
    <row r="23" spans="1:13">
      <c r="A23" s="6">
        <v>21</v>
      </c>
      <c r="B23">
        <v>13.284000000000001</v>
      </c>
      <c r="C23" s="8">
        <v>12.87</v>
      </c>
      <c r="D23" s="8">
        <v>10.888</v>
      </c>
      <c r="E23" s="8">
        <v>10.518000000000001</v>
      </c>
      <c r="F23" s="7"/>
      <c r="G23" s="8">
        <v>9.3970000000000002</v>
      </c>
      <c r="I23" s="9" t="str">
        <f>IF(I22="","",I22)</f>
        <v/>
      </c>
    </row>
    <row r="24" spans="1:13">
      <c r="A24" s="6">
        <v>22</v>
      </c>
      <c r="B24" s="7"/>
      <c r="C24" s="8">
        <v>12.8</v>
      </c>
      <c r="D24" s="8">
        <v>11.052</v>
      </c>
      <c r="E24" s="8">
        <v>10.492000000000001</v>
      </c>
      <c r="F24" s="7"/>
      <c r="G24" s="8">
        <v>9.2430000000000003</v>
      </c>
      <c r="K24" s="9" t="str">
        <f>IF(K23="","",K23)</f>
        <v/>
      </c>
    </row>
    <row r="25" spans="1:13">
      <c r="A25" s="6">
        <v>23</v>
      </c>
      <c r="B25" s="7"/>
      <c r="C25" s="8">
        <v>12.68</v>
      </c>
      <c r="D25" s="8">
        <v>10.853999999999999</v>
      </c>
      <c r="E25" s="9"/>
      <c r="F25" s="8">
        <v>10.784000000000001</v>
      </c>
      <c r="G25" s="8">
        <v>8.8759999999999994</v>
      </c>
      <c r="H25" s="10" t="str">
        <f>+IF(H24="","",H24)</f>
        <v/>
      </c>
      <c r="K25" s="9" t="str">
        <f>IF(K24="","",K24)</f>
        <v/>
      </c>
    </row>
    <row r="26" spans="1:13">
      <c r="A26" s="6">
        <v>24</v>
      </c>
      <c r="B26">
        <v>13.728</v>
      </c>
      <c r="C26" s="8">
        <v>11.86</v>
      </c>
      <c r="D26" s="8">
        <v>10.673999999999999</v>
      </c>
      <c r="E26" s="9"/>
      <c r="F26" s="8">
        <v>10.724</v>
      </c>
      <c r="G26" s="8">
        <v>9.1790000000000003</v>
      </c>
      <c r="H26" s="10" t="str">
        <f>+IF(H25="","",H25)</f>
        <v/>
      </c>
      <c r="J26" s="10" t="str">
        <f>+IF(J25="","",J25)</f>
        <v/>
      </c>
      <c r="M26" s="9" t="str">
        <f>IF(M25="","",M25)</f>
        <v/>
      </c>
    </row>
    <row r="27" spans="1:13">
      <c r="A27" s="6">
        <v>25</v>
      </c>
      <c r="B27">
        <v>13.667999999999999</v>
      </c>
      <c r="C27" s="8">
        <v>11.76</v>
      </c>
      <c r="D27" s="8">
        <v>10.676</v>
      </c>
      <c r="E27" s="8">
        <v>10.432</v>
      </c>
      <c r="F27" s="8">
        <v>10.86</v>
      </c>
      <c r="G27" s="9">
        <f>+G26</f>
        <v>9.1790000000000003</v>
      </c>
      <c r="J27" s="10"/>
      <c r="M27" s="9" t="str">
        <f>IF(M26="","",M26)</f>
        <v/>
      </c>
    </row>
    <row r="28" spans="1:13">
      <c r="A28" s="6">
        <v>26</v>
      </c>
      <c r="B28">
        <v>13.54</v>
      </c>
      <c r="C28" s="9"/>
      <c r="D28" s="7"/>
      <c r="E28" s="8">
        <v>10.288</v>
      </c>
      <c r="F28" s="8">
        <v>11.157999999999999</v>
      </c>
      <c r="G28" s="9">
        <f>+G27</f>
        <v>9.1790000000000003</v>
      </c>
      <c r="L28" s="10" t="str">
        <f>+IF(L27="","",L27)</f>
        <v/>
      </c>
    </row>
    <row r="29" spans="1:13">
      <c r="A29" s="6">
        <v>27</v>
      </c>
      <c r="B29">
        <v>13.49</v>
      </c>
      <c r="C29" s="9"/>
      <c r="D29" s="7"/>
      <c r="E29" s="8">
        <v>10.186</v>
      </c>
      <c r="F29" s="8">
        <v>11.254</v>
      </c>
      <c r="G29" s="8">
        <v>9.0990000000000002</v>
      </c>
      <c r="I29" s="9" t="str">
        <f>IF(I28="","",I28)</f>
        <v/>
      </c>
      <c r="L29" s="10" t="str">
        <f>+IF(L28="","",L28)</f>
        <v/>
      </c>
    </row>
    <row r="30" spans="1:13">
      <c r="A30" s="6">
        <v>28</v>
      </c>
      <c r="B30">
        <v>13.284000000000001</v>
      </c>
      <c r="C30" s="8">
        <v>11.47</v>
      </c>
      <c r="D30" s="8">
        <v>10.738</v>
      </c>
      <c r="E30" s="8">
        <v>10.204000000000001</v>
      </c>
      <c r="F30" s="7"/>
      <c r="G30" s="8">
        <v>9.1430000000000007</v>
      </c>
      <c r="I30" s="9" t="str">
        <f>IF(I29="","",I29)</f>
        <v/>
      </c>
      <c r="K30" s="9" t="str">
        <f>IF(K29="","",K29)</f>
        <v/>
      </c>
    </row>
    <row r="31" spans="1:13">
      <c r="A31" s="6">
        <v>29</v>
      </c>
      <c r="B31" s="7"/>
      <c r="C31" s="9"/>
      <c r="D31" s="8">
        <v>11.336</v>
      </c>
      <c r="E31" s="8">
        <v>10.375999999999999</v>
      </c>
      <c r="F31" s="7"/>
      <c r="G31" s="8">
        <v>8.9990000000000006</v>
      </c>
      <c r="K31" s="9" t="str">
        <f>IF(K30="","",K30)</f>
        <v/>
      </c>
    </row>
    <row r="32" spans="1:13">
      <c r="A32" s="6">
        <v>30</v>
      </c>
      <c r="B32" s="7"/>
      <c r="C32" s="9"/>
      <c r="D32" s="8">
        <v>11.135999999999999</v>
      </c>
      <c r="E32" s="9"/>
      <c r="F32" s="8">
        <v>10.35</v>
      </c>
      <c r="G32" s="8">
        <v>8.7309999999999999</v>
      </c>
      <c r="H32" s="10" t="str">
        <f>+IF(H31="","",H31)</f>
        <v/>
      </c>
    </row>
    <row r="33" spans="1:8">
      <c r="A33" s="6">
        <v>31</v>
      </c>
      <c r="B33">
        <v>13.28</v>
      </c>
      <c r="C33" s="9"/>
      <c r="D33" s="8">
        <v>10.885999999999999</v>
      </c>
      <c r="F33" s="8">
        <v>10.314</v>
      </c>
      <c r="H33" s="10" t="str">
        <f>+IF(H32="","",H32)</f>
        <v/>
      </c>
    </row>
  </sheetData>
  <conditionalFormatting sqref="B2">
    <cfRule type="cellIs" dxfId="2" priority="1" operator="equal">
      <formula>$I$3</formula>
    </cfRule>
  </conditionalFormatting>
  <conditionalFormatting sqref="B3:M33">
    <cfRule type="cellIs" dxfId="1" priority="2" operator="equal">
      <formula>$N$3</formula>
    </cfRule>
    <cfRule type="cellIs" dxfId="0" priority="3" operator="equal">
      <formula>$N$2</formula>
    </cfRule>
  </conditionalFormatting>
  <hyperlinks>
    <hyperlink ref="B2" r:id="rId1" xr:uid="{0E8FDC72-D69A-41B9-A4BE-7D9EDCD0EAAF}"/>
    <hyperlink ref="P5:Q5" r:id="rId2" display="Sicav" xr:uid="{142567DE-50C0-40C1-9CB5-5C5A5A28B97A}"/>
  </hyperlinks>
  <pageMargins left="0.7" right="0.7" top="0.75" bottom="0.75" header="0.3" footer="0.3"/>
  <pageSetup paperSize="9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Sicav</vt:lpstr>
      <vt:lpstr>Sicav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Marcel CHOTARD</cp:lastModifiedBy>
  <dcterms:created xsi:type="dcterms:W3CDTF">2022-07-05T07:47:18Z</dcterms:created>
  <dcterms:modified xsi:type="dcterms:W3CDTF">2022-07-05T07:54:35Z</dcterms:modified>
</cp:coreProperties>
</file>