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ru\Desktop\"/>
    </mc:Choice>
  </mc:AlternateContent>
  <xr:revisionPtr revIDLastSave="0" documentId="13_ncr:1_{01A56DA0-C54A-46E8-B32A-24EB274F61ED}" xr6:coauthVersionLast="45" xr6:coauthVersionMax="47" xr10:uidLastSave="{00000000-0000-0000-0000-000000000000}"/>
  <bookViews>
    <workbookView xWindow="-108" yWindow="-108" windowWidth="23256" windowHeight="12528" xr2:uid="{00000000-000D-0000-FFFF-FFFF00000000}"/>
  </bookViews>
  <sheets>
    <sheet name="TABLEAU P2" sheetId="1" r:id="rId1"/>
  </sheets>
  <definedNames>
    <definedName name="_xlnm._FilterDatabase" localSheetId="0" hidden="1">'TABLEAU P2'!$A$3:$XEY$14</definedName>
    <definedName name="Z_024068FC_201F_4012_9A7D_6D85B24BCB01_.wvu.Cols" localSheetId="0" hidden="1">'TABLEAU P2'!$D:$D,'TABLEAU P2'!$L:$L</definedName>
    <definedName name="Z_024068FC_201F_4012_9A7D_6D85B24BCB01_.wvu.FilterData" localSheetId="0" hidden="1">'TABLEAU P2'!$A$3:$CA$14</definedName>
    <definedName name="Z_4EC3731E_888E_458F_A535_315B7BA6A43B_.wvu.FilterData" localSheetId="0" hidden="1">'TABLEAU P2'!$A$3:$CA$14</definedName>
    <definedName name="Z_50DCF285_1689_4DEE_AEF8_66937C7C1EEB_.wvu.FilterData" localSheetId="0" hidden="1">'TABLEAU P2'!$A$3:$CA$14</definedName>
    <definedName name="Z_6283618E_9472_4C69_A18A_8E5E74854AD9_.wvu.FilterData" localSheetId="0" hidden="1">'TABLEAU P2'!$A$3:$CA$14</definedName>
    <definedName name="Z_67B27FC4_47B2_412D_8D21_7D87A878F1F3_.wvu.FilterData" localSheetId="0" hidden="1">'TABLEAU P2'!$A$3:$CA$14</definedName>
    <definedName name="Z_9513E6F5_D17C_452F_8AFC_91DDAE688F54_.wvu.Cols" localSheetId="0" hidden="1">'TABLEAU P2'!$D:$D,'TABLEAU P2'!$L:$L</definedName>
    <definedName name="Z_9513E6F5_D17C_452F_8AFC_91DDAE688F54_.wvu.FilterData" localSheetId="0" hidden="1">'TABLEAU P2'!$A$3:$CA$14</definedName>
    <definedName name="Z_C6091F0C_A018_446B_920E_F244BF1436A3_.wvu.FilterData" localSheetId="0" hidden="1">'TABLEAU P2'!$A$3:$CA$14</definedName>
    <definedName name="Z_DEA11CFA_8400_4EA2_877B_30E576146B90_.wvu.FilterData" localSheetId="0" hidden="1">'TABLEAU P2'!$A$3:$CA$14</definedName>
    <definedName name="Z_E2A871CD_CF00_4643_86C3_3E88C6984D47_.wvu.Cols" localSheetId="0" hidden="1">'TABLEAU P2'!$D:$D,'TABLEAU P2'!$L:$L</definedName>
    <definedName name="Z_E2A871CD_CF00_4643_86C3_3E88C6984D47_.wvu.FilterData" localSheetId="0" hidden="1">'TABLEAU P2'!$A$3:$CA$14</definedName>
    <definedName name="Z_EE9E77AE_88B6_475B_91B3_DF8BCE011F79_.wvu.FilterData" localSheetId="0" hidden="1">'TABLEAU P2'!$A$3:$CA$14</definedName>
    <definedName name="Z_EEE4A764_FFAA_43BE_B598_72D7AA4BAFCF_.wvu.FilterData" localSheetId="0" hidden="1">'TABLEAU P2'!$A$3:$CA$14</definedName>
  </definedNames>
  <calcPr calcId="191029"/>
  <customWorkbookViews>
    <customWorkbookView name="ROUX Nadera - Affichage personnalisé" guid="{50DCF285-1689-4DEE-AEF8-66937C7C1EEB}" mergeInterval="0" personalView="1" maximized="1" xWindow="-8" yWindow="-8" windowWidth="1936" windowHeight="1066" tabRatio="549" activeSheetId="1" showFormulaBar="0"/>
    <customWorkbookView name="MARQUETTE Magali - Affichage personnalisé" guid="{E2A871CD-CF00-4643-86C3-3E88C6984D47}" mergeInterval="0" personalView="1" maximized="1" xWindow="1912" yWindow="-8" windowWidth="1616" windowHeight="886" activeSheetId="1"/>
    <customWorkbookView name="CAYEZ Virginie - Affichage personnalisé" guid="{9513E6F5-D17C-452F-8AFC-91DDAE688F54}" mergeInterval="0" personalView="1" maximized="1" xWindow="-8" yWindow="-8" windowWidth="1936" windowHeight="1066" activeSheetId="1" showComments="commIndAndComment"/>
    <customWorkbookView name="CILLUFFO Marie-Christine - Affichage personnalisé" guid="{024068FC-201F-4012-9A7D-6D85B24BCB01}" mergeInterval="0" personalView="1" maximized="1" xWindow="-8" yWindow="-8" windowWidth="1936" windowHeight="106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8" i="1" l="1"/>
  <c r="AY14" i="1"/>
  <c r="AZ14" i="1"/>
  <c r="BA14" i="1"/>
  <c r="BB14" i="1"/>
  <c r="BC14" i="1"/>
  <c r="AY13" i="1"/>
  <c r="AZ13" i="1"/>
  <c r="BA13" i="1"/>
  <c r="BB13" i="1"/>
  <c r="BC13" i="1"/>
  <c r="AY12" i="1"/>
  <c r="AZ12" i="1"/>
  <c r="BA12" i="1"/>
  <c r="BB12" i="1"/>
  <c r="BC12" i="1"/>
  <c r="AY11" i="1"/>
  <c r="AZ11" i="1"/>
  <c r="BA11" i="1"/>
  <c r="BB11" i="1"/>
  <c r="BC11" i="1"/>
  <c r="AY10" i="1"/>
  <c r="AZ10" i="1"/>
  <c r="BA10" i="1"/>
  <c r="BB10" i="1"/>
  <c r="BC10" i="1"/>
  <c r="AY9" i="1"/>
  <c r="AZ9" i="1"/>
  <c r="BA9" i="1"/>
  <c r="BB9" i="1"/>
  <c r="BC9" i="1"/>
  <c r="AY8" i="1"/>
  <c r="AZ8" i="1"/>
  <c r="BA8" i="1"/>
  <c r="BB8" i="1"/>
  <c r="BC8" i="1"/>
  <c r="AY7" i="1"/>
  <c r="AZ7" i="1"/>
  <c r="BA7" i="1"/>
  <c r="BB7" i="1"/>
  <c r="BC7" i="1"/>
  <c r="AY6" i="1"/>
  <c r="AZ6" i="1"/>
  <c r="BA6" i="1"/>
  <c r="BB6" i="1"/>
  <c r="BC6" i="1"/>
  <c r="AY5" i="1"/>
  <c r="AZ5" i="1"/>
  <c r="BA5" i="1"/>
  <c r="BB5" i="1"/>
  <c r="BC5" i="1"/>
  <c r="AY4" i="1"/>
  <c r="AZ4" i="1"/>
  <c r="BA4" i="1"/>
  <c r="BB4" i="1"/>
  <c r="BC4" i="1"/>
  <c r="AP14" i="1"/>
  <c r="AQ14" i="1"/>
  <c r="AR14" i="1"/>
  <c r="AS14" i="1"/>
  <c r="AT14" i="1"/>
  <c r="AU14" i="1"/>
  <c r="AV14" i="1"/>
  <c r="AW14" i="1"/>
  <c r="AX14" i="1"/>
  <c r="AP13" i="1"/>
  <c r="AQ13" i="1"/>
  <c r="AR13" i="1"/>
  <c r="AS13" i="1"/>
  <c r="AT13" i="1"/>
  <c r="AU13" i="1"/>
  <c r="AV13" i="1"/>
  <c r="AW13" i="1"/>
  <c r="AX13" i="1"/>
  <c r="AP12" i="1"/>
  <c r="AQ12" i="1"/>
  <c r="AR12" i="1"/>
  <c r="AS12" i="1"/>
  <c r="AT12" i="1"/>
  <c r="AU12" i="1"/>
  <c r="AV12" i="1"/>
  <c r="AW12" i="1"/>
  <c r="AX12" i="1"/>
  <c r="AP11" i="1"/>
  <c r="AQ11" i="1"/>
  <c r="AR11" i="1"/>
  <c r="AS11" i="1"/>
  <c r="AT11" i="1"/>
  <c r="AU11" i="1"/>
  <c r="AV11" i="1"/>
  <c r="AW11" i="1"/>
  <c r="AX11" i="1"/>
  <c r="AP10" i="1"/>
  <c r="AQ10" i="1"/>
  <c r="AR10" i="1"/>
  <c r="AS10" i="1"/>
  <c r="AT10" i="1"/>
  <c r="AU10" i="1"/>
  <c r="AV10" i="1"/>
  <c r="AW10" i="1"/>
  <c r="AX10" i="1"/>
  <c r="AP9" i="1"/>
  <c r="AQ9" i="1"/>
  <c r="AR9" i="1"/>
  <c r="AS9" i="1"/>
  <c r="AT9" i="1"/>
  <c r="AU9" i="1"/>
  <c r="AV9" i="1"/>
  <c r="AW9" i="1"/>
  <c r="AX9" i="1"/>
  <c r="AP8" i="1"/>
  <c r="AQ8" i="1"/>
  <c r="AR8" i="1"/>
  <c r="AS8" i="1"/>
  <c r="AT8" i="1"/>
  <c r="AU8" i="1"/>
  <c r="AV8" i="1"/>
  <c r="AW8" i="1"/>
  <c r="AX8" i="1"/>
  <c r="AP7" i="1"/>
  <c r="AQ7" i="1"/>
  <c r="AR7" i="1"/>
  <c r="AS7" i="1"/>
  <c r="AT7" i="1"/>
  <c r="AU7" i="1"/>
  <c r="AV7" i="1"/>
  <c r="AW7" i="1"/>
  <c r="AX7" i="1"/>
  <c r="AP6" i="1"/>
  <c r="AQ6" i="1"/>
  <c r="AR6" i="1"/>
  <c r="AS6" i="1"/>
  <c r="AT6" i="1"/>
  <c r="AU6" i="1"/>
  <c r="AV6" i="1"/>
  <c r="AW6" i="1"/>
  <c r="AX6" i="1"/>
  <c r="AP5" i="1"/>
  <c r="AQ5" i="1"/>
  <c r="AR5" i="1"/>
  <c r="AS5" i="1"/>
  <c r="AT5" i="1"/>
  <c r="AU5" i="1"/>
  <c r="AV5" i="1"/>
  <c r="AW5" i="1"/>
  <c r="AX5" i="1"/>
  <c r="AP4" i="1"/>
  <c r="AQ4" i="1"/>
  <c r="AR4" i="1"/>
  <c r="AS4" i="1"/>
  <c r="AT4" i="1"/>
  <c r="AU4" i="1"/>
  <c r="AV4" i="1"/>
  <c r="AW4" i="1"/>
  <c r="AX4" i="1"/>
  <c r="AO5" i="1"/>
  <c r="AO6" i="1"/>
  <c r="AO7" i="1"/>
  <c r="AO8" i="1"/>
  <c r="AO9" i="1"/>
  <c r="AO10" i="1"/>
  <c r="AO11" i="1"/>
  <c r="AO12" i="1"/>
  <c r="AO13" i="1"/>
  <c r="AO14" i="1"/>
  <c r="AO4" i="1"/>
  <c r="AP17" i="1" l="1"/>
  <c r="Z14" i="1" l="1"/>
  <c r="Z13" i="1"/>
  <c r="Z12" i="1"/>
  <c r="Z11" i="1"/>
  <c r="Z10" i="1"/>
  <c r="Z9" i="1"/>
  <c r="Z8" i="1"/>
  <c r="Z7" i="1"/>
  <c r="Z6" i="1"/>
  <c r="P2" i="1" l="1"/>
  <c r="Q2" i="1"/>
  <c r="R2" i="1"/>
  <c r="S2" i="1"/>
  <c r="T2" i="1"/>
  <c r="V2" i="1"/>
  <c r="U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C2" i="1"/>
  <c r="Z4" i="1"/>
  <c r="Z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COLOVIC Sandrine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Ventilation de facturation que vous recevez d'un contrat dont vous n'êtes pas porteur</t>
        </r>
      </text>
    </comment>
    <comment ref="Q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MONTANT CONTRACTUEL DE BASE </t>
        </r>
      </text>
    </comment>
    <comment ref="W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date démarrage du contrat</t>
        </r>
      </text>
    </comment>
    <comment ref="X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date de fin contractuelle</t>
        </r>
      </text>
    </comment>
    <comment ref="Y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date de fin de la période en cours (chrono de commande)</t>
        </r>
      </text>
    </comment>
    <comment ref="CB3" authorId="0" shapeId="0" xr:uid="{3EA582D5-B7A6-48BE-91BA-F3F92F372657}">
      <text>
        <r>
          <rPr>
            <b/>
            <sz val="9"/>
            <color indexed="81"/>
            <rFont val="Tahoma"/>
            <family val="2"/>
          </rPr>
          <t>Vous êtes porteur d'un contrat que vous facturez avec des ventilations vers d'autres OP</t>
        </r>
      </text>
    </comment>
  </commentList>
</comments>
</file>

<file path=xl/sharedStrings.xml><?xml version="1.0" encoding="utf-8"?>
<sst xmlns="http://schemas.openxmlformats.org/spreadsheetml/2006/main" count="263" uniqueCount="142">
  <si>
    <t>N° contrat</t>
  </si>
  <si>
    <t>CONTRAT BASE</t>
  </si>
  <si>
    <t>DR</t>
  </si>
  <si>
    <t>AG</t>
  </si>
  <si>
    <t>SE</t>
  </si>
  <si>
    <t>CM</t>
  </si>
  <si>
    <t>NOM CLIENT</t>
  </si>
  <si>
    <t>DUNS</t>
  </si>
  <si>
    <t>CHRONO GEMA/ADV</t>
  </si>
  <si>
    <t>Objet</t>
  </si>
  <si>
    <t>Derniermontant révisé</t>
  </si>
  <si>
    <t>Montant annuelde référence</t>
  </si>
  <si>
    <t>type contrat P1/P2/P3</t>
  </si>
  <si>
    <t>PERIODICITE</t>
  </si>
  <si>
    <t xml:space="preserve">TERME </t>
  </si>
  <si>
    <t>Type decontrat</t>
  </si>
  <si>
    <t>Date débutcontrat</t>
  </si>
  <si>
    <t>Date Fincontrat</t>
  </si>
  <si>
    <t>DATE ANNIVERSAIRE</t>
  </si>
  <si>
    <t>MOIS DE LA REVISION</t>
  </si>
  <si>
    <t>COEFF REVISIONS</t>
  </si>
  <si>
    <t>Mode de reconduction</t>
  </si>
  <si>
    <t>commentaire/particularités</t>
  </si>
  <si>
    <t>justificatifs obligatoires pour facturer le P2</t>
  </si>
  <si>
    <t>Responsableaffaire</t>
  </si>
  <si>
    <t>PAIEMENT DIRECT</t>
  </si>
  <si>
    <t>P2</t>
  </si>
  <si>
    <t>CP - Contrat principal</t>
  </si>
  <si>
    <t>TR - Tacite reconduction</t>
  </si>
  <si>
    <t>F - Ferme</t>
  </si>
  <si>
    <t>CONTRAT NATIONAL O/N</t>
  </si>
  <si>
    <t>OP</t>
  </si>
  <si>
    <t>VENTILATION RECUE O/N</t>
  </si>
  <si>
    <t>COMPTE AFFAIRE</t>
  </si>
  <si>
    <t>A01</t>
  </si>
  <si>
    <t>montant ventilé sur d'autres OP O/N</t>
  </si>
  <si>
    <t>N</t>
  </si>
  <si>
    <t>SOUS TRAITANT A DECLARER O/N</t>
  </si>
  <si>
    <t>colonne libre 1</t>
  </si>
  <si>
    <t>colonne libre 2</t>
  </si>
  <si>
    <t>colonne libre 3</t>
  </si>
  <si>
    <t>colonne libre 4</t>
  </si>
  <si>
    <t>colonne libre 5</t>
  </si>
  <si>
    <t>00008489/01</t>
  </si>
  <si>
    <t>00009145/01</t>
  </si>
  <si>
    <t>40002021/01</t>
  </si>
  <si>
    <t>40002580/01</t>
  </si>
  <si>
    <t>40002617/01</t>
  </si>
  <si>
    <t>40002887/01</t>
  </si>
  <si>
    <t>50005067/01</t>
  </si>
  <si>
    <t>50005154/01</t>
  </si>
  <si>
    <t>50005165/01</t>
  </si>
  <si>
    <t>50005186/01</t>
  </si>
  <si>
    <t>DR0304</t>
  </si>
  <si>
    <t>AG0710</t>
  </si>
  <si>
    <t>SE1042</t>
  </si>
  <si>
    <t>OP2692</t>
  </si>
  <si>
    <t>SE1040</t>
  </si>
  <si>
    <t>OP2682</t>
  </si>
  <si>
    <t>OP2684</t>
  </si>
  <si>
    <t>OP2691</t>
  </si>
  <si>
    <t>OP2681</t>
  </si>
  <si>
    <t>USID DE LYON</t>
  </si>
  <si>
    <t>818640</t>
  </si>
  <si>
    <t>UGECAM OCCITANIE -CLINIQUE MAS DE ROCHET</t>
  </si>
  <si>
    <t>SE1041</t>
  </si>
  <si>
    <t>UNIVERSITE DE PERPIGNAN</t>
  </si>
  <si>
    <t>818454</t>
  </si>
  <si>
    <t>UNAPEI 30</t>
  </si>
  <si>
    <t>VVF VILLAGES</t>
  </si>
  <si>
    <t>VERT MARINE</t>
  </si>
  <si>
    <t>813455</t>
  </si>
  <si>
    <t>818639</t>
  </si>
  <si>
    <t>UNELVENT</t>
  </si>
  <si>
    <t>817195</t>
  </si>
  <si>
    <t>VITAFRESH</t>
  </si>
  <si>
    <t>817796</t>
  </si>
  <si>
    <t>VIGNERONS DE MAURY</t>
  </si>
  <si>
    <t>818660</t>
  </si>
  <si>
    <t>MAINTENANCE DES INSTALLATIONS FRIGORIFIQUES</t>
  </si>
  <si>
    <t>MAINTENANCE PREVENTIVE ET CORRECTIVE CVC DES SITES DE LA BASE DE DEFENSE</t>
  </si>
  <si>
    <t>MAINTENANCE CVC ET VMC ET RECHAUFFAGE PISCINE</t>
  </si>
  <si>
    <t>MAINTENANCE DES INSTALLATIONS THERMIQUES + AVENANT N°1 BATIMENTS Z ,Y, C</t>
  </si>
  <si>
    <t>CONTRAT D'ENTRETIEN N°08109-F1 INSTALLATION CUISINE</t>
  </si>
  <si>
    <t>MAINTENANCE DES INSTALLATIONS DE CHAUFFAGE - PISCINE</t>
  </si>
  <si>
    <t>ENTRETIEN DES INSTALLATIONS DE CLIMATISATIONS</t>
  </si>
  <si>
    <t xml:space="preserve">CONTRAT D'ENTRETIEN N°20003- EQUIPEMENT CUISINE - BUANDERIE - CLIMATISATION </t>
  </si>
  <si>
    <t>MAINTENANCE FROID + SAV ET TRAVAUX INDUITS</t>
  </si>
  <si>
    <t>MAINTENANCE PREVENTIVE ET CORRECTIVE SSI / SITE 3 / RPIMa / CASERNE IENA</t>
  </si>
  <si>
    <t>A - Annuel</t>
  </si>
  <si>
    <t>A échoir</t>
  </si>
  <si>
    <t>S - Semestriel</t>
  </si>
  <si>
    <t>T - Trimestriel</t>
  </si>
  <si>
    <t>Echu</t>
  </si>
  <si>
    <t>M - Mensuel</t>
  </si>
  <si>
    <t>00008489</t>
  </si>
  <si>
    <t>00009145</t>
  </si>
  <si>
    <t>40002021</t>
  </si>
  <si>
    <t>40002580</t>
  </si>
  <si>
    <t>40002617</t>
  </si>
  <si>
    <t>40002887</t>
  </si>
  <si>
    <t>50005067</t>
  </si>
  <si>
    <t>50005154</t>
  </si>
  <si>
    <t>50005165</t>
  </si>
  <si>
    <t>50005186</t>
  </si>
  <si>
    <t>280033528</t>
  </si>
  <si>
    <t>270470534</t>
  </si>
  <si>
    <t>492720011</t>
  </si>
  <si>
    <t>633971507</t>
  </si>
  <si>
    <t>274349047</t>
  </si>
  <si>
    <t>280638128</t>
  </si>
  <si>
    <t>264430505</t>
  </si>
  <si>
    <t>262148613</t>
  </si>
  <si>
    <t>262374416</t>
  </si>
  <si>
    <t>776923450</t>
  </si>
  <si>
    <t>579070970</t>
  </si>
  <si>
    <t>Code client</t>
  </si>
  <si>
    <t>HTHOMAS</t>
  </si>
  <si>
    <t>ACOMES</t>
  </si>
  <si>
    <t>MHERRERO</t>
  </si>
  <si>
    <t>PMIALHE</t>
  </si>
  <si>
    <t>MPECQUEUR</t>
  </si>
  <si>
    <t>FIN DEFINITIVE DU CONTRAT 20/09/2021</t>
  </si>
  <si>
    <t>FIN DEFINITIVE 20/09/2021</t>
  </si>
  <si>
    <t>2 ANS MAXI</t>
  </si>
  <si>
    <t>822734</t>
  </si>
  <si>
    <t>822725</t>
  </si>
  <si>
    <t>REV 2021 NON APPLIQUEE</t>
  </si>
  <si>
    <t>807305</t>
  </si>
  <si>
    <t>COMPTE OUVERT EN JANVIER 21 SOIT 5X1074,03 €</t>
  </si>
  <si>
    <t>C000207537</t>
  </si>
  <si>
    <t>C000600015</t>
  </si>
  <si>
    <t>C000203672</t>
  </si>
  <si>
    <t>C000175768</t>
  </si>
  <si>
    <t>C000358885</t>
  </si>
  <si>
    <t>C000160879</t>
  </si>
  <si>
    <t>C000203651</t>
  </si>
  <si>
    <t>C000604321</t>
  </si>
  <si>
    <t>C000602530</t>
  </si>
  <si>
    <t>DUPONT</t>
  </si>
  <si>
    <t>LEGRAND</t>
  </si>
  <si>
    <t>MONTANT ECHEANCE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</si>
</sst>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mmmm\-yy;@"/>
    <numFmt numFmtId="165" formatCode="[$-40C]dd\-mmm\-yy;@"/>
    <numFmt numFmtId="166" formatCode="#,##0.00_ ;[Red]\-#,##0.00\ "/>
    <numFmt numFmtId="167" formatCode="#,##0.00\ &quot;€&quot;"/>
    <numFmt numFmtId="168" formatCode="#,##0.00\ _€"/>
    <numFmt numFmtId="170" formatCode="[$-40C]mmm\-yy;@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0" fillId="0" borderId="0" xfId="0" applyAlignment="1">
      <alignment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4" fontId="0" fillId="0" borderId="0" xfId="0" applyNumberFormat="1" applyAlignment="1">
      <alignment horizontal="right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1" fillId="0" borderId="0" xfId="0" applyFont="1" applyFill="1" applyAlignment="1" applyProtection="1">
      <protection locked="0"/>
    </xf>
    <xf numFmtId="4" fontId="1" fillId="0" borderId="0" xfId="0" applyNumberFormat="1" applyFont="1" applyFill="1" applyAlignment="1">
      <alignment horizontal="right"/>
    </xf>
    <xf numFmtId="17" fontId="1" fillId="9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4" fontId="1" fillId="6" borderId="1" xfId="0" applyNumberFormat="1" applyFont="1" applyFill="1" applyBorder="1" applyAlignment="1">
      <alignment horizontal="center" vertical="center" wrapText="1"/>
    </xf>
    <xf numFmtId="165" fontId="0" fillId="0" borderId="0" xfId="0" quotePrefix="1" applyNumberFormat="1" applyAlignment="1">
      <alignment horizontal="right"/>
    </xf>
    <xf numFmtId="0" fontId="0" fillId="0" borderId="0" xfId="0" quotePrefix="1" applyAlignment="1"/>
    <xf numFmtId="2" fontId="0" fillId="0" borderId="0" xfId="0" quotePrefix="1" applyNumberFormat="1" applyAlignment="1"/>
    <xf numFmtId="167" fontId="2" fillId="0" borderId="1" xfId="0" quotePrefix="1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left" vertical="center"/>
    </xf>
    <xf numFmtId="168" fontId="2" fillId="0" borderId="1" xfId="0" applyNumberFormat="1" applyFont="1" applyFill="1" applyBorder="1" applyAlignment="1">
      <alignment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left" vertical="center"/>
    </xf>
    <xf numFmtId="168" fontId="9" fillId="0" borderId="1" xfId="0" applyNumberFormat="1" applyFont="1" applyFill="1" applyBorder="1" applyAlignment="1">
      <alignment horizontal="left" vertical="center"/>
    </xf>
    <xf numFmtId="167" fontId="2" fillId="0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Fill="1" applyBorder="1" applyAlignment="1">
      <alignment horizontal="left" vertical="center"/>
    </xf>
    <xf numFmtId="167" fontId="2" fillId="0" borderId="3" xfId="0" quotePrefix="1" applyNumberFormat="1" applyFont="1" applyFill="1" applyBorder="1" applyAlignment="1">
      <alignment horizontal="right" vertical="center"/>
    </xf>
    <xf numFmtId="0" fontId="0" fillId="0" borderId="3" xfId="0" applyBorder="1" applyAlignment="1"/>
    <xf numFmtId="0" fontId="0" fillId="0" borderId="3" xfId="0" quotePrefix="1" applyBorder="1" applyAlignment="1"/>
    <xf numFmtId="167" fontId="2" fillId="0" borderId="0" xfId="0" quotePrefix="1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0" xfId="0" quotePrefix="1" applyBorder="1" applyAlignment="1"/>
    <xf numFmtId="2" fontId="0" fillId="0" borderId="0" xfId="0" applyNumberFormat="1" applyAlignment="1">
      <alignment horizontal="right"/>
    </xf>
    <xf numFmtId="165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170" fontId="2" fillId="0" borderId="0" xfId="0" quotePrefix="1" applyNumberFormat="1" applyFont="1" applyFill="1" applyBorder="1" applyAlignment="1">
      <alignment horizontal="right" vertical="center"/>
    </xf>
    <xf numFmtId="0" fontId="0" fillId="0" borderId="0" xfId="0" quotePrefix="1" applyAlignment="1">
      <alignment horizontal="left"/>
    </xf>
  </cellXfs>
  <cellStyles count="4">
    <cellStyle name="Hyperlink" xfId="2" xr:uid="{00000000-0005-0000-0000-000000000000}"/>
    <cellStyle name="NiveauLigne_4" xfId="1" builtinId="1" iLevel="3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I26"/>
  <sheetViews>
    <sheetView showZeros="0" tabSelected="1" topLeftCell="Q1" zoomScaleNormal="85" workbookViewId="0">
      <selection activeCell="U16" sqref="U16"/>
    </sheetView>
  </sheetViews>
  <sheetFormatPr baseColWidth="10" defaultColWidth="11.5546875" defaultRowHeight="14.4" outlineLevelCol="2" x14ac:dyDescent="0.3"/>
  <cols>
    <col min="1" max="2" width="11.5546875" style="19" customWidth="1"/>
    <col min="3" max="3" width="9.33203125" style="24" customWidth="1"/>
    <col min="4" max="4" width="16" style="24" customWidth="1"/>
    <col min="5" max="5" width="6.5546875" style="19" customWidth="1" outlineLevel="1"/>
    <col min="6" max="6" width="7.6640625" style="19" customWidth="1" outlineLevel="1"/>
    <col min="7" max="7" width="7.33203125" style="19" customWidth="1" outlineLevel="1"/>
    <col min="8" max="8" width="7.88671875" style="19" customWidth="1" outlineLevel="1"/>
    <col min="9" max="9" width="15.109375" style="19" customWidth="1" outlineLevel="1"/>
    <col min="10" max="10" width="14.33203125" style="19" customWidth="1" outlineLevel="1"/>
    <col min="11" max="11" width="37.33203125" style="42" customWidth="1" outlineLevel="1"/>
    <col min="12" max="12" width="10.88671875" style="19" customWidth="1"/>
    <col min="13" max="13" width="9.88671875" style="48" customWidth="1"/>
    <col min="14" max="14" width="12.33203125" style="19" customWidth="1"/>
    <col min="15" max="15" width="75.88671875" style="19" customWidth="1" outlineLevel="1"/>
    <col min="16" max="16" width="18.44140625" style="26" customWidth="1"/>
    <col min="17" max="17" width="13.33203125" style="19" customWidth="1"/>
    <col min="18" max="18" width="5.33203125" style="19" customWidth="1"/>
    <col min="19" max="19" width="14.88671875" style="19" customWidth="1"/>
    <col min="20" max="20" width="10.6640625" style="19" customWidth="1"/>
    <col min="21" max="21" width="13.88671875" style="26" customWidth="1"/>
    <col min="22" max="22" width="17.33203125" style="31" hidden="1" customWidth="1" outlineLevel="1"/>
    <col min="23" max="23" width="20.109375" style="29" customWidth="1" collapsed="1"/>
    <col min="24" max="24" width="17.6640625" style="29" customWidth="1"/>
    <col min="25" max="25" width="13.44140625" style="29" customWidth="1"/>
    <col min="26" max="26" width="14.5546875" style="19" customWidth="1"/>
    <col min="27" max="27" width="13.6640625" style="19" customWidth="1"/>
    <col min="28" max="28" width="27.6640625" style="31" customWidth="1"/>
    <col min="29" max="30" width="11.33203125" style="19" hidden="1" customWidth="1" outlineLevel="2"/>
    <col min="31" max="31" width="12" style="19" hidden="1" customWidth="1" outlineLevel="2"/>
    <col min="32" max="32" width="10.5546875" style="19" hidden="1" customWidth="1" outlineLevel="2"/>
    <col min="33" max="34" width="11" style="19" hidden="1" customWidth="1" outlineLevel="2"/>
    <col min="35" max="35" width="10.44140625" style="19" hidden="1" customWidth="1" outlineLevel="2"/>
    <col min="36" max="36" width="11.6640625" style="19" hidden="1" customWidth="1" outlineLevel="2"/>
    <col min="37" max="37" width="11.5546875" style="19" hidden="1" customWidth="1" outlineLevel="2"/>
    <col min="38" max="38" width="10.5546875" style="19" hidden="1" customWidth="1" outlineLevel="2"/>
    <col min="39" max="39" width="11" style="19" hidden="1" customWidth="1" outlineLevel="2"/>
    <col min="40" max="40" width="10.88671875" style="19" hidden="1" customWidth="1" outlineLevel="2"/>
    <col min="41" max="41" width="13.109375" style="19" customWidth="1" outlineLevel="1" collapsed="1"/>
    <col min="42" max="45" width="13.109375" style="19" customWidth="1" outlineLevel="1"/>
    <col min="46" max="46" width="13.109375" style="48" customWidth="1" outlineLevel="1"/>
    <col min="47" max="52" width="13.109375" style="19" customWidth="1" outlineLevel="1"/>
    <col min="53" max="53" width="15.109375" style="19" customWidth="1" outlineLevel="1" collapsed="1"/>
    <col min="54" max="54" width="15.33203125" style="19" customWidth="1" outlineLevel="1"/>
    <col min="55" max="57" width="20.6640625" style="19" customWidth="1" outlineLevel="1"/>
    <col min="58" max="59" width="16" style="19" customWidth="1" outlineLevel="1"/>
    <col min="60" max="60" width="10.88671875" style="31" customWidth="1" outlineLevel="1"/>
    <col min="61" max="61" width="10.5546875" style="19" customWidth="1" outlineLevel="1"/>
    <col min="62" max="63" width="11.5546875" style="19" customWidth="1" outlineLevel="1"/>
    <col min="64" max="64" width="11.5546875" style="24" customWidth="1" outlineLevel="1"/>
    <col min="65" max="68" width="11.5546875" style="19" customWidth="1"/>
    <col min="69" max="76" width="11" style="19" customWidth="1"/>
    <col min="77" max="77" width="72.109375" style="31" customWidth="1"/>
    <col min="78" max="78" width="25.33203125" style="19" customWidth="1"/>
    <col min="79" max="80" width="11.5546875" style="19"/>
    <col min="81" max="81" width="11.5546875" style="24"/>
    <col min="82" max="16384" width="11.5546875" style="19"/>
  </cols>
  <sheetData>
    <row r="2" spans="1:87" x14ac:dyDescent="0.3">
      <c r="A2" s="20"/>
      <c r="B2" s="20"/>
      <c r="C2" s="2"/>
      <c r="D2" s="2"/>
      <c r="E2" s="20"/>
      <c r="F2" s="20"/>
      <c r="G2" s="20"/>
      <c r="H2" s="20"/>
      <c r="I2" s="20"/>
      <c r="J2" s="20"/>
      <c r="K2" s="40"/>
      <c r="L2" s="20"/>
      <c r="M2" s="49"/>
      <c r="N2" s="21"/>
      <c r="O2" s="1"/>
      <c r="P2" s="3">
        <f t="shared" ref="P2:V2" si="0">SUBTOTAL(9,P4:P10397)</f>
        <v>101480.67</v>
      </c>
      <c r="Q2" s="3">
        <f t="shared" si="0"/>
        <v>86313.27</v>
      </c>
      <c r="R2" s="3">
        <f t="shared" si="0"/>
        <v>0</v>
      </c>
      <c r="S2" s="3">
        <f t="shared" si="0"/>
        <v>0</v>
      </c>
      <c r="T2" s="3">
        <f t="shared" si="0"/>
        <v>0</v>
      </c>
      <c r="U2" s="3">
        <f t="shared" si="0"/>
        <v>101471.2</v>
      </c>
      <c r="V2" s="3">
        <f t="shared" si="0"/>
        <v>0</v>
      </c>
      <c r="W2" s="3"/>
      <c r="X2" s="3"/>
      <c r="Y2" s="3"/>
      <c r="Z2" s="3"/>
      <c r="AA2" s="3"/>
      <c r="AB2" s="3"/>
      <c r="AC2" s="3">
        <f t="shared" ref="AC2:AS2" si="1">SUBTOTAL(9,AC4:AC10397)</f>
        <v>2136.85</v>
      </c>
      <c r="AD2" s="3">
        <f t="shared" si="1"/>
        <v>1047.98</v>
      </c>
      <c r="AE2" s="3">
        <f t="shared" si="1"/>
        <v>16554.509999999998</v>
      </c>
      <c r="AF2" s="3">
        <f t="shared" si="1"/>
        <v>3673.82</v>
      </c>
      <c r="AG2" s="3">
        <f t="shared" si="1"/>
        <v>1047.98</v>
      </c>
      <c r="AH2" s="3">
        <f t="shared" si="1"/>
        <v>19354.490000000002</v>
      </c>
      <c r="AI2" s="3">
        <f t="shared" si="1"/>
        <v>1047.98</v>
      </c>
      <c r="AJ2" s="3">
        <f t="shared" si="1"/>
        <v>1647.98</v>
      </c>
      <c r="AK2" s="3">
        <f t="shared" si="1"/>
        <v>16552.96</v>
      </c>
      <c r="AL2" s="3">
        <f t="shared" si="1"/>
        <v>780.8</v>
      </c>
      <c r="AM2" s="3">
        <f t="shared" si="1"/>
        <v>1000</v>
      </c>
      <c r="AN2" s="3">
        <f t="shared" si="1"/>
        <v>20878.91</v>
      </c>
      <c r="AO2" s="3">
        <f t="shared" si="1"/>
        <v>2477.7116666666666</v>
      </c>
      <c r="AP2" s="3">
        <f t="shared" si="1"/>
        <v>2074.0316666666668</v>
      </c>
      <c r="AQ2" s="3">
        <f t="shared" si="1"/>
        <v>26839.271666666664</v>
      </c>
      <c r="AR2" s="3">
        <f t="shared" si="1"/>
        <v>2630.8866666666663</v>
      </c>
      <c r="AS2" s="3">
        <f t="shared" si="1"/>
        <v>2074.0316666666668</v>
      </c>
      <c r="AT2" s="50">
        <v>1070719.5541666672</v>
      </c>
      <c r="AU2" s="3">
        <v>568923.1416666673</v>
      </c>
      <c r="AV2" s="3">
        <v>568923.1416666673</v>
      </c>
      <c r="AW2" s="3">
        <v>1070719.5541666672</v>
      </c>
      <c r="AX2" s="3">
        <v>1070719.5541666672</v>
      </c>
      <c r="AY2" s="3">
        <v>568923.1416666673</v>
      </c>
      <c r="AZ2" s="3">
        <v>682270.43250000023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/>
      <c r="BH2" s="30"/>
      <c r="BI2" s="20"/>
      <c r="BJ2" s="20"/>
      <c r="BK2" s="2"/>
      <c r="BL2" s="2"/>
      <c r="BM2" s="2"/>
      <c r="BY2" s="30"/>
      <c r="BZ2" s="20"/>
      <c r="CA2" s="20"/>
      <c r="CB2" s="2"/>
      <c r="CC2" s="2"/>
      <c r="CD2" s="2"/>
    </row>
    <row r="3" spans="1:87" s="22" customFormat="1" ht="69" x14ac:dyDescent="0.3">
      <c r="A3" s="4" t="s">
        <v>0</v>
      </c>
      <c r="B3" s="4" t="s">
        <v>1</v>
      </c>
      <c r="C3" s="4" t="s">
        <v>30</v>
      </c>
      <c r="D3" s="4" t="s">
        <v>32</v>
      </c>
      <c r="E3" s="4" t="s">
        <v>2</v>
      </c>
      <c r="F3" s="4" t="s">
        <v>3</v>
      </c>
      <c r="G3" s="4" t="s">
        <v>4</v>
      </c>
      <c r="H3" s="4" t="s">
        <v>31</v>
      </c>
      <c r="I3" s="4" t="s">
        <v>5</v>
      </c>
      <c r="J3" s="4" t="s">
        <v>116</v>
      </c>
      <c r="K3" s="41" t="s">
        <v>6</v>
      </c>
      <c r="L3" s="4" t="s">
        <v>7</v>
      </c>
      <c r="M3" s="5" t="s">
        <v>33</v>
      </c>
      <c r="N3" s="5" t="s">
        <v>8</v>
      </c>
      <c r="O3" s="6" t="s">
        <v>9</v>
      </c>
      <c r="P3" s="7" t="s">
        <v>10</v>
      </c>
      <c r="Q3" s="7" t="s">
        <v>11</v>
      </c>
      <c r="R3" s="7" t="s">
        <v>12</v>
      </c>
      <c r="S3" s="4" t="s">
        <v>13</v>
      </c>
      <c r="T3" s="4" t="s">
        <v>14</v>
      </c>
      <c r="U3" s="54" t="s">
        <v>141</v>
      </c>
      <c r="V3" s="12" t="s">
        <v>15</v>
      </c>
      <c r="W3" s="27" t="s">
        <v>16</v>
      </c>
      <c r="X3" s="27" t="s">
        <v>17</v>
      </c>
      <c r="Y3" s="27" t="s">
        <v>18</v>
      </c>
      <c r="Z3" s="8" t="s">
        <v>19</v>
      </c>
      <c r="AA3" s="9" t="s">
        <v>20</v>
      </c>
      <c r="AB3" s="12" t="s">
        <v>21</v>
      </c>
      <c r="AC3" s="10">
        <v>43831</v>
      </c>
      <c r="AD3" s="10">
        <v>43862</v>
      </c>
      <c r="AE3" s="10">
        <v>43891</v>
      </c>
      <c r="AF3" s="10">
        <v>43922</v>
      </c>
      <c r="AG3" s="10">
        <v>43952</v>
      </c>
      <c r="AH3" s="10">
        <v>43983</v>
      </c>
      <c r="AI3" s="10">
        <v>44013</v>
      </c>
      <c r="AJ3" s="10">
        <v>44044</v>
      </c>
      <c r="AK3" s="10">
        <v>44075</v>
      </c>
      <c r="AL3" s="10">
        <v>44105</v>
      </c>
      <c r="AM3" s="10">
        <v>44136</v>
      </c>
      <c r="AN3" s="10">
        <v>44166</v>
      </c>
      <c r="AO3" s="11">
        <v>44197</v>
      </c>
      <c r="AP3" s="11">
        <v>44228</v>
      </c>
      <c r="AQ3" s="11">
        <v>44256</v>
      </c>
      <c r="AR3" s="11">
        <v>44287</v>
      </c>
      <c r="AS3" s="11">
        <v>44317</v>
      </c>
      <c r="AT3" s="11">
        <v>44348</v>
      </c>
      <c r="AU3" s="11">
        <v>44378</v>
      </c>
      <c r="AV3" s="11">
        <v>44409</v>
      </c>
      <c r="AW3" s="11">
        <v>44440</v>
      </c>
      <c r="AX3" s="11">
        <v>44470</v>
      </c>
      <c r="AY3" s="11">
        <v>44501</v>
      </c>
      <c r="AZ3" s="11">
        <v>44531</v>
      </c>
      <c r="BA3" s="23">
        <v>44562</v>
      </c>
      <c r="BB3" s="23">
        <v>44593</v>
      </c>
      <c r="BC3" s="23">
        <v>44621</v>
      </c>
      <c r="BD3" s="23">
        <v>44652</v>
      </c>
      <c r="BE3" s="23">
        <v>44682</v>
      </c>
      <c r="BF3" s="23">
        <v>44713</v>
      </c>
      <c r="BG3" s="23">
        <v>44743</v>
      </c>
      <c r="BH3" s="23">
        <v>44774</v>
      </c>
      <c r="BI3" s="23">
        <v>44805</v>
      </c>
      <c r="BJ3" s="23">
        <v>44835</v>
      </c>
      <c r="BK3" s="23">
        <v>44866</v>
      </c>
      <c r="BL3" s="23">
        <v>44896</v>
      </c>
      <c r="BM3" s="51">
        <v>44927</v>
      </c>
      <c r="BN3" s="51">
        <v>44958</v>
      </c>
      <c r="BO3" s="51">
        <v>44986</v>
      </c>
      <c r="BP3" s="51">
        <v>45017</v>
      </c>
      <c r="BQ3" s="51">
        <v>45047</v>
      </c>
      <c r="BR3" s="51">
        <v>45078</v>
      </c>
      <c r="BS3" s="51">
        <v>45108</v>
      </c>
      <c r="BT3" s="51">
        <v>45139</v>
      </c>
      <c r="BU3" s="51">
        <v>45170</v>
      </c>
      <c r="BV3" s="51">
        <v>45200</v>
      </c>
      <c r="BW3" s="51">
        <v>45231</v>
      </c>
      <c r="BX3" s="51">
        <v>45261</v>
      </c>
      <c r="BY3" s="12" t="s">
        <v>22</v>
      </c>
      <c r="BZ3" s="32" t="s">
        <v>23</v>
      </c>
      <c r="CA3" s="4" t="s">
        <v>24</v>
      </c>
      <c r="CB3" s="4" t="s">
        <v>35</v>
      </c>
      <c r="CC3" s="4" t="s">
        <v>37</v>
      </c>
      <c r="CD3" s="4" t="s">
        <v>25</v>
      </c>
      <c r="CE3" s="33" t="s">
        <v>38</v>
      </c>
      <c r="CF3" s="33" t="s">
        <v>39</v>
      </c>
      <c r="CG3" s="33" t="s">
        <v>40</v>
      </c>
      <c r="CH3" s="33" t="s">
        <v>41</v>
      </c>
      <c r="CI3" s="33" t="s">
        <v>42</v>
      </c>
    </row>
    <row r="4" spans="1:87" s="25" customFormat="1" x14ac:dyDescent="0.3">
      <c r="A4" s="13" t="s">
        <v>46</v>
      </c>
      <c r="B4" s="13" t="s">
        <v>98</v>
      </c>
      <c r="C4" s="14">
        <v>0</v>
      </c>
      <c r="D4" s="14" t="s">
        <v>36</v>
      </c>
      <c r="E4" s="14" t="s">
        <v>53</v>
      </c>
      <c r="F4" s="14" t="s">
        <v>54</v>
      </c>
      <c r="G4" s="14" t="s">
        <v>55</v>
      </c>
      <c r="H4" s="14" t="s">
        <v>59</v>
      </c>
      <c r="I4" s="18" t="s">
        <v>139</v>
      </c>
      <c r="J4" s="14" t="s">
        <v>130</v>
      </c>
      <c r="K4" s="13" t="s">
        <v>69</v>
      </c>
      <c r="L4" s="14" t="s">
        <v>109</v>
      </c>
      <c r="M4" s="45" t="s">
        <v>125</v>
      </c>
      <c r="N4" s="13" t="s">
        <v>34</v>
      </c>
      <c r="O4" s="13" t="s">
        <v>83</v>
      </c>
      <c r="P4" s="16">
        <v>1103.68</v>
      </c>
      <c r="Q4" s="15">
        <v>880</v>
      </c>
      <c r="R4" s="15" t="s">
        <v>26</v>
      </c>
      <c r="S4" s="14" t="s">
        <v>89</v>
      </c>
      <c r="T4" s="14" t="s">
        <v>90</v>
      </c>
      <c r="U4" s="16">
        <v>1103.68</v>
      </c>
      <c r="V4" s="13" t="s">
        <v>27</v>
      </c>
      <c r="W4" s="28">
        <v>40909</v>
      </c>
      <c r="X4" s="28">
        <v>44561</v>
      </c>
      <c r="Y4" s="34">
        <v>44561</v>
      </c>
      <c r="Z4" s="17">
        <f t="shared" ref="Z4:Z14" si="2">Y4</f>
        <v>44561</v>
      </c>
      <c r="AA4" s="14">
        <v>1.0136000000000001</v>
      </c>
      <c r="AB4" s="13" t="s">
        <v>28</v>
      </c>
      <c r="AC4" s="43">
        <v>1088.8699999999999</v>
      </c>
      <c r="AD4" s="43">
        <v>0</v>
      </c>
      <c r="AE4" s="43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58">
        <f>IF(MID($S4,1,1)="A",IF(AND(MID($AB4,1,2)&lt;&gt;"TR",AO$3&gt;$X4),0,IF($T4="A échoir",IF(MOD(DATEDIF($W4,AO$3,"m"),12)=0,$U4,0),IF(IFERROR(MOD(DATEDIF(EDATE($W4,11),AO$3,"m"),12),"")=0,$U4,0))),IF(MID($S4,1,1)="S",IF(AND(MID($AB4,1,2)&lt;&gt;"TR",AO$3&gt;$X4),0,IF($T4="A échoir",IF(MOD(DATEDIF($W4,AO$3,"m"),6)=0,$U4/2,0),IF(IFERROR(MOD(DATEDIF(EDATE($W4,5),AO$3,"m"),6),"")=0,$U4/2,0))),IF(MID($S4,1,1)="T",IF(AND(MID($AB4,1,2)&lt;&gt;"TR",AO$3&gt;$X4),0,IF($T4="A échoir",IF(MOD(DATEDIF($W4,AO$3,"m"),3)=0,$U4/4,0),IF(IFERROR(MOD(DATEDIF(EDATE($W4,2),AO$3,"m"),3),"")=0,$U4/2,0))),IF(MID($S4,1,1)="M",IF(AND(MID($AB4,1,2)&lt;&gt;"TR",AO$3&gt;$X4),0,IF(MOD(DATEDIF($W4,AO$3,"m"),1)=0,$U4/12,0)),0))))</f>
        <v>1103.68</v>
      </c>
      <c r="AP4" s="58">
        <f t="shared" ref="AP4:BC4" si="3">IF(MID($S4,1,1)="A",IF(AND(MID($AB4,1,2)&lt;&gt;"TR",AP$3&gt;$X4),0,IF($T4="A échoir",IF(MOD(DATEDIF($W4,AP$3,"m"),12)=0,$U4,0),IF(IFERROR(MOD(DATEDIF(EDATE($W4,11),AP$3,"m"),12),"")=0,$U4,0))),IF(MID($S4,1,1)="S",IF(AND(MID($AB4,1,2)&lt;&gt;"TR",AP$3&gt;$X4),0,IF($T4="A échoir",IF(MOD(DATEDIF($W4,AP$3,"m"),6)=0,$U4/2,0),IF(IFERROR(MOD(DATEDIF(EDATE($W4,5),AP$3,"m"),6),"")=0,$U4/2,0))),IF(MID($S4,1,1)="T",IF(AND(MID($AB4,1,2)&lt;&gt;"TR",AP$3&gt;$X4),0,IF($T4="A échoir",IF(MOD(DATEDIF($W4,AP$3,"m"),3)=0,$U4/4,0),IF(IFERROR(MOD(DATEDIF(EDATE($W4,2),AP$3,"m"),3),"")=0,$U4/2,0))),IF(MID($S4,1,1)="M",IF(AND(MID($AB4,1,2)&lt;&gt;"TR",AP$3&gt;$X4),0,IF(MOD(DATEDIF($W4,AP$3,"m"),1)=0,$U4/12,0)),0))))</f>
        <v>0</v>
      </c>
      <c r="AQ4" s="58">
        <f t="shared" si="3"/>
        <v>0</v>
      </c>
      <c r="AR4" s="58">
        <f t="shared" si="3"/>
        <v>0</v>
      </c>
      <c r="AS4" s="58">
        <f t="shared" si="3"/>
        <v>0</v>
      </c>
      <c r="AT4" s="58">
        <f t="shared" si="3"/>
        <v>0</v>
      </c>
      <c r="AU4" s="58">
        <f t="shared" si="3"/>
        <v>0</v>
      </c>
      <c r="AV4" s="58">
        <f t="shared" si="3"/>
        <v>0</v>
      </c>
      <c r="AW4" s="58">
        <f t="shared" si="3"/>
        <v>0</v>
      </c>
      <c r="AX4" s="58">
        <f t="shared" si="3"/>
        <v>0</v>
      </c>
      <c r="AY4" s="58">
        <f t="shared" si="3"/>
        <v>0</v>
      </c>
      <c r="AZ4" s="58">
        <f t="shared" si="3"/>
        <v>0</v>
      </c>
      <c r="BA4" s="58">
        <f t="shared" si="3"/>
        <v>1103.68</v>
      </c>
      <c r="BB4" s="58">
        <f t="shared" si="3"/>
        <v>0</v>
      </c>
      <c r="BC4" s="58">
        <f t="shared" si="3"/>
        <v>0</v>
      </c>
      <c r="BD4" s="65"/>
      <c r="BE4" s="65"/>
      <c r="BF4" s="65"/>
      <c r="BG4" s="59"/>
      <c r="BH4" s="60"/>
      <c r="BI4" s="61"/>
      <c r="BJ4" s="62"/>
      <c r="BK4" s="62"/>
      <c r="BL4" s="62"/>
      <c r="BM4" s="60"/>
      <c r="BN4" s="61"/>
      <c r="BO4" s="62"/>
      <c r="BP4" s="62"/>
      <c r="BQ4" s="62"/>
      <c r="BR4" s="66"/>
      <c r="BS4" s="66"/>
      <c r="BT4" s="66"/>
      <c r="BU4" s="66"/>
      <c r="BV4" s="66"/>
      <c r="BW4" s="66"/>
      <c r="BX4" s="66"/>
      <c r="BY4" s="35"/>
      <c r="BZ4" s="15"/>
      <c r="CA4" s="36" t="s">
        <v>119</v>
      </c>
      <c r="CB4" s="36"/>
      <c r="CC4" s="37"/>
      <c r="CD4" s="38"/>
      <c r="CE4" s="18"/>
      <c r="CF4" s="14"/>
      <c r="CG4" s="14"/>
      <c r="CH4" s="14"/>
      <c r="CI4" s="39"/>
    </row>
    <row r="5" spans="1:87" s="25" customFormat="1" x14ac:dyDescent="0.3">
      <c r="A5" s="13" t="s">
        <v>49</v>
      </c>
      <c r="B5" s="13" t="s">
        <v>101</v>
      </c>
      <c r="C5" s="14">
        <v>0</v>
      </c>
      <c r="D5" s="14" t="s">
        <v>36</v>
      </c>
      <c r="E5" s="14" t="s">
        <v>53</v>
      </c>
      <c r="F5" s="14" t="s">
        <v>54</v>
      </c>
      <c r="G5" s="14" t="s">
        <v>57</v>
      </c>
      <c r="H5" s="14" t="s">
        <v>58</v>
      </c>
      <c r="I5" s="18" t="s">
        <v>140</v>
      </c>
      <c r="J5" s="14" t="s">
        <v>131</v>
      </c>
      <c r="K5" s="13" t="s">
        <v>75</v>
      </c>
      <c r="L5" s="14" t="s">
        <v>105</v>
      </c>
      <c r="M5" s="13" t="s">
        <v>76</v>
      </c>
      <c r="N5" s="13" t="s">
        <v>34</v>
      </c>
      <c r="O5" s="13" t="s">
        <v>79</v>
      </c>
      <c r="P5" s="16">
        <v>5600</v>
      </c>
      <c r="Q5" s="15">
        <v>5600</v>
      </c>
      <c r="R5" s="15" t="s">
        <v>26</v>
      </c>
      <c r="S5" s="14" t="s">
        <v>91</v>
      </c>
      <c r="T5" s="14" t="s">
        <v>90</v>
      </c>
      <c r="U5" s="16">
        <v>5600</v>
      </c>
      <c r="V5" s="13" t="s">
        <v>27</v>
      </c>
      <c r="W5" s="28">
        <v>43983</v>
      </c>
      <c r="X5" s="28">
        <v>44347</v>
      </c>
      <c r="Y5" s="34">
        <v>44347</v>
      </c>
      <c r="Z5" s="17">
        <f t="shared" si="2"/>
        <v>44347</v>
      </c>
      <c r="AA5" s="14"/>
      <c r="AB5" s="13" t="s">
        <v>28</v>
      </c>
      <c r="AC5" s="43">
        <v>0</v>
      </c>
      <c r="AD5" s="43">
        <v>0</v>
      </c>
      <c r="AE5" s="43">
        <v>0</v>
      </c>
      <c r="AF5" s="43">
        <v>0</v>
      </c>
      <c r="AG5" s="43">
        <v>0</v>
      </c>
      <c r="AH5" s="43">
        <v>2800</v>
      </c>
      <c r="AI5" s="43">
        <v>0</v>
      </c>
      <c r="AJ5" s="43">
        <v>0</v>
      </c>
      <c r="AK5" s="43">
        <v>0</v>
      </c>
      <c r="AL5" s="43">
        <v>0</v>
      </c>
      <c r="AM5" s="43">
        <v>0</v>
      </c>
      <c r="AN5" s="43">
        <v>2800</v>
      </c>
      <c r="AO5" s="58">
        <f t="shared" ref="AO5:BD14" si="4">IF(MID($S5,1,1)="A",IF(AND(MID($AB5,1,2)&lt;&gt;"TR",AO$3&gt;$X5),0,IF($T5="A échoir",IF(MOD(DATEDIF($W5,AO$3,"m"),12)=0,$U5,0),IF(IFERROR(MOD(DATEDIF(EDATE($W5,11),AO$3,"m"),12),"")=0,$U5,0))),IF(MID($S5,1,1)="S",IF(AND(MID($AB5,1,2)&lt;&gt;"TR",AO$3&gt;$X5),0,IF($T5="A échoir",IF(MOD(DATEDIF($W5,AO$3,"m"),6)=0,$U5/2,0),IF(IFERROR(MOD(DATEDIF(EDATE($W5,5),AO$3,"m"),6),"")=0,$U5/2,0))),IF(MID($S5,1,1)="T",IF(AND(MID($AB5,1,2)&lt;&gt;"TR",AO$3&gt;$X5),0,IF($T5="A échoir",IF(MOD(DATEDIF($W5,AO$3,"m"),3)=0,$U5/4,0),IF(IFERROR(MOD(DATEDIF(EDATE($W5,2),AO$3,"m"),3),"")=0,$U5/2,0))),IF(MID($S5,1,1)="M",IF(AND(MID($AB5,1,2)&lt;&gt;"TR",AO$3&gt;$X5),0,IF(MOD(DATEDIF($W5,AO$3,"m"),1)=0,$U5/12,0)),0))))</f>
        <v>0</v>
      </c>
      <c r="AP5" s="58">
        <f t="shared" si="4"/>
        <v>0</v>
      </c>
      <c r="AQ5" s="58">
        <f t="shared" si="4"/>
        <v>0</v>
      </c>
      <c r="AR5" s="58">
        <f t="shared" si="4"/>
        <v>0</v>
      </c>
      <c r="AS5" s="58">
        <f t="shared" si="4"/>
        <v>0</v>
      </c>
      <c r="AT5" s="58">
        <f t="shared" si="4"/>
        <v>2800</v>
      </c>
      <c r="AU5" s="58">
        <f t="shared" si="4"/>
        <v>0</v>
      </c>
      <c r="AV5" s="58">
        <f t="shared" si="4"/>
        <v>0</v>
      </c>
      <c r="AW5" s="58">
        <f t="shared" si="4"/>
        <v>0</v>
      </c>
      <c r="AX5" s="58">
        <f t="shared" si="4"/>
        <v>0</v>
      </c>
      <c r="AY5" s="58">
        <f t="shared" si="4"/>
        <v>0</v>
      </c>
      <c r="AZ5" s="58">
        <f t="shared" si="4"/>
        <v>2800</v>
      </c>
      <c r="BA5" s="58">
        <f t="shared" si="4"/>
        <v>0</v>
      </c>
      <c r="BB5" s="58">
        <f t="shared" si="4"/>
        <v>0</v>
      </c>
      <c r="BC5" s="58">
        <f t="shared" si="4"/>
        <v>0</v>
      </c>
      <c r="BD5" s="65"/>
      <c r="BE5" s="65"/>
      <c r="BF5" s="65"/>
      <c r="BG5" s="59"/>
      <c r="BH5" s="60"/>
      <c r="BI5" s="61"/>
      <c r="BJ5" s="62"/>
      <c r="BK5" s="62"/>
      <c r="BL5" s="62"/>
      <c r="BM5" s="60"/>
      <c r="BN5" s="61"/>
      <c r="BO5" s="62"/>
      <c r="BP5" s="62"/>
      <c r="BQ5" s="62"/>
      <c r="BR5" s="66"/>
      <c r="BS5" s="66"/>
      <c r="BT5" s="66"/>
      <c r="BU5" s="66"/>
      <c r="BV5" s="66"/>
      <c r="BW5" s="66"/>
      <c r="BX5" s="66"/>
      <c r="BY5" s="35"/>
      <c r="BZ5" s="15"/>
      <c r="CA5" s="36" t="s">
        <v>118</v>
      </c>
      <c r="CB5" s="36"/>
      <c r="CC5" s="37"/>
      <c r="CD5" s="38"/>
      <c r="CE5" s="18"/>
      <c r="CF5" s="14"/>
      <c r="CG5" s="14"/>
      <c r="CH5" s="14"/>
      <c r="CI5" s="39"/>
    </row>
    <row r="6" spans="1:87" s="25" customFormat="1" x14ac:dyDescent="0.3">
      <c r="A6" s="13" t="s">
        <v>51</v>
      </c>
      <c r="B6" s="13" t="s">
        <v>103</v>
      </c>
      <c r="C6" s="14"/>
      <c r="D6" s="14" t="s">
        <v>36</v>
      </c>
      <c r="E6" s="14" t="s">
        <v>53</v>
      </c>
      <c r="F6" s="14" t="s">
        <v>54</v>
      </c>
      <c r="G6" s="14" t="s">
        <v>57</v>
      </c>
      <c r="H6" s="14" t="s">
        <v>58</v>
      </c>
      <c r="I6" s="18" t="s">
        <v>140</v>
      </c>
      <c r="J6" s="14" t="s">
        <v>132</v>
      </c>
      <c r="K6" s="13" t="s">
        <v>77</v>
      </c>
      <c r="L6" s="14" t="s">
        <v>114</v>
      </c>
      <c r="M6" s="13" t="s">
        <v>78</v>
      </c>
      <c r="N6" s="13" t="s">
        <v>34</v>
      </c>
      <c r="O6" s="13" t="s">
        <v>87</v>
      </c>
      <c r="P6" s="16">
        <v>4000</v>
      </c>
      <c r="Q6" s="15">
        <v>4000</v>
      </c>
      <c r="R6" s="15" t="s">
        <v>26</v>
      </c>
      <c r="S6" s="14" t="s">
        <v>92</v>
      </c>
      <c r="T6" s="14" t="s">
        <v>90</v>
      </c>
      <c r="U6" s="16">
        <v>4000</v>
      </c>
      <c r="V6" s="13" t="s">
        <v>27</v>
      </c>
      <c r="W6" s="28">
        <v>44044</v>
      </c>
      <c r="X6" s="28">
        <v>45138</v>
      </c>
      <c r="Y6" s="34">
        <v>44409</v>
      </c>
      <c r="Z6" s="17">
        <f t="shared" si="2"/>
        <v>44409</v>
      </c>
      <c r="AA6" s="14"/>
      <c r="AB6" s="13" t="s">
        <v>28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1000</v>
      </c>
      <c r="AL6" s="43">
        <v>0</v>
      </c>
      <c r="AM6" s="43">
        <v>1000</v>
      </c>
      <c r="AN6" s="43">
        <v>0</v>
      </c>
      <c r="AO6" s="58">
        <f t="shared" si="4"/>
        <v>0</v>
      </c>
      <c r="AP6" s="58">
        <f t="shared" si="4"/>
        <v>1000</v>
      </c>
      <c r="AQ6" s="58">
        <f t="shared" si="4"/>
        <v>0</v>
      </c>
      <c r="AR6" s="58">
        <f t="shared" si="4"/>
        <v>0</v>
      </c>
      <c r="AS6" s="58">
        <f t="shared" si="4"/>
        <v>1000</v>
      </c>
      <c r="AT6" s="58">
        <f t="shared" si="4"/>
        <v>0</v>
      </c>
      <c r="AU6" s="58">
        <f t="shared" si="4"/>
        <v>0</v>
      </c>
      <c r="AV6" s="58">
        <f t="shared" si="4"/>
        <v>1000</v>
      </c>
      <c r="AW6" s="58">
        <f t="shared" si="4"/>
        <v>0</v>
      </c>
      <c r="AX6" s="58">
        <f t="shared" si="4"/>
        <v>0</v>
      </c>
      <c r="AY6" s="58">
        <f t="shared" si="4"/>
        <v>1000</v>
      </c>
      <c r="AZ6" s="58">
        <f t="shared" si="4"/>
        <v>0</v>
      </c>
      <c r="BA6" s="58">
        <f t="shared" si="4"/>
        <v>0</v>
      </c>
      <c r="BB6" s="58">
        <f t="shared" si="4"/>
        <v>1000</v>
      </c>
      <c r="BC6" s="58">
        <f t="shared" si="4"/>
        <v>0</v>
      </c>
      <c r="BD6" s="65"/>
      <c r="BE6" s="65"/>
      <c r="BF6" s="65"/>
      <c r="BG6" s="59"/>
      <c r="BH6" s="60"/>
      <c r="BI6" s="61"/>
      <c r="BJ6" s="62"/>
      <c r="BK6" s="62"/>
      <c r="BL6" s="62"/>
      <c r="BM6" s="60"/>
      <c r="BN6" s="61"/>
      <c r="BO6" s="62"/>
      <c r="BP6" s="62"/>
      <c r="BQ6" s="62"/>
      <c r="BR6" s="66"/>
      <c r="BS6" s="66"/>
      <c r="BT6" s="66"/>
      <c r="BU6" s="66"/>
      <c r="BV6" s="66"/>
      <c r="BW6" s="66"/>
      <c r="BX6" s="66"/>
      <c r="BY6" s="35"/>
      <c r="BZ6" s="15"/>
      <c r="CA6" s="36" t="s">
        <v>118</v>
      </c>
      <c r="CB6" s="36"/>
      <c r="CC6" s="37"/>
      <c r="CD6" s="38"/>
      <c r="CE6" s="18"/>
      <c r="CF6" s="14"/>
      <c r="CG6" s="14"/>
      <c r="CH6" s="14"/>
      <c r="CI6" s="39"/>
    </row>
    <row r="7" spans="1:87" s="25" customFormat="1" x14ac:dyDescent="0.3">
      <c r="A7" s="13" t="s">
        <v>47</v>
      </c>
      <c r="B7" s="13" t="s">
        <v>99</v>
      </c>
      <c r="C7" s="14">
        <v>0</v>
      </c>
      <c r="D7" s="14" t="s">
        <v>36</v>
      </c>
      <c r="E7" s="14" t="s">
        <v>53</v>
      </c>
      <c r="F7" s="14" t="s">
        <v>54</v>
      </c>
      <c r="G7" s="14" t="s">
        <v>57</v>
      </c>
      <c r="H7" s="14" t="s">
        <v>61</v>
      </c>
      <c r="I7" s="18" t="s">
        <v>140</v>
      </c>
      <c r="J7" s="14" t="s">
        <v>133</v>
      </c>
      <c r="K7" s="13" t="s">
        <v>70</v>
      </c>
      <c r="L7" s="14" t="s">
        <v>110</v>
      </c>
      <c r="M7" s="13" t="s">
        <v>71</v>
      </c>
      <c r="N7" s="13" t="s">
        <v>34</v>
      </c>
      <c r="O7" s="13" t="s">
        <v>84</v>
      </c>
      <c r="P7" s="16">
        <v>1561.59</v>
      </c>
      <c r="Q7" s="15">
        <v>1230</v>
      </c>
      <c r="R7" s="15" t="s">
        <v>26</v>
      </c>
      <c r="S7" s="14" t="s">
        <v>91</v>
      </c>
      <c r="T7" s="14" t="s">
        <v>90</v>
      </c>
      <c r="U7" s="16">
        <v>1552.12</v>
      </c>
      <c r="V7" s="13" t="s">
        <v>27</v>
      </c>
      <c r="W7" s="28">
        <v>40817</v>
      </c>
      <c r="X7" s="28">
        <v>44469</v>
      </c>
      <c r="Y7" s="34">
        <v>44469</v>
      </c>
      <c r="Z7" s="17">
        <f t="shared" si="2"/>
        <v>44469</v>
      </c>
      <c r="AA7" s="14"/>
      <c r="AB7" s="13" t="s">
        <v>28</v>
      </c>
      <c r="AC7" s="43">
        <v>0</v>
      </c>
      <c r="AD7" s="43">
        <v>0</v>
      </c>
      <c r="AE7" s="43">
        <v>0</v>
      </c>
      <c r="AF7" s="43">
        <v>776.06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58">
        <f t="shared" si="4"/>
        <v>0</v>
      </c>
      <c r="AP7" s="58">
        <f t="shared" si="4"/>
        <v>0</v>
      </c>
      <c r="AQ7" s="58">
        <f t="shared" si="4"/>
        <v>0</v>
      </c>
      <c r="AR7" s="58">
        <f t="shared" si="4"/>
        <v>776.06</v>
      </c>
      <c r="AS7" s="58">
        <f t="shared" si="4"/>
        <v>0</v>
      </c>
      <c r="AT7" s="58">
        <f t="shared" si="4"/>
        <v>0</v>
      </c>
      <c r="AU7" s="58">
        <f t="shared" si="4"/>
        <v>0</v>
      </c>
      <c r="AV7" s="58">
        <f t="shared" si="4"/>
        <v>0</v>
      </c>
      <c r="AW7" s="58">
        <f t="shared" si="4"/>
        <v>0</v>
      </c>
      <c r="AX7" s="58">
        <f t="shared" si="4"/>
        <v>776.06</v>
      </c>
      <c r="AY7" s="58">
        <f t="shared" si="4"/>
        <v>0</v>
      </c>
      <c r="AZ7" s="58">
        <f t="shared" si="4"/>
        <v>0</v>
      </c>
      <c r="BA7" s="58">
        <f t="shared" si="4"/>
        <v>0</v>
      </c>
      <c r="BB7" s="58">
        <f t="shared" si="4"/>
        <v>0</v>
      </c>
      <c r="BC7" s="58">
        <f t="shared" si="4"/>
        <v>0</v>
      </c>
      <c r="BD7" s="65"/>
      <c r="BE7" s="65"/>
      <c r="BF7" s="65"/>
      <c r="BG7" s="59"/>
      <c r="BH7" s="60"/>
      <c r="BI7" s="61"/>
      <c r="BJ7" s="62"/>
      <c r="BK7" s="62"/>
      <c r="BL7" s="62"/>
      <c r="BM7" s="60"/>
      <c r="BN7" s="61"/>
      <c r="BO7" s="62"/>
      <c r="BP7" s="62"/>
      <c r="BQ7" s="62"/>
      <c r="BR7" s="66"/>
      <c r="BS7" s="66"/>
      <c r="BT7" s="66"/>
      <c r="BU7" s="66"/>
      <c r="BV7" s="66"/>
      <c r="BW7" s="66"/>
      <c r="BX7" s="66"/>
      <c r="BY7" s="35"/>
      <c r="BZ7" s="15"/>
      <c r="CA7" s="36" t="s">
        <v>117</v>
      </c>
      <c r="CB7" s="36"/>
      <c r="CC7" s="37"/>
      <c r="CD7" s="38"/>
      <c r="CE7" s="18"/>
      <c r="CF7" s="14"/>
      <c r="CG7" s="14"/>
      <c r="CH7" s="14"/>
      <c r="CI7" s="39"/>
    </row>
    <row r="8" spans="1:87" s="25" customFormat="1" x14ac:dyDescent="0.3">
      <c r="A8" s="13" t="s">
        <v>47</v>
      </c>
      <c r="B8" s="13" t="s">
        <v>99</v>
      </c>
      <c r="C8" s="14">
        <v>0</v>
      </c>
      <c r="D8" s="14" t="s">
        <v>36</v>
      </c>
      <c r="E8" s="14" t="s">
        <v>53</v>
      </c>
      <c r="F8" s="14" t="s">
        <v>54</v>
      </c>
      <c r="G8" s="14" t="s">
        <v>57</v>
      </c>
      <c r="H8" s="14" t="s">
        <v>61</v>
      </c>
      <c r="I8" s="18" t="s">
        <v>140</v>
      </c>
      <c r="J8" s="14" t="s">
        <v>133</v>
      </c>
      <c r="K8" s="13" t="s">
        <v>70</v>
      </c>
      <c r="L8" s="14" t="s">
        <v>111</v>
      </c>
      <c r="M8" s="13" t="s">
        <v>72</v>
      </c>
      <c r="N8" s="13" t="s">
        <v>34</v>
      </c>
      <c r="O8" s="13" t="s">
        <v>84</v>
      </c>
      <c r="P8" s="16">
        <v>1561.59</v>
      </c>
      <c r="Q8" s="15">
        <v>1230</v>
      </c>
      <c r="R8" s="15" t="s">
        <v>26</v>
      </c>
      <c r="S8" s="14" t="s">
        <v>91</v>
      </c>
      <c r="T8" s="14" t="s">
        <v>90</v>
      </c>
      <c r="U8" s="16">
        <v>1561.59</v>
      </c>
      <c r="V8" s="13" t="s">
        <v>27</v>
      </c>
      <c r="W8" s="28">
        <v>40817</v>
      </c>
      <c r="X8" s="28">
        <v>44469</v>
      </c>
      <c r="Y8" s="34">
        <v>44469</v>
      </c>
      <c r="Z8" s="17">
        <f t="shared" si="2"/>
        <v>44469</v>
      </c>
      <c r="AA8" s="14"/>
      <c r="AB8" s="13" t="s">
        <v>28</v>
      </c>
      <c r="AC8" s="43">
        <v>0</v>
      </c>
      <c r="AD8" s="43">
        <v>0</v>
      </c>
      <c r="AE8" s="43">
        <v>0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780.8</v>
      </c>
      <c r="AM8" s="43">
        <v>0</v>
      </c>
      <c r="AN8" s="43">
        <v>0</v>
      </c>
      <c r="AO8" s="58">
        <f t="shared" si="4"/>
        <v>0</v>
      </c>
      <c r="AP8" s="58">
        <f t="shared" si="4"/>
        <v>0</v>
      </c>
      <c r="AQ8" s="58">
        <f t="shared" si="4"/>
        <v>0</v>
      </c>
      <c r="AR8" s="58">
        <f t="shared" si="4"/>
        <v>780.79499999999996</v>
      </c>
      <c r="AS8" s="58">
        <f t="shared" si="4"/>
        <v>0</v>
      </c>
      <c r="AT8" s="58">
        <f t="shared" si="4"/>
        <v>0</v>
      </c>
      <c r="AU8" s="58">
        <f t="shared" si="4"/>
        <v>0</v>
      </c>
      <c r="AV8" s="58">
        <f t="shared" si="4"/>
        <v>0</v>
      </c>
      <c r="AW8" s="58">
        <f t="shared" si="4"/>
        <v>0</v>
      </c>
      <c r="AX8" s="58">
        <f t="shared" si="4"/>
        <v>780.79499999999996</v>
      </c>
      <c r="AY8" s="58">
        <f t="shared" si="4"/>
        <v>0</v>
      </c>
      <c r="AZ8" s="58">
        <f t="shared" si="4"/>
        <v>0</v>
      </c>
      <c r="BA8" s="58">
        <f t="shared" si="4"/>
        <v>0</v>
      </c>
      <c r="BB8" s="58">
        <f t="shared" si="4"/>
        <v>0</v>
      </c>
      <c r="BC8" s="58">
        <f t="shared" si="4"/>
        <v>0</v>
      </c>
      <c r="BD8" s="58">
        <f t="shared" si="4"/>
        <v>780.79499999999996</v>
      </c>
      <c r="BE8" s="65"/>
      <c r="BF8" s="65"/>
      <c r="BG8" s="59"/>
      <c r="BH8" s="60"/>
      <c r="BI8" s="61"/>
      <c r="BJ8" s="62"/>
      <c r="BK8" s="62"/>
      <c r="BL8" s="62"/>
      <c r="BM8" s="60"/>
      <c r="BN8" s="61"/>
      <c r="BO8" s="62"/>
      <c r="BP8" s="62"/>
      <c r="BQ8" s="62"/>
      <c r="BR8" s="66"/>
      <c r="BS8" s="66"/>
      <c r="BT8" s="66"/>
      <c r="BU8" s="66"/>
      <c r="BV8" s="66"/>
      <c r="BW8" s="66"/>
      <c r="BX8" s="66"/>
      <c r="BY8" s="35"/>
      <c r="BZ8" s="15"/>
      <c r="CA8" s="36" t="s">
        <v>117</v>
      </c>
      <c r="CB8" s="36"/>
      <c r="CC8" s="37"/>
      <c r="CD8" s="38"/>
      <c r="CE8" s="18"/>
      <c r="CF8" s="14"/>
      <c r="CG8" s="14"/>
      <c r="CH8" s="14"/>
      <c r="CI8" s="39"/>
    </row>
    <row r="9" spans="1:87" s="25" customFormat="1" x14ac:dyDescent="0.3">
      <c r="A9" s="13" t="s">
        <v>43</v>
      </c>
      <c r="B9" s="13" t="s">
        <v>95</v>
      </c>
      <c r="C9" s="14">
        <v>0</v>
      </c>
      <c r="D9" s="14" t="s">
        <v>36</v>
      </c>
      <c r="E9" s="14" t="s">
        <v>53</v>
      </c>
      <c r="F9" s="14" t="s">
        <v>54</v>
      </c>
      <c r="G9" s="14" t="s">
        <v>57</v>
      </c>
      <c r="H9" s="14" t="s">
        <v>61</v>
      </c>
      <c r="I9" s="18" t="s">
        <v>140</v>
      </c>
      <c r="J9" s="14" t="s">
        <v>134</v>
      </c>
      <c r="K9" s="13" t="s">
        <v>62</v>
      </c>
      <c r="L9" s="14" t="s">
        <v>106</v>
      </c>
      <c r="M9" s="13" t="s">
        <v>63</v>
      </c>
      <c r="N9" s="13" t="s">
        <v>34</v>
      </c>
      <c r="O9" s="13" t="s">
        <v>80</v>
      </c>
      <c r="P9" s="16">
        <v>33450</v>
      </c>
      <c r="Q9" s="15">
        <v>28687.5</v>
      </c>
      <c r="R9" s="15" t="s">
        <v>26</v>
      </c>
      <c r="S9" s="14" t="s">
        <v>92</v>
      </c>
      <c r="T9" s="14" t="s">
        <v>93</v>
      </c>
      <c r="U9" s="16">
        <v>33450</v>
      </c>
      <c r="V9" s="13" t="s">
        <v>27</v>
      </c>
      <c r="W9" s="28">
        <v>42998</v>
      </c>
      <c r="X9" s="28">
        <v>44459</v>
      </c>
      <c r="Y9" s="34">
        <v>44459</v>
      </c>
      <c r="Z9" s="17">
        <f t="shared" si="2"/>
        <v>44459</v>
      </c>
      <c r="AA9" s="14"/>
      <c r="AB9" s="44" t="s">
        <v>122</v>
      </c>
      <c r="AC9" s="43">
        <v>0</v>
      </c>
      <c r="AD9" s="43">
        <v>0</v>
      </c>
      <c r="AE9" s="43">
        <v>8362.5</v>
      </c>
      <c r="AF9" s="43">
        <v>0</v>
      </c>
      <c r="AG9" s="43">
        <v>0</v>
      </c>
      <c r="AH9" s="43">
        <v>8362.5</v>
      </c>
      <c r="AI9" s="43">
        <v>0</v>
      </c>
      <c r="AJ9" s="43">
        <v>0</v>
      </c>
      <c r="AK9" s="43">
        <v>8362.5</v>
      </c>
      <c r="AL9" s="43">
        <v>0</v>
      </c>
      <c r="AM9" s="43">
        <v>0</v>
      </c>
      <c r="AN9" s="43">
        <v>8362.5</v>
      </c>
      <c r="AO9" s="58">
        <f t="shared" si="4"/>
        <v>0</v>
      </c>
      <c r="AP9" s="58">
        <f t="shared" si="4"/>
        <v>0</v>
      </c>
      <c r="AQ9" s="58">
        <f t="shared" si="4"/>
        <v>16725</v>
      </c>
      <c r="AR9" s="58">
        <f t="shared" si="4"/>
        <v>0</v>
      </c>
      <c r="AS9" s="58">
        <f t="shared" si="4"/>
        <v>0</v>
      </c>
      <c r="AT9" s="58">
        <f t="shared" si="4"/>
        <v>16725</v>
      </c>
      <c r="AU9" s="58">
        <f t="shared" si="4"/>
        <v>0</v>
      </c>
      <c r="AV9" s="58">
        <f t="shared" si="4"/>
        <v>0</v>
      </c>
      <c r="AW9" s="58">
        <f t="shared" si="4"/>
        <v>16725</v>
      </c>
      <c r="AX9" s="58">
        <f t="shared" si="4"/>
        <v>0</v>
      </c>
      <c r="AY9" s="58">
        <f t="shared" si="4"/>
        <v>0</v>
      </c>
      <c r="AZ9" s="58">
        <f t="shared" si="4"/>
        <v>0</v>
      </c>
      <c r="BA9" s="58">
        <f t="shared" si="4"/>
        <v>0</v>
      </c>
      <c r="BB9" s="58">
        <f t="shared" si="4"/>
        <v>0</v>
      </c>
      <c r="BC9" s="58">
        <f t="shared" si="4"/>
        <v>0</v>
      </c>
      <c r="BD9" s="65"/>
      <c r="BE9" s="65"/>
      <c r="BF9" s="65">
        <v>8362.5</v>
      </c>
      <c r="BG9" s="59"/>
      <c r="BH9" s="63"/>
      <c r="BI9" s="61"/>
      <c r="BJ9" s="62"/>
      <c r="BK9" s="62"/>
      <c r="BL9" s="62"/>
      <c r="BM9" s="60"/>
      <c r="BN9" s="61"/>
      <c r="BO9" s="62"/>
      <c r="BP9" s="62"/>
      <c r="BQ9" s="62"/>
      <c r="BR9" s="66"/>
      <c r="BS9" s="66"/>
      <c r="BT9" s="66"/>
      <c r="BU9" s="66"/>
      <c r="BV9" s="66"/>
      <c r="BW9" s="66"/>
      <c r="BX9" s="66"/>
      <c r="BY9" s="47" t="s">
        <v>123</v>
      </c>
      <c r="BZ9" s="15"/>
      <c r="CA9" s="36" t="s">
        <v>117</v>
      </c>
      <c r="CB9" s="36"/>
      <c r="CC9" s="37"/>
      <c r="CD9" s="38"/>
      <c r="CE9" s="18"/>
      <c r="CF9" s="14"/>
      <c r="CG9" s="14"/>
      <c r="CH9" s="14"/>
      <c r="CI9" s="39"/>
    </row>
    <row r="10" spans="1:87" s="25" customFormat="1" x14ac:dyDescent="0.3">
      <c r="A10" s="13" t="s">
        <v>52</v>
      </c>
      <c r="B10" s="13" t="s">
        <v>104</v>
      </c>
      <c r="C10" s="14"/>
      <c r="D10" s="14" t="s">
        <v>36</v>
      </c>
      <c r="E10" s="14" t="s">
        <v>53</v>
      </c>
      <c r="F10" s="14" t="s">
        <v>54</v>
      </c>
      <c r="G10" s="14" t="s">
        <v>65</v>
      </c>
      <c r="H10" s="14" t="s">
        <v>60</v>
      </c>
      <c r="I10" s="18" t="s">
        <v>140</v>
      </c>
      <c r="J10" s="14" t="s">
        <v>134</v>
      </c>
      <c r="K10" s="13" t="s">
        <v>62</v>
      </c>
      <c r="L10" s="14" t="s">
        <v>115</v>
      </c>
      <c r="M10" s="13">
        <v>818692</v>
      </c>
      <c r="N10" s="13" t="s">
        <v>34</v>
      </c>
      <c r="O10" s="13" t="s">
        <v>88</v>
      </c>
      <c r="P10" s="16">
        <v>10103.81</v>
      </c>
      <c r="Q10" s="15">
        <v>10103.81</v>
      </c>
      <c r="R10" s="15" t="s">
        <v>26</v>
      </c>
      <c r="S10" s="14" t="s">
        <v>89</v>
      </c>
      <c r="T10" s="14" t="s">
        <v>93</v>
      </c>
      <c r="U10" s="16">
        <v>10103.81</v>
      </c>
      <c r="V10" s="13" t="s">
        <v>27</v>
      </c>
      <c r="W10" s="28">
        <v>44047</v>
      </c>
      <c r="X10" s="28">
        <v>44411</v>
      </c>
      <c r="Y10" s="34">
        <v>44384</v>
      </c>
      <c r="Z10" s="17">
        <f t="shared" si="2"/>
        <v>44384</v>
      </c>
      <c r="AA10" s="14"/>
      <c r="AB10" s="13" t="s">
        <v>28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2525.9499999999998</v>
      </c>
      <c r="AO10" s="58">
        <f t="shared" si="4"/>
        <v>0</v>
      </c>
      <c r="AP10" s="58">
        <f t="shared" si="4"/>
        <v>0</v>
      </c>
      <c r="AQ10" s="58">
        <f t="shared" si="4"/>
        <v>0</v>
      </c>
      <c r="AR10" s="58">
        <f t="shared" si="4"/>
        <v>0</v>
      </c>
      <c r="AS10" s="58">
        <f t="shared" si="4"/>
        <v>0</v>
      </c>
      <c r="AT10" s="58">
        <f t="shared" si="4"/>
        <v>0</v>
      </c>
      <c r="AU10" s="58">
        <f t="shared" si="4"/>
        <v>0</v>
      </c>
      <c r="AV10" s="58">
        <f t="shared" si="4"/>
        <v>10103.81</v>
      </c>
      <c r="AW10" s="58">
        <f t="shared" si="4"/>
        <v>0</v>
      </c>
      <c r="AX10" s="58">
        <f t="shared" si="4"/>
        <v>0</v>
      </c>
      <c r="AY10" s="58">
        <f t="shared" si="4"/>
        <v>0</v>
      </c>
      <c r="AZ10" s="58">
        <f t="shared" si="4"/>
        <v>0</v>
      </c>
      <c r="BA10" s="58">
        <f t="shared" si="4"/>
        <v>0</v>
      </c>
      <c r="BB10" s="58">
        <f t="shared" si="4"/>
        <v>0</v>
      </c>
      <c r="BC10" s="58">
        <f t="shared" si="4"/>
        <v>0</v>
      </c>
      <c r="BD10" s="65"/>
      <c r="BE10" s="65">
        <v>2525.9499999999998</v>
      </c>
      <c r="BF10" s="65"/>
      <c r="BG10" s="59"/>
      <c r="BH10" s="64"/>
      <c r="BI10" s="61"/>
      <c r="BJ10" s="62"/>
      <c r="BK10" s="62"/>
      <c r="BL10" s="62"/>
      <c r="BM10" s="60"/>
      <c r="BN10" s="61"/>
      <c r="BO10" s="62"/>
      <c r="BP10" s="62"/>
      <c r="BQ10" s="62"/>
      <c r="BR10" s="66"/>
      <c r="BS10" s="66"/>
      <c r="BT10" s="66"/>
      <c r="BU10" s="66"/>
      <c r="BV10" s="66"/>
      <c r="BW10" s="66"/>
      <c r="BX10" s="66"/>
      <c r="BY10" s="46" t="s">
        <v>124</v>
      </c>
      <c r="BZ10" s="15"/>
      <c r="CA10" s="36" t="s">
        <v>121</v>
      </c>
      <c r="CB10" s="36"/>
      <c r="CC10" s="37"/>
      <c r="CD10" s="38"/>
      <c r="CE10" s="18"/>
      <c r="CF10" s="14"/>
      <c r="CG10" s="14"/>
      <c r="CH10" s="14"/>
      <c r="CI10" s="39"/>
    </row>
    <row r="11" spans="1:87" s="25" customFormat="1" x14ac:dyDescent="0.3">
      <c r="A11" s="13" t="s">
        <v>45</v>
      </c>
      <c r="B11" s="13" t="s">
        <v>97</v>
      </c>
      <c r="C11" s="14">
        <v>0</v>
      </c>
      <c r="D11" s="14" t="s">
        <v>36</v>
      </c>
      <c r="E11" s="14" t="s">
        <v>53</v>
      </c>
      <c r="F11" s="14" t="s">
        <v>54</v>
      </c>
      <c r="G11" s="14" t="s">
        <v>57</v>
      </c>
      <c r="H11" s="14" t="s">
        <v>61</v>
      </c>
      <c r="I11" s="18" t="s">
        <v>140</v>
      </c>
      <c r="J11" s="14" t="s">
        <v>135</v>
      </c>
      <c r="K11" s="13" t="s">
        <v>66</v>
      </c>
      <c r="L11" s="14" t="s">
        <v>108</v>
      </c>
      <c r="M11" s="13" t="s">
        <v>67</v>
      </c>
      <c r="N11" s="13" t="s">
        <v>34</v>
      </c>
      <c r="O11" s="13" t="s">
        <v>82</v>
      </c>
      <c r="P11" s="16">
        <v>28761.84</v>
      </c>
      <c r="Q11" s="15">
        <v>19944.72</v>
      </c>
      <c r="R11" s="15" t="s">
        <v>26</v>
      </c>
      <c r="S11" s="14" t="s">
        <v>92</v>
      </c>
      <c r="T11" s="14" t="s">
        <v>90</v>
      </c>
      <c r="U11" s="16">
        <v>28761.84</v>
      </c>
      <c r="V11" s="13" t="s">
        <v>27</v>
      </c>
      <c r="W11" s="28">
        <v>38231</v>
      </c>
      <c r="X11" s="28">
        <v>44439</v>
      </c>
      <c r="Y11" s="34">
        <v>44439</v>
      </c>
      <c r="Z11" s="17">
        <f t="shared" si="2"/>
        <v>44439</v>
      </c>
      <c r="AA11" s="14"/>
      <c r="AB11" s="13" t="s">
        <v>28</v>
      </c>
      <c r="AC11" s="43">
        <v>0</v>
      </c>
      <c r="AD11" s="43">
        <v>0</v>
      </c>
      <c r="AE11" s="43">
        <v>7144.03</v>
      </c>
      <c r="AF11" s="43">
        <v>0</v>
      </c>
      <c r="AG11" s="43">
        <v>0</v>
      </c>
      <c r="AH11" s="43">
        <v>7144.01</v>
      </c>
      <c r="AI11" s="43">
        <v>0</v>
      </c>
      <c r="AJ11" s="43">
        <v>0</v>
      </c>
      <c r="AK11" s="43">
        <v>7190.46</v>
      </c>
      <c r="AL11" s="43">
        <v>0</v>
      </c>
      <c r="AM11" s="43">
        <v>0</v>
      </c>
      <c r="AN11" s="43">
        <v>7190.46</v>
      </c>
      <c r="AO11" s="58">
        <f t="shared" si="4"/>
        <v>0</v>
      </c>
      <c r="AP11" s="58">
        <f t="shared" si="4"/>
        <v>0</v>
      </c>
      <c r="AQ11" s="58">
        <f t="shared" si="4"/>
        <v>7190.46</v>
      </c>
      <c r="AR11" s="58">
        <f t="shared" si="4"/>
        <v>0</v>
      </c>
      <c r="AS11" s="58">
        <f t="shared" si="4"/>
        <v>0</v>
      </c>
      <c r="AT11" s="58">
        <f t="shared" si="4"/>
        <v>7190.46</v>
      </c>
      <c r="AU11" s="58">
        <f t="shared" si="4"/>
        <v>0</v>
      </c>
      <c r="AV11" s="58">
        <f t="shared" si="4"/>
        <v>0</v>
      </c>
      <c r="AW11" s="58">
        <f t="shared" si="4"/>
        <v>7190.46</v>
      </c>
      <c r="AX11" s="58">
        <f t="shared" si="4"/>
        <v>0</v>
      </c>
      <c r="AY11" s="58">
        <f t="shared" si="4"/>
        <v>0</v>
      </c>
      <c r="AZ11" s="58">
        <f t="shared" si="4"/>
        <v>7190.46</v>
      </c>
      <c r="BA11" s="58">
        <f t="shared" si="4"/>
        <v>0</v>
      </c>
      <c r="BB11" s="58">
        <f t="shared" si="4"/>
        <v>0</v>
      </c>
      <c r="BC11" s="58">
        <f t="shared" si="4"/>
        <v>7190.46</v>
      </c>
      <c r="BD11" s="65"/>
      <c r="BE11" s="65"/>
      <c r="BF11" s="65">
        <v>7190.46</v>
      </c>
      <c r="BG11" s="59"/>
      <c r="BH11" s="60"/>
      <c r="BI11" s="61"/>
      <c r="BJ11" s="62"/>
      <c r="BK11" s="62"/>
      <c r="BL11" s="62"/>
      <c r="BM11" s="60"/>
      <c r="BN11" s="61"/>
      <c r="BO11" s="62"/>
      <c r="BP11" s="62"/>
      <c r="BQ11" s="62"/>
      <c r="BR11" s="66"/>
      <c r="BS11" s="66"/>
      <c r="BT11" s="66"/>
      <c r="BU11" s="66"/>
      <c r="BV11" s="66"/>
      <c r="BW11" s="66"/>
      <c r="BX11" s="66"/>
      <c r="BY11" s="35"/>
      <c r="BZ11" s="15"/>
      <c r="CA11" s="36" t="s">
        <v>117</v>
      </c>
      <c r="CB11" s="36"/>
      <c r="CC11" s="37"/>
      <c r="CD11" s="38"/>
      <c r="CE11" s="18"/>
      <c r="CF11" s="14"/>
      <c r="CG11" s="14"/>
      <c r="CH11" s="14"/>
      <c r="CI11" s="39"/>
    </row>
    <row r="12" spans="1:87" s="25" customFormat="1" x14ac:dyDescent="0.3">
      <c r="A12" s="13" t="s">
        <v>48</v>
      </c>
      <c r="B12" s="13" t="s">
        <v>100</v>
      </c>
      <c r="C12" s="14">
        <v>0</v>
      </c>
      <c r="D12" s="14" t="s">
        <v>36</v>
      </c>
      <c r="E12" s="14" t="s">
        <v>53</v>
      </c>
      <c r="F12" s="14" t="s">
        <v>54</v>
      </c>
      <c r="G12" s="14" t="s">
        <v>57</v>
      </c>
      <c r="H12" s="14" t="s">
        <v>58</v>
      </c>
      <c r="I12" s="18" t="s">
        <v>140</v>
      </c>
      <c r="J12" s="14" t="s">
        <v>136</v>
      </c>
      <c r="K12" s="13" t="s">
        <v>73</v>
      </c>
      <c r="L12" s="14" t="s">
        <v>112</v>
      </c>
      <c r="M12" s="13" t="s">
        <v>74</v>
      </c>
      <c r="N12" s="13" t="s">
        <v>34</v>
      </c>
      <c r="O12" s="13" t="s">
        <v>85</v>
      </c>
      <c r="P12" s="16">
        <v>1849.78</v>
      </c>
      <c r="Q12" s="15">
        <v>1596.6</v>
      </c>
      <c r="R12" s="15" t="s">
        <v>26</v>
      </c>
      <c r="S12" s="14" t="s">
        <v>89</v>
      </c>
      <c r="T12" s="14" t="s">
        <v>90</v>
      </c>
      <c r="U12" s="16">
        <v>1849.78</v>
      </c>
      <c r="V12" s="13" t="s">
        <v>27</v>
      </c>
      <c r="W12" s="28">
        <v>40969</v>
      </c>
      <c r="X12" s="28">
        <v>44255</v>
      </c>
      <c r="Y12" s="34">
        <v>44255</v>
      </c>
      <c r="Z12" s="17">
        <f t="shared" si="2"/>
        <v>44255</v>
      </c>
      <c r="AA12" s="14">
        <v>1.0085999999999999</v>
      </c>
      <c r="AB12" s="13" t="s">
        <v>28</v>
      </c>
      <c r="AC12" s="43">
        <v>0</v>
      </c>
      <c r="AD12" s="43">
        <v>0</v>
      </c>
      <c r="AE12" s="43">
        <v>0</v>
      </c>
      <c r="AF12" s="43">
        <v>1849.78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58">
        <f t="shared" si="4"/>
        <v>0</v>
      </c>
      <c r="AP12" s="58">
        <f t="shared" si="4"/>
        <v>0</v>
      </c>
      <c r="AQ12" s="58">
        <f t="shared" si="4"/>
        <v>1849.78</v>
      </c>
      <c r="AR12" s="58">
        <f t="shared" si="4"/>
        <v>0</v>
      </c>
      <c r="AS12" s="58">
        <f t="shared" si="4"/>
        <v>0</v>
      </c>
      <c r="AT12" s="58">
        <f t="shared" si="4"/>
        <v>0</v>
      </c>
      <c r="AU12" s="58">
        <f t="shared" si="4"/>
        <v>0</v>
      </c>
      <c r="AV12" s="58">
        <f t="shared" si="4"/>
        <v>0</v>
      </c>
      <c r="AW12" s="58">
        <f t="shared" si="4"/>
        <v>0</v>
      </c>
      <c r="AX12" s="58">
        <f t="shared" si="4"/>
        <v>0</v>
      </c>
      <c r="AY12" s="58">
        <f t="shared" si="4"/>
        <v>0</v>
      </c>
      <c r="AZ12" s="58">
        <f t="shared" si="4"/>
        <v>0</v>
      </c>
      <c r="BA12" s="58">
        <f t="shared" si="4"/>
        <v>0</v>
      </c>
      <c r="BB12" s="58">
        <f t="shared" si="4"/>
        <v>0</v>
      </c>
      <c r="BC12" s="58">
        <f t="shared" si="4"/>
        <v>1849.78</v>
      </c>
      <c r="BD12" s="65"/>
      <c r="BE12" s="65"/>
      <c r="BF12" s="65"/>
      <c r="BG12" s="59"/>
      <c r="BH12" s="60"/>
      <c r="BI12" s="61"/>
      <c r="BJ12" s="62"/>
      <c r="BK12" s="62"/>
      <c r="BL12" s="62"/>
      <c r="BM12" s="60"/>
      <c r="BN12" s="61"/>
      <c r="BO12" s="62"/>
      <c r="BP12" s="62"/>
      <c r="BQ12" s="62"/>
      <c r="BR12" s="66"/>
      <c r="BS12" s="66"/>
      <c r="BT12" s="66"/>
      <c r="BU12" s="66"/>
      <c r="BV12" s="66"/>
      <c r="BW12" s="66"/>
      <c r="BX12" s="66"/>
      <c r="BY12" s="35"/>
      <c r="BZ12" s="15"/>
      <c r="CA12" s="36" t="s">
        <v>118</v>
      </c>
      <c r="CB12" s="36"/>
      <c r="CC12" s="37"/>
      <c r="CD12" s="38"/>
      <c r="CE12" s="18"/>
      <c r="CF12" s="14"/>
      <c r="CG12" s="14"/>
      <c r="CH12" s="14"/>
      <c r="CI12" s="39"/>
    </row>
    <row r="13" spans="1:87" s="25" customFormat="1" x14ac:dyDescent="0.3">
      <c r="A13" s="13" t="s">
        <v>50</v>
      </c>
      <c r="B13" s="13" t="s">
        <v>102</v>
      </c>
      <c r="C13" s="14" t="s">
        <v>36</v>
      </c>
      <c r="D13" s="14" t="s">
        <v>36</v>
      </c>
      <c r="E13" s="14" t="s">
        <v>53</v>
      </c>
      <c r="F13" s="14" t="s">
        <v>54</v>
      </c>
      <c r="G13" s="14" t="s">
        <v>55</v>
      </c>
      <c r="H13" s="14" t="s">
        <v>59</v>
      </c>
      <c r="I13" s="18" t="s">
        <v>139</v>
      </c>
      <c r="J13" s="14" t="s">
        <v>137</v>
      </c>
      <c r="K13" s="13" t="s">
        <v>68</v>
      </c>
      <c r="L13" s="14" t="s">
        <v>113</v>
      </c>
      <c r="M13" s="45" t="s">
        <v>126</v>
      </c>
      <c r="N13" s="13" t="s">
        <v>34</v>
      </c>
      <c r="O13" s="13" t="s">
        <v>86</v>
      </c>
      <c r="P13" s="16">
        <v>600</v>
      </c>
      <c r="Q13" s="15">
        <v>600</v>
      </c>
      <c r="R13" s="15" t="s">
        <v>26</v>
      </c>
      <c r="S13" s="14" t="s">
        <v>91</v>
      </c>
      <c r="T13" s="14" t="s">
        <v>90</v>
      </c>
      <c r="U13" s="16">
        <v>600</v>
      </c>
      <c r="V13" s="13" t="s">
        <v>27</v>
      </c>
      <c r="W13" s="28">
        <v>43831</v>
      </c>
      <c r="X13" s="28">
        <v>44561</v>
      </c>
      <c r="Y13" s="34">
        <v>44561</v>
      </c>
      <c r="Z13" s="17">
        <f t="shared" si="2"/>
        <v>44561</v>
      </c>
      <c r="AA13" s="14">
        <v>1.0026999999999999</v>
      </c>
      <c r="AB13" s="13" t="s">
        <v>28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600</v>
      </c>
      <c r="AK13" s="43">
        <v>0</v>
      </c>
      <c r="AL13" s="43">
        <v>0</v>
      </c>
      <c r="AM13" s="43">
        <v>0</v>
      </c>
      <c r="AN13" s="43">
        <v>0</v>
      </c>
      <c r="AO13" s="58">
        <f t="shared" si="4"/>
        <v>300</v>
      </c>
      <c r="AP13" s="58">
        <f t="shared" si="4"/>
        <v>0</v>
      </c>
      <c r="AQ13" s="58">
        <f t="shared" si="4"/>
        <v>0</v>
      </c>
      <c r="AR13" s="58">
        <f t="shared" si="4"/>
        <v>0</v>
      </c>
      <c r="AS13" s="58">
        <f t="shared" si="4"/>
        <v>0</v>
      </c>
      <c r="AT13" s="58">
        <f t="shared" si="4"/>
        <v>0</v>
      </c>
      <c r="AU13" s="58">
        <f t="shared" si="4"/>
        <v>300</v>
      </c>
      <c r="AV13" s="58">
        <f t="shared" si="4"/>
        <v>0</v>
      </c>
      <c r="AW13" s="58">
        <f t="shared" si="4"/>
        <v>0</v>
      </c>
      <c r="AX13" s="58">
        <f t="shared" si="4"/>
        <v>0</v>
      </c>
      <c r="AY13" s="58">
        <f t="shared" si="4"/>
        <v>0</v>
      </c>
      <c r="AZ13" s="58">
        <f t="shared" si="4"/>
        <v>0</v>
      </c>
      <c r="BA13" s="58">
        <f t="shared" si="4"/>
        <v>300</v>
      </c>
      <c r="BB13" s="58">
        <f t="shared" si="4"/>
        <v>0</v>
      </c>
      <c r="BC13" s="58">
        <f t="shared" si="4"/>
        <v>0</v>
      </c>
      <c r="BD13" s="65"/>
      <c r="BE13" s="65"/>
      <c r="BF13" s="65"/>
      <c r="BG13" s="59"/>
      <c r="BH13" s="60"/>
      <c r="BI13" s="61"/>
      <c r="BJ13" s="62"/>
      <c r="BK13" s="62"/>
      <c r="BL13" s="62"/>
      <c r="BM13" s="60"/>
      <c r="BN13" s="61"/>
      <c r="BO13" s="62"/>
      <c r="BP13" s="62"/>
      <c r="BQ13" s="62"/>
      <c r="BR13" s="66"/>
      <c r="BS13" s="66"/>
      <c r="BT13" s="66"/>
      <c r="BU13" s="66"/>
      <c r="BV13" s="66"/>
      <c r="BW13" s="66"/>
      <c r="BX13" s="66"/>
      <c r="BY13" s="35" t="s">
        <v>127</v>
      </c>
      <c r="BZ13" s="15"/>
      <c r="CA13" s="36" t="s">
        <v>119</v>
      </c>
      <c r="CB13" s="36"/>
      <c r="CC13" s="37"/>
      <c r="CD13" s="38"/>
      <c r="CE13" s="18"/>
      <c r="CF13" s="14"/>
      <c r="CG13" s="14"/>
      <c r="CH13" s="14"/>
      <c r="CI13" s="39"/>
    </row>
    <row r="14" spans="1:87" s="25" customFormat="1" x14ac:dyDescent="0.3">
      <c r="A14" s="13" t="s">
        <v>44</v>
      </c>
      <c r="B14" s="13" t="s">
        <v>96</v>
      </c>
      <c r="C14" s="14">
        <v>0</v>
      </c>
      <c r="D14" s="14" t="s">
        <v>36</v>
      </c>
      <c r="E14" s="14" t="s">
        <v>53</v>
      </c>
      <c r="F14" s="14" t="s">
        <v>54</v>
      </c>
      <c r="G14" s="14" t="s">
        <v>55</v>
      </c>
      <c r="H14" s="14" t="s">
        <v>56</v>
      </c>
      <c r="I14" s="18" t="s">
        <v>139</v>
      </c>
      <c r="J14" s="14" t="s">
        <v>138</v>
      </c>
      <c r="K14" s="13" t="s">
        <v>64</v>
      </c>
      <c r="L14" s="14" t="s">
        <v>107</v>
      </c>
      <c r="M14" s="45" t="s">
        <v>128</v>
      </c>
      <c r="N14" s="13" t="s">
        <v>34</v>
      </c>
      <c r="O14" s="13" t="s">
        <v>81</v>
      </c>
      <c r="P14" s="16">
        <v>12888.38</v>
      </c>
      <c r="Q14" s="15">
        <v>12440.64</v>
      </c>
      <c r="R14" s="15" t="s">
        <v>26</v>
      </c>
      <c r="S14" s="14" t="s">
        <v>94</v>
      </c>
      <c r="T14" s="14" t="s">
        <v>93</v>
      </c>
      <c r="U14" s="16">
        <v>12888.38</v>
      </c>
      <c r="V14" s="13" t="s">
        <v>27</v>
      </c>
      <c r="W14" s="28">
        <v>43344</v>
      </c>
      <c r="X14" s="28">
        <v>45535</v>
      </c>
      <c r="Y14" s="34">
        <v>44440</v>
      </c>
      <c r="Z14" s="17">
        <f t="shared" si="2"/>
        <v>44440</v>
      </c>
      <c r="AA14" s="14">
        <v>1.0349999999999999</v>
      </c>
      <c r="AB14" s="13" t="s">
        <v>29</v>
      </c>
      <c r="AC14" s="43">
        <v>1047.98</v>
      </c>
      <c r="AD14" s="43">
        <v>1047.98</v>
      </c>
      <c r="AE14" s="43">
        <v>1047.98</v>
      </c>
      <c r="AF14" s="43">
        <v>1047.98</v>
      </c>
      <c r="AG14" s="43">
        <v>1047.98</v>
      </c>
      <c r="AH14" s="43">
        <v>1047.98</v>
      </c>
      <c r="AI14" s="43">
        <v>1047.98</v>
      </c>
      <c r="AJ14" s="43">
        <v>1047.98</v>
      </c>
      <c r="AK14" s="43">
        <v>0</v>
      </c>
      <c r="AL14" s="43">
        <v>0</v>
      </c>
      <c r="AM14" s="43">
        <v>0</v>
      </c>
      <c r="AN14" s="43">
        <v>0</v>
      </c>
      <c r="AO14" s="58">
        <f t="shared" si="4"/>
        <v>1074.0316666666665</v>
      </c>
      <c r="AP14" s="58">
        <f t="shared" si="4"/>
        <v>1074.0316666666665</v>
      </c>
      <c r="AQ14" s="58">
        <f t="shared" si="4"/>
        <v>1074.0316666666665</v>
      </c>
      <c r="AR14" s="58">
        <f t="shared" si="4"/>
        <v>1074.0316666666665</v>
      </c>
      <c r="AS14" s="58">
        <f t="shared" si="4"/>
        <v>1074.0316666666665</v>
      </c>
      <c r="AT14" s="58">
        <f t="shared" si="4"/>
        <v>1074.0316666666665</v>
      </c>
      <c r="AU14" s="58">
        <f t="shared" si="4"/>
        <v>1074.0316666666665</v>
      </c>
      <c r="AV14" s="58">
        <f t="shared" si="4"/>
        <v>1074.0316666666665</v>
      </c>
      <c r="AW14" s="58">
        <f t="shared" si="4"/>
        <v>1074.0316666666665</v>
      </c>
      <c r="AX14" s="58">
        <f t="shared" si="4"/>
        <v>1074.0316666666665</v>
      </c>
      <c r="AY14" s="58">
        <f t="shared" si="4"/>
        <v>1074.0316666666665</v>
      </c>
      <c r="AZ14" s="58">
        <f t="shared" si="4"/>
        <v>1074.0316666666665</v>
      </c>
      <c r="BA14" s="58">
        <f t="shared" si="4"/>
        <v>1074.0316666666665</v>
      </c>
      <c r="BB14" s="58">
        <f t="shared" si="4"/>
        <v>1074.0316666666665</v>
      </c>
      <c r="BC14" s="58">
        <f t="shared" si="4"/>
        <v>1074.0316666666665</v>
      </c>
      <c r="BD14" s="65">
        <v>1074.03</v>
      </c>
      <c r="BE14" s="65">
        <v>1074.03</v>
      </c>
      <c r="BF14" s="65">
        <v>1074.03</v>
      </c>
      <c r="BG14" s="59"/>
      <c r="BH14" s="60"/>
      <c r="BI14" s="61"/>
      <c r="BJ14" s="62"/>
      <c r="BK14" s="62"/>
      <c r="BL14" s="62"/>
      <c r="BM14" s="60"/>
      <c r="BN14" s="61"/>
      <c r="BO14" s="62"/>
      <c r="BP14" s="62"/>
      <c r="BQ14" s="62"/>
      <c r="BR14" s="66"/>
      <c r="BS14" s="66"/>
      <c r="BT14" s="66"/>
      <c r="BU14" s="66"/>
      <c r="BV14" s="66"/>
      <c r="BW14" s="66"/>
      <c r="BX14" s="66"/>
      <c r="BY14" s="35" t="s">
        <v>129</v>
      </c>
      <c r="BZ14" s="15"/>
      <c r="CA14" s="36" t="s">
        <v>120</v>
      </c>
      <c r="CB14" s="36"/>
      <c r="CC14" s="37"/>
      <c r="CD14" s="38"/>
      <c r="CE14" s="18"/>
      <c r="CF14" s="14"/>
      <c r="CG14" s="14"/>
      <c r="CH14" s="14"/>
      <c r="CI14" s="39"/>
    </row>
    <row r="15" spans="1:87" x14ac:dyDescent="0.3">
      <c r="AB15" s="67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9"/>
      <c r="AP15" s="67"/>
      <c r="AS15" s="52"/>
    </row>
    <row r="16" spans="1:87" x14ac:dyDescent="0.3">
      <c r="W16" s="74"/>
      <c r="Y16" s="73"/>
      <c r="AA16" s="56"/>
      <c r="AB16" s="70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2"/>
      <c r="AP16" s="71"/>
      <c r="AR16" s="56"/>
    </row>
    <row r="17" spans="23:48" x14ac:dyDescent="0.3">
      <c r="X17" s="55"/>
      <c r="AB17" s="75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5"/>
      <c r="AP17" s="71">
        <f>IF(ISERROR(MOD(DATEDIF($W4,AP$3,"m"),12)),0,IF(MOD(DATEDIF($W4,AP$3,"m"),12)=0,$U4,0))</f>
        <v>0</v>
      </c>
      <c r="AR17" s="56"/>
      <c r="AT17" s="19"/>
    </row>
    <row r="18" spans="23:48" x14ac:dyDescent="0.3">
      <c r="AA18" s="56"/>
      <c r="AB18" s="76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2"/>
    </row>
    <row r="19" spans="23:48" x14ac:dyDescent="0.3">
      <c r="AA19" s="56"/>
      <c r="AB19" s="76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2"/>
      <c r="AR19" s="56"/>
    </row>
    <row r="20" spans="23:48" x14ac:dyDescent="0.3">
      <c r="W20" s="55"/>
      <c r="AA20" s="56"/>
      <c r="AB20" s="77"/>
    </row>
    <row r="21" spans="23:48" x14ac:dyDescent="0.3">
      <c r="AA21" s="56"/>
      <c r="AO21" s="57"/>
      <c r="AV21" s="53"/>
    </row>
    <row r="22" spans="23:48" x14ac:dyDescent="0.3">
      <c r="AA22" s="57"/>
    </row>
    <row r="23" spans="23:48" x14ac:dyDescent="0.3">
      <c r="AA23" s="56"/>
    </row>
    <row r="24" spans="23:48" x14ac:dyDescent="0.3">
      <c r="AA24" s="56"/>
    </row>
    <row r="25" spans="23:48" x14ac:dyDescent="0.3">
      <c r="AA25" s="56"/>
    </row>
    <row r="26" spans="23:48" x14ac:dyDescent="0.3">
      <c r="AA26" s="56"/>
    </row>
  </sheetData>
  <autoFilter ref="A3:XEY14" xr:uid="{8DDE4DFA-38EE-4B86-9A8C-7E0E7E245CBA}"/>
  <sortState xmlns:xlrd2="http://schemas.microsoft.com/office/spreadsheetml/2017/richdata2" ref="A4:BR3715">
    <sortCondition ref="F4:F3715"/>
    <sortCondition ref="G4:G3715"/>
    <sortCondition ref="H4:H3715"/>
    <sortCondition ref="A4:A3715"/>
  </sortState>
  <customSheetViews>
    <customSheetView guid="{50DCF285-1689-4DEE-AEF8-66937C7C1EEB}" showPageBreaks="1" zeroValues="0" filter="1" showAutoFilter="1" topLeftCell="AU88">
      <selection activeCell="BK536" sqref="BK536"/>
      <pageMargins left="0.7" right="0.7" top="0.75" bottom="0.75" header="0.3" footer="0.3"/>
      <pageSetup paperSize="9" orientation="portrait" r:id="rId1"/>
      <autoFilter ref="A3:BU610" xr:uid="{00000000-0000-0000-0000-000000000000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  <customSheetView guid="{E2A871CD-CF00-4643-86C3-3E88C6984D47}" zeroValues="0" showAutoFilter="1" hiddenColumns="1">
      <selection activeCell="AY500" sqref="AY500"/>
      <pageMargins left="0.7" right="0.7" top="0.75" bottom="0.75" header="0.3" footer="0.3"/>
      <pageSetup paperSize="9" orientation="portrait" r:id="rId2"/>
      <autoFilter ref="A3:BT703" xr:uid="{00000000-0000-0000-0000-000000000000}"/>
    </customSheetView>
    <customSheetView guid="{9513E6F5-D17C-452F-8AFC-91DDAE688F54}" zeroValues="0" showAutoFilter="1" hiddenColumns="1">
      <selection activeCell="AP661" sqref="AP661"/>
      <pageMargins left="0.7" right="0.7" top="0.75" bottom="0.75" header="0.3" footer="0.3"/>
      <pageSetup paperSize="9" orientation="portrait" r:id="rId3"/>
      <autoFilter ref="A3:BT703" xr:uid="{00000000-0000-0000-0000-000000000000}"/>
    </customSheetView>
    <customSheetView guid="{024068FC-201F-4012-9A7D-6D85B24BCB01}" zeroValues="0" filter="1" showAutoFilter="1" hiddenColumns="1" topLeftCell="AL1">
      <selection activeCell="AO2" sqref="AO2"/>
      <pageMargins left="0.7" right="0.7" top="0.75" bottom="0.75" header="0.3" footer="0.3"/>
      <pageSetup paperSize="9" orientation="portrait" r:id="rId4"/>
      <autoFilter ref="A3:BU610" xr:uid="{00000000-0000-0000-0000-000000000000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</customSheetViews>
  <phoneticPr fontId="11" type="noConversion"/>
  <pageMargins left="0.7" right="0.7" top="0.75" bottom="0.75" header="0.3" footer="0.3"/>
  <pageSetup paperSize="9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P2</vt:lpstr>
    </vt:vector>
  </TitlesOfParts>
  <Company>SPIE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COLOVIC Sandrine</dc:creator>
  <cp:lastModifiedBy>marc willard</cp:lastModifiedBy>
  <cp:lastPrinted>2021-02-01T14:42:53Z</cp:lastPrinted>
  <dcterms:created xsi:type="dcterms:W3CDTF">2020-11-05T11:37:53Z</dcterms:created>
  <dcterms:modified xsi:type="dcterms:W3CDTF">2022-01-16T15:00:16Z</dcterms:modified>
</cp:coreProperties>
</file>