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7860" yWindow="120" windowWidth="19800" windowHeight="14355" activeTab="1"/>
  </bookViews>
  <sheets>
    <sheet name="Feuil1" sheetId="1" r:id="rId1"/>
    <sheet name="Feuil2" sheetId="2" r:id="rId2"/>
  </sheets>
  <calcPr calcId="145621"/>
</workbook>
</file>

<file path=xl/calcChain.xml><?xml version="1.0" encoding="utf-8"?>
<calcChain xmlns="http://schemas.openxmlformats.org/spreadsheetml/2006/main">
  <c r="F41" i="2" l="1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E61" i="2"/>
  <c r="E2" i="2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G28" i="2" l="1"/>
  <c r="G40" i="2"/>
  <c r="F28" i="2"/>
  <c r="F40" i="2"/>
  <c r="G29" i="1"/>
  <c r="D29" i="1" s="1"/>
  <c r="D28" i="1"/>
  <c r="F27" i="1"/>
  <c r="F26" i="1"/>
  <c r="F19" i="1"/>
  <c r="F18" i="1"/>
  <c r="F17" i="1"/>
  <c r="F16" i="1"/>
  <c r="F15" i="1"/>
  <c r="F14" i="1"/>
  <c r="G28" i="1"/>
  <c r="K28" i="1"/>
  <c r="J28" i="1"/>
  <c r="C29" i="1"/>
  <c r="C28" i="1"/>
  <c r="C27" i="1"/>
  <c r="C26" i="1"/>
  <c r="C25" i="1"/>
  <c r="C24" i="1"/>
  <c r="C23" i="1"/>
  <c r="A2" i="1"/>
  <c r="I27" i="1"/>
  <c r="I26" i="1"/>
  <c r="K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l="1"/>
  <c r="H2" i="1" s="1"/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H28" i="1"/>
  <c r="I28" i="1" s="1"/>
  <c r="E2" i="1" s="1"/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E28" i="1"/>
  <c r="F28" i="1" s="1"/>
  <c r="B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</calcChain>
</file>

<file path=xl/comments1.xml><?xml version="1.0" encoding="utf-8"?>
<comments xmlns="http://schemas.openxmlformats.org/spreadsheetml/2006/main">
  <authors>
    <author>Philippe Clauzel</author>
    <author>philippe clauzel</author>
  </authors>
  <commentList>
    <comment ref="A3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G3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3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4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G4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K4" authorId="0">
      <text>
        <r>
          <rPr>
            <sz val="11"/>
            <color indexed="81"/>
            <rFont val="Tahoma"/>
            <family val="2"/>
          </rPr>
          <t xml:space="preserve">Provision
</t>
        </r>
      </text>
    </comment>
    <comment ref="A5" authorId="0">
      <text>
        <r>
          <rPr>
            <sz val="10"/>
            <rFont val="Arial"/>
            <family val="2"/>
          </rPr>
          <t>Commission</t>
        </r>
      </text>
    </comment>
    <comment ref="G5" authorId="0">
      <text>
        <r>
          <rPr>
            <sz val="11"/>
            <color indexed="81"/>
            <rFont val="Tahoma"/>
            <family val="2"/>
          </rPr>
          <t>Retrait</t>
        </r>
      </text>
    </comment>
    <comment ref="J5" authorId="0">
      <text>
        <r>
          <rPr>
            <sz val="11"/>
            <color indexed="81"/>
            <rFont val="Tahoma"/>
            <family val="2"/>
          </rPr>
          <t>commerce électronique</t>
        </r>
      </text>
    </comment>
    <comment ref="A6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G6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6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7" authorId="0">
      <text>
        <r>
          <rPr>
            <sz val="11"/>
            <color indexed="81"/>
            <rFont val="Tahoma"/>
            <family val="2"/>
          </rPr>
          <t>Imagine R</t>
        </r>
      </text>
    </comment>
    <comment ref="G7" authorId="0">
      <text>
        <r>
          <rPr>
            <sz val="11"/>
            <color indexed="81"/>
            <rFont val="Tahoma"/>
            <family val="2"/>
          </rPr>
          <t>Imagine R</t>
        </r>
      </text>
    </comment>
    <comment ref="J7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8" authorId="0">
      <text>
        <r>
          <rPr>
            <sz val="11"/>
            <color indexed="81"/>
            <rFont val="Tahoma"/>
            <family val="2"/>
          </rPr>
          <t>Carrefour</t>
        </r>
      </text>
    </comment>
    <comment ref="G8" authorId="0">
      <text>
        <r>
          <rPr>
            <sz val="11"/>
            <color indexed="81"/>
            <rFont val="Tahoma"/>
            <family val="2"/>
          </rPr>
          <t>Carrefour</t>
        </r>
      </text>
    </comment>
    <comment ref="J8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9" authorId="0">
      <text>
        <r>
          <rPr>
            <sz val="11"/>
            <color indexed="81"/>
            <rFont val="Tahoma"/>
            <family val="2"/>
          </rPr>
          <t>Districash</t>
        </r>
      </text>
    </comment>
    <comment ref="G9" authorId="0">
      <text>
        <r>
          <rPr>
            <sz val="11"/>
            <color indexed="81"/>
            <rFont val="Tahoma"/>
            <family val="2"/>
          </rPr>
          <t>Districash</t>
        </r>
      </text>
    </comment>
    <comment ref="J9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10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G10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K10" authorId="0">
      <text>
        <r>
          <rPr>
            <sz val="11"/>
            <color indexed="81"/>
            <rFont val="Tahoma"/>
            <family val="2"/>
          </rPr>
          <t>provision</t>
        </r>
      </text>
    </comment>
    <comment ref="A11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G11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11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12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G12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12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B13" authorId="1">
      <text>
        <r>
          <rPr>
            <sz val="10"/>
            <rFont val="Arial"/>
            <family val="2"/>
          </rPr>
          <t>provision</t>
        </r>
      </text>
    </comment>
    <comment ref="G13" authorId="1">
      <text>
        <r>
          <rPr>
            <sz val="11"/>
            <color indexed="81"/>
            <rFont val="Tahoma"/>
            <family val="2"/>
          </rPr>
          <t xml:space="preserve">Fast food
</t>
        </r>
      </text>
    </comment>
    <comment ref="K13" authorId="1">
      <text>
        <r>
          <rPr>
            <sz val="10"/>
            <rFont val="Arial"/>
            <family val="2"/>
          </rPr>
          <t>Noël papa - Rbst</t>
        </r>
      </text>
    </comment>
    <comment ref="A14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14" authorId="0">
      <text>
        <r>
          <rPr>
            <sz val="11"/>
            <color indexed="81"/>
            <rFont val="Tahoma"/>
            <family val="2"/>
          </rPr>
          <t xml:space="preserve">LA
</t>
        </r>
      </text>
    </comment>
    <comment ref="A15" authorId="0">
      <text>
        <r>
          <rPr>
            <sz val="10"/>
            <rFont val="Arial"/>
            <family val="2"/>
          </rPr>
          <t>Commission</t>
        </r>
      </text>
    </comment>
    <comment ref="J15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16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16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17" authorId="0">
      <text>
        <r>
          <rPr>
            <sz val="11"/>
            <color indexed="81"/>
            <rFont val="Tahoma"/>
            <family val="2"/>
          </rPr>
          <t>Imagine R</t>
        </r>
      </text>
    </comment>
    <comment ref="J17" authorId="0">
      <text>
        <r>
          <rPr>
            <sz val="11"/>
            <color indexed="81"/>
            <rFont val="Tahoma"/>
            <family val="2"/>
          </rPr>
          <t>Retrait</t>
        </r>
      </text>
    </comment>
    <comment ref="A18" authorId="0">
      <text>
        <r>
          <rPr>
            <sz val="11"/>
            <color indexed="81"/>
            <rFont val="Tahoma"/>
            <family val="2"/>
          </rPr>
          <t>Carrefour</t>
        </r>
      </text>
    </comment>
    <comment ref="J18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A19" authorId="0">
      <text>
        <r>
          <rPr>
            <sz val="11"/>
            <color indexed="81"/>
            <rFont val="Tahoma"/>
            <family val="2"/>
          </rPr>
          <t>Districash</t>
        </r>
      </text>
    </comment>
    <comment ref="J19" authorId="0">
      <text>
        <r>
          <rPr>
            <sz val="11"/>
            <color indexed="81"/>
            <rFont val="Tahoma"/>
            <family val="2"/>
          </rPr>
          <t>Imagine R</t>
        </r>
      </text>
    </comment>
    <comment ref="A20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20" authorId="0">
      <text>
        <r>
          <rPr>
            <sz val="11"/>
            <color indexed="81"/>
            <rFont val="Tahoma"/>
            <family val="2"/>
          </rPr>
          <t>Carrefour</t>
        </r>
      </text>
    </comment>
    <comment ref="A21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21" authorId="0">
      <text>
        <r>
          <rPr>
            <sz val="11"/>
            <color indexed="81"/>
            <rFont val="Tahoma"/>
            <family val="2"/>
          </rPr>
          <t>Districash</t>
        </r>
      </text>
    </comment>
    <comment ref="A22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22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23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24" authorId="0">
      <text>
        <r>
          <rPr>
            <sz val="11"/>
            <color indexed="81"/>
            <rFont val="Tahoma"/>
            <family val="2"/>
          </rPr>
          <t>Fast food</t>
        </r>
      </text>
    </comment>
    <comment ref="J25" authorId="1">
      <text>
        <r>
          <rPr>
            <sz val="11"/>
            <color indexed="81"/>
            <rFont val="Tahoma"/>
            <family val="2"/>
          </rPr>
          <t xml:space="preserve">Fast food
</t>
        </r>
      </text>
    </comment>
    <comment ref="J26" authorId="1">
      <text>
        <r>
          <rPr>
            <sz val="11"/>
            <color indexed="81"/>
            <rFont val="Tahoma"/>
            <family val="2"/>
          </rPr>
          <t>Pour S.</t>
        </r>
      </text>
    </comment>
    <comment ref="J27" authorId="0">
      <text>
        <r>
          <rPr>
            <sz val="11"/>
            <color indexed="81"/>
            <rFont val="Tahoma"/>
            <family val="2"/>
          </rPr>
          <t>Fast food</t>
        </r>
      </text>
    </comment>
  </commentList>
</comments>
</file>

<file path=xl/sharedStrings.xml><?xml version="1.0" encoding="utf-8"?>
<sst xmlns="http://schemas.openxmlformats.org/spreadsheetml/2006/main" count="71" uniqueCount="23">
  <si>
    <t>Report</t>
  </si>
  <si>
    <t>Mois en cours que je complète au fur et à mesure</t>
  </si>
  <si>
    <t>M+1 où je copierai-collerai le "mois en cours" en fin de session. C'est là que je ferai le tri des commentaires</t>
  </si>
  <si>
    <t>M+2 trié et conservé</t>
  </si>
  <si>
    <t>M+3 trié et conservé</t>
  </si>
  <si>
    <t>Date</t>
  </si>
  <si>
    <t>Motif</t>
  </si>
  <si>
    <t>Débit</t>
  </si>
  <si>
    <t>Crédit</t>
  </si>
  <si>
    <t>Solde</t>
  </si>
  <si>
    <t>Fast food</t>
  </si>
  <si>
    <t>Provision</t>
  </si>
  <si>
    <t>Commerce</t>
  </si>
  <si>
    <t>Noël papa</t>
  </si>
  <si>
    <t>Retrait</t>
  </si>
  <si>
    <t>Imagine R</t>
  </si>
  <si>
    <t>Carrefour</t>
  </si>
  <si>
    <t>Districash</t>
  </si>
  <si>
    <t>Pour S;</t>
  </si>
  <si>
    <t>Report du mois d'Octobre</t>
  </si>
  <si>
    <t>Commission</t>
  </si>
  <si>
    <t>Clôture du mois de Novembre</t>
  </si>
  <si>
    <t>Clôture du mois deDécembre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</si>
</sst>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\ yy"/>
    <numFmt numFmtId="165" formatCode="#,##0.00_ ;[Red]\-#,##0.00\ "/>
  </numFmts>
  <fonts count="9" x14ac:knownFonts="1">
    <font>
      <sz val="14"/>
      <color theme="1"/>
      <name val="Comic Sans MS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4"/>
      <color theme="1"/>
      <name val="Comic Sans MS"/>
      <family val="4"/>
    </font>
    <font>
      <sz val="14"/>
      <name val="Comic Sans MS"/>
      <family val="4"/>
    </font>
    <font>
      <b/>
      <sz val="14"/>
      <name val="Comic Sans MS"/>
      <family val="4"/>
    </font>
    <font>
      <sz val="14"/>
      <color rgb="FF0000FF"/>
      <name val="Comic Sans MS"/>
      <family val="4"/>
    </font>
    <font>
      <sz val="14"/>
      <color rgb="FFFF00FF"/>
      <name val="Comic Sans MS"/>
      <family val="4"/>
    </font>
    <font>
      <b/>
      <sz val="14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theme="6" tint="0.39994506668294322"/>
        <bgColor theme="6" tint="0.59999389629810485"/>
      </patternFill>
    </fill>
    <fill>
      <patternFill patternType="solid">
        <fgColor theme="6" tint="0.59999389629810485"/>
        <bgColor theme="6" tint="0.39994506668294322"/>
      </patternFill>
    </fill>
    <fill>
      <patternFill patternType="lightHorizontal">
        <fgColor theme="6" tint="0.39994506668294322"/>
        <bgColor rgb="FFD8E4BC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2" fontId="5" fillId="3" borderId="4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vertical="center"/>
    </xf>
    <xf numFmtId="165" fontId="3" fillId="5" borderId="8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2" fontId="6" fillId="0" borderId="7" xfId="0" applyNumberFormat="1" applyFont="1" applyBorder="1" applyAlignment="1">
      <alignment horizontal="right" vertical="center" indent="1"/>
    </xf>
    <xf numFmtId="165" fontId="3" fillId="6" borderId="8" xfId="0" applyNumberFormat="1" applyFont="1" applyFill="1" applyBorder="1" applyAlignment="1">
      <alignment vertical="center"/>
    </xf>
    <xf numFmtId="165" fontId="3" fillId="6" borderId="0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165" fontId="7" fillId="2" borderId="8" xfId="0" applyNumberFormat="1" applyFont="1" applyFill="1" applyBorder="1" applyAlignment="1">
      <alignment vertical="center"/>
    </xf>
    <xf numFmtId="165" fontId="3" fillId="5" borderId="0" xfId="0" applyNumberFormat="1" applyFont="1" applyFill="1" applyAlignment="1">
      <alignment vertical="center"/>
    </xf>
    <xf numFmtId="1" fontId="4" fillId="6" borderId="7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6" borderId="9" xfId="0" applyNumberFormat="1" applyFont="1" applyFill="1" applyBorder="1" applyAlignment="1">
      <alignment vertical="center"/>
    </xf>
    <xf numFmtId="165" fontId="3" fillId="6" borderId="10" xfId="0" applyNumberFormat="1" applyFont="1" applyFill="1" applyBorder="1" applyAlignment="1">
      <alignment vertical="center"/>
    </xf>
    <xf numFmtId="1" fontId="4" fillId="6" borderId="11" xfId="0" applyNumberFormat="1" applyFont="1" applyFill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65" fontId="4" fillId="7" borderId="5" xfId="0" applyNumberFormat="1" applyFont="1" applyFill="1" applyBorder="1" applyAlignment="1">
      <alignment vertical="center"/>
    </xf>
    <xf numFmtId="165" fontId="5" fillId="7" borderId="3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vertical="center"/>
    </xf>
    <xf numFmtId="165" fontId="5" fillId="3" borderId="6" xfId="0" applyNumberFormat="1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0" fillId="0" borderId="0" xfId="0" applyNumberFormat="1"/>
    <xf numFmtId="0" fontId="0" fillId="8" borderId="0" xfId="0" applyFill="1"/>
    <xf numFmtId="2" fontId="4" fillId="5" borderId="7" xfId="0" applyNumberFormat="1" applyFont="1" applyFill="1" applyBorder="1" applyAlignment="1">
      <alignment vertical="center"/>
    </xf>
    <xf numFmtId="0" fontId="0" fillId="0" borderId="0" xfId="0" applyFill="1" applyBorder="1"/>
    <xf numFmtId="165" fontId="5" fillId="8" borderId="0" xfId="0" applyNumberFormat="1" applyFont="1" applyFill="1" applyBorder="1" applyAlignment="1">
      <alignment vertical="center"/>
    </xf>
    <xf numFmtId="165" fontId="5" fillId="8" borderId="5" xfId="0" applyNumberFormat="1" applyFont="1" applyFill="1" applyBorder="1" applyAlignment="1">
      <alignment vertical="center"/>
    </xf>
    <xf numFmtId="2" fontId="4" fillId="5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4" fillId="8" borderId="5" xfId="0" applyNumberFormat="1" applyFont="1" applyFill="1" applyBorder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62"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10"/>
      </font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00B0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4</xdr:row>
      <xdr:rowOff>95250</xdr:rowOff>
    </xdr:from>
    <xdr:to>
      <xdr:col>11</xdr:col>
      <xdr:colOff>352425</xdr:colOff>
      <xdr:row>21</xdr:row>
      <xdr:rowOff>19050</xdr:rowOff>
    </xdr:to>
    <xdr:sp macro="" textlink="">
      <xdr:nvSpPr>
        <xdr:cNvPr id="2" name="ZoneTexte 1"/>
        <xdr:cNvSpPr txBox="1"/>
      </xdr:nvSpPr>
      <xdr:spPr>
        <a:xfrm>
          <a:off x="8220075" y="1209675"/>
          <a:ext cx="6019800" cy="445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 logique comptable serait colonne A de saisir la date de l'événement</a:t>
          </a:r>
        </a:p>
        <a:p>
          <a:endParaRPr lang="fr-FR" sz="1100"/>
        </a:p>
        <a:p>
          <a:r>
            <a:rPr lang="fr-FR" sz="1100"/>
            <a:t>colonne B saisir le motif de movement financier bien plus pratique que</a:t>
          </a:r>
          <a:r>
            <a:rPr lang="fr-FR" sz="1100" baseline="0"/>
            <a:t> des commentaires qui s'empilent</a:t>
          </a:r>
          <a:endParaRPr lang="fr-FR" sz="1100"/>
        </a:p>
        <a:p>
          <a:endParaRPr lang="fr-FR" sz="1100"/>
        </a:p>
        <a:p>
          <a:r>
            <a:rPr lang="fr-FR" sz="1100"/>
            <a:t>colonne C saisir les dépenses</a:t>
          </a:r>
        </a:p>
        <a:p>
          <a:endParaRPr lang="fr-FR" sz="1100"/>
        </a:p>
        <a:p>
          <a:r>
            <a:rPr lang="fr-FR" sz="1100"/>
            <a:t>colonne D saisir les rentrée</a:t>
          </a:r>
        </a:p>
        <a:p>
          <a:endParaRPr lang="fr-FR" sz="1100"/>
        </a:p>
        <a:p>
          <a:r>
            <a:rPr lang="fr-FR" sz="1100"/>
            <a:t>colonne E le calcul de l'actif est automatisé et passe en rouge dès que la somme restante est négative</a:t>
          </a:r>
        </a:p>
        <a:p>
          <a:endParaRPr lang="fr-FR" sz="1100"/>
        </a:p>
        <a:p>
          <a:r>
            <a:rPr lang="fr-FR" sz="1100"/>
            <a:t>colonne C une MFC passe la cellule en jaune dès</a:t>
          </a:r>
          <a:r>
            <a:rPr lang="fr-FR" sz="1100" baseline="0"/>
            <a:t> que la somme dépensé est égale ou supèrieure à 50 ou si le solde restant est négatif</a:t>
          </a:r>
        </a:p>
        <a:p>
          <a:endParaRPr lang="fr-FR" sz="1100" baseline="0"/>
        </a:p>
        <a:p>
          <a:r>
            <a:rPr lang="fr-FR" sz="1100" baseline="0"/>
            <a:t>en fin de mois il suffit de saisir </a:t>
          </a:r>
          <a:r>
            <a:rPr lang="fr-FR" sz="1100" b="1" baseline="0"/>
            <a:t>Clôture du mois etc ...</a:t>
          </a:r>
          <a:r>
            <a:rPr lang="fr-FR" sz="1100" baseline="0"/>
            <a:t> le mot </a:t>
          </a:r>
          <a:r>
            <a:rPr lang="fr-FR" sz="1100" b="1" baseline="0"/>
            <a:t>Clôture</a:t>
          </a:r>
          <a:r>
            <a:rPr lang="fr-FR" sz="1100" baseline="0"/>
            <a:t> bien orthographié conditionne la MFC bleu de la ligne, mais également si on le souhaite le montant des dépenses et des recette du mois</a:t>
          </a:r>
        </a:p>
        <a:p>
          <a:endParaRPr lang="fr-FR" sz="1100" baseline="0"/>
        </a:p>
        <a:p>
          <a:r>
            <a:rPr lang="fr-FR" sz="1100" baseline="0"/>
            <a:t>j'ai figé les volet sous la ligne 1 de sorte que les entête de colonne restent toujours visibles quelque soit la position de la ligne utilisée et de ce fait on peut afficher le mois souhaité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L29"/>
  <sheetViews>
    <sheetView zoomScale="80" zoomScaleNormal="80" workbookViewId="0">
      <selection activeCell="A3" sqref="A3:B29"/>
    </sheetView>
  </sheetViews>
  <sheetFormatPr baseColWidth="10" defaultRowHeight="21" x14ac:dyDescent="0.4"/>
  <cols>
    <col min="1" max="1" width="10.6640625" style="2" customWidth="1"/>
    <col min="2" max="2" width="10.6640625" style="2"/>
    <col min="3" max="3" width="8" style="2" customWidth="1"/>
    <col min="4" max="16384" width="10.6640625" style="2"/>
  </cols>
  <sheetData>
    <row r="1" spans="1:12" s="1" customFormat="1" ht="70.5" customHeight="1" thickBot="1" x14ac:dyDescent="0.45">
      <c r="A1" s="31" t="s">
        <v>1</v>
      </c>
      <c r="B1" s="31"/>
      <c r="C1" s="32"/>
      <c r="D1" s="24" t="s">
        <v>2</v>
      </c>
      <c r="E1" s="25"/>
      <c r="F1" s="26"/>
      <c r="G1" s="24" t="s">
        <v>3</v>
      </c>
      <c r="H1" s="25"/>
      <c r="I1" s="26"/>
      <c r="J1" s="24" t="s">
        <v>4</v>
      </c>
      <c r="K1" s="25"/>
      <c r="L1" s="26"/>
    </row>
    <row r="2" spans="1:12" ht="22.5" x14ac:dyDescent="0.4">
      <c r="A2" s="3">
        <f>SUM(C63)</f>
        <v>0</v>
      </c>
      <c r="B2" s="29">
        <f>SUM(F28)</f>
        <v>101.6400000000001</v>
      </c>
      <c r="C2" s="30"/>
      <c r="D2" s="4" t="s">
        <v>0</v>
      </c>
      <c r="E2" s="27">
        <f>SUM(I28)</f>
        <v>101.6400000000001</v>
      </c>
      <c r="F2" s="28"/>
      <c r="G2" s="4" t="s">
        <v>0</v>
      </c>
      <c r="H2" s="27">
        <f>SUM(L28)</f>
        <v>412.19000000000005</v>
      </c>
      <c r="I2" s="28"/>
      <c r="J2" s="4" t="s">
        <v>0</v>
      </c>
      <c r="K2" s="27">
        <f>SUM(O68)</f>
        <v>0</v>
      </c>
      <c r="L2" s="28"/>
    </row>
    <row r="3" spans="1:12" x14ac:dyDescent="0.4">
      <c r="A3" s="5">
        <v>6.2</v>
      </c>
      <c r="B3" s="6"/>
      <c r="C3" s="7">
        <f>IF((A3+B3)&gt;0,SUM(B2-A3+B3),"")</f>
        <v>95.440000000000097</v>
      </c>
      <c r="D3" s="8"/>
      <c r="E3" s="9"/>
      <c r="F3" s="10" t="str">
        <f t="shared" ref="F3" si="0">IF((D3+E3)&gt;0,SUM(E2-D3+E3),"")</f>
        <v/>
      </c>
      <c r="G3" s="5">
        <v>2.79</v>
      </c>
      <c r="H3" s="9"/>
      <c r="I3" s="10">
        <f t="shared" ref="I3" si="1">IF((G3+H3)&gt;0,SUM(H2-G3+H3),"")</f>
        <v>409.40000000000003</v>
      </c>
      <c r="J3" s="5">
        <v>4.4000000000000004</v>
      </c>
      <c r="K3" s="6"/>
      <c r="L3" s="10">
        <f t="shared" ref="L3" si="2">IF((J3+K3)&gt;0,SUM(K2-J3+K3),"")</f>
        <v>-4.4000000000000004</v>
      </c>
    </row>
    <row r="4" spans="1:12" x14ac:dyDescent="0.4">
      <c r="A4" s="5">
        <v>27</v>
      </c>
      <c r="B4" s="6"/>
      <c r="C4" s="7">
        <f>IF((A4+B4)&gt;0,SUM(C3-A4+B4),"")</f>
        <v>68.440000000000097</v>
      </c>
      <c r="D4" s="8"/>
      <c r="E4" s="9"/>
      <c r="F4" s="10" t="str">
        <f t="shared" ref="F4:F19" si="3">IF((D4+E4)&gt;0,SUM(F3-D4+E4),"")</f>
        <v/>
      </c>
      <c r="G4" s="5">
        <v>10.9</v>
      </c>
      <c r="H4" s="9"/>
      <c r="I4" s="10">
        <f t="shared" ref="I4:I19" si="4">IF((G4+H4)&gt;0,SUM(I3-G4+H4),"")</f>
        <v>398.50000000000006</v>
      </c>
      <c r="J4" s="11"/>
      <c r="K4" s="12">
        <v>50</v>
      </c>
      <c r="L4" s="10">
        <f t="shared" ref="L4:L27" si="5">IF((J4+K4)&gt;0,SUM(L3-J4+K4),"")</f>
        <v>45.6</v>
      </c>
    </row>
    <row r="5" spans="1:12" x14ac:dyDescent="0.4">
      <c r="A5" s="5">
        <v>8</v>
      </c>
      <c r="B5" s="6"/>
      <c r="C5" s="7">
        <f t="shared" ref="C5:C29" si="6">IF((A5+B5)&gt;0,SUM(C4-A5+B5),"")</f>
        <v>60.440000000000097</v>
      </c>
      <c r="D5" s="8"/>
      <c r="E5" s="9"/>
      <c r="F5" s="13" t="str">
        <f t="shared" si="3"/>
        <v/>
      </c>
      <c r="G5" s="5">
        <v>40</v>
      </c>
      <c r="H5" s="9"/>
      <c r="I5" s="13">
        <f t="shared" si="4"/>
        <v>358.50000000000006</v>
      </c>
      <c r="J5" s="5">
        <v>41.8</v>
      </c>
      <c r="K5" s="6"/>
      <c r="L5" s="13">
        <f t="shared" si="5"/>
        <v>3.8000000000000043</v>
      </c>
    </row>
    <row r="6" spans="1:12" x14ac:dyDescent="0.4">
      <c r="A6" s="5">
        <v>2.79</v>
      </c>
      <c r="B6" s="6"/>
      <c r="C6" s="7">
        <f t="shared" si="6"/>
        <v>57.650000000000098</v>
      </c>
      <c r="D6" s="8"/>
      <c r="E6" s="9"/>
      <c r="F6" s="13" t="str">
        <f t="shared" si="3"/>
        <v/>
      </c>
      <c r="G6" s="5">
        <v>2.79</v>
      </c>
      <c r="H6" s="9"/>
      <c r="I6" s="13">
        <f t="shared" si="4"/>
        <v>355.71000000000004</v>
      </c>
      <c r="J6" s="5">
        <v>8.5</v>
      </c>
      <c r="K6" s="6"/>
      <c r="L6" s="13">
        <f t="shared" si="5"/>
        <v>-4.6999999999999957</v>
      </c>
    </row>
    <row r="7" spans="1:12" x14ac:dyDescent="0.4">
      <c r="A7" s="5">
        <v>38</v>
      </c>
      <c r="B7" s="6"/>
      <c r="C7" s="7">
        <f t="shared" si="6"/>
        <v>19.650000000000098</v>
      </c>
      <c r="D7" s="8"/>
      <c r="E7" s="9"/>
      <c r="F7" s="13" t="str">
        <f t="shared" si="3"/>
        <v/>
      </c>
      <c r="G7" s="5">
        <v>38</v>
      </c>
      <c r="H7" s="9"/>
      <c r="I7" s="13">
        <f t="shared" si="4"/>
        <v>317.71000000000004</v>
      </c>
      <c r="J7" s="5">
        <v>2.33</v>
      </c>
      <c r="K7" s="6"/>
      <c r="L7" s="13">
        <f t="shared" si="5"/>
        <v>-7.0299999999999958</v>
      </c>
    </row>
    <row r="8" spans="1:12" x14ac:dyDescent="0.4">
      <c r="A8" s="5">
        <v>47.35</v>
      </c>
      <c r="B8" s="6"/>
      <c r="C8" s="7">
        <f t="shared" si="6"/>
        <v>-27.699999999999903</v>
      </c>
      <c r="D8" s="8"/>
      <c r="E8" s="9"/>
      <c r="F8" s="13" t="str">
        <f t="shared" si="3"/>
        <v/>
      </c>
      <c r="G8" s="5">
        <v>145</v>
      </c>
      <c r="H8" s="9"/>
      <c r="I8" s="13">
        <f t="shared" si="4"/>
        <v>172.71000000000004</v>
      </c>
      <c r="J8" s="5">
        <v>1.33</v>
      </c>
      <c r="K8" s="6"/>
      <c r="L8" s="13">
        <f t="shared" si="5"/>
        <v>-8.3599999999999959</v>
      </c>
    </row>
    <row r="9" spans="1:12" x14ac:dyDescent="0.4">
      <c r="A9" s="5">
        <v>14.99</v>
      </c>
      <c r="B9" s="6"/>
      <c r="C9" s="7">
        <f t="shared" si="6"/>
        <v>-42.689999999999905</v>
      </c>
      <c r="D9" s="8"/>
      <c r="E9" s="9"/>
      <c r="F9" s="13" t="str">
        <f t="shared" si="3"/>
        <v/>
      </c>
      <c r="G9" s="5">
        <v>14.99</v>
      </c>
      <c r="H9" s="9"/>
      <c r="I9" s="13">
        <f t="shared" si="4"/>
        <v>157.72000000000003</v>
      </c>
      <c r="J9" s="5">
        <v>1.42</v>
      </c>
      <c r="K9" s="12"/>
      <c r="L9" s="13">
        <f t="shared" si="5"/>
        <v>-9.7799999999999958</v>
      </c>
    </row>
    <row r="10" spans="1:12" x14ac:dyDescent="0.4">
      <c r="A10" s="5">
        <v>3.8</v>
      </c>
      <c r="B10" s="6"/>
      <c r="C10" s="7">
        <f t="shared" si="6"/>
        <v>-46.489999999999903</v>
      </c>
      <c r="D10" s="8"/>
      <c r="E10" s="9"/>
      <c r="F10" s="13" t="str">
        <f t="shared" si="3"/>
        <v/>
      </c>
      <c r="G10" s="5">
        <v>3.8</v>
      </c>
      <c r="H10" s="9"/>
      <c r="I10" s="13">
        <f t="shared" si="4"/>
        <v>153.92000000000002</v>
      </c>
      <c r="J10" s="5"/>
      <c r="K10" s="12">
        <v>800</v>
      </c>
      <c r="L10" s="13">
        <f t="shared" si="5"/>
        <v>790.22</v>
      </c>
    </row>
    <row r="11" spans="1:12" x14ac:dyDescent="0.4">
      <c r="A11" s="5">
        <v>25</v>
      </c>
      <c r="B11" s="6"/>
      <c r="C11" s="7">
        <f t="shared" si="6"/>
        <v>-71.489999999999895</v>
      </c>
      <c r="D11" s="8"/>
      <c r="E11" s="9"/>
      <c r="F11" s="13" t="str">
        <f t="shared" si="3"/>
        <v/>
      </c>
      <c r="G11" s="5">
        <v>30</v>
      </c>
      <c r="H11" s="9"/>
      <c r="I11" s="13">
        <f t="shared" si="4"/>
        <v>123.92000000000002</v>
      </c>
      <c r="J11" s="5">
        <v>5.9</v>
      </c>
      <c r="K11" s="6"/>
      <c r="L11" s="13">
        <f t="shared" si="5"/>
        <v>784.32</v>
      </c>
    </row>
    <row r="12" spans="1:12" x14ac:dyDescent="0.4">
      <c r="A12" s="5">
        <v>4.78</v>
      </c>
      <c r="B12" s="6"/>
      <c r="C12" s="7">
        <f t="shared" si="6"/>
        <v>-76.269999999999897</v>
      </c>
      <c r="D12" s="8"/>
      <c r="E12" s="9"/>
      <c r="F12" s="13" t="str">
        <f t="shared" si="3"/>
        <v/>
      </c>
      <c r="G12" s="5">
        <v>4.78</v>
      </c>
      <c r="H12" s="9"/>
      <c r="I12" s="13">
        <f t="shared" si="4"/>
        <v>119.14000000000001</v>
      </c>
      <c r="J12" s="5">
        <v>2.4</v>
      </c>
      <c r="K12" s="6"/>
      <c r="L12" s="13">
        <f t="shared" si="5"/>
        <v>781.92000000000007</v>
      </c>
    </row>
    <row r="13" spans="1:12" x14ac:dyDescent="0.4">
      <c r="A13" s="11"/>
      <c r="B13" s="6">
        <v>350</v>
      </c>
      <c r="C13" s="7">
        <f t="shared" si="6"/>
        <v>273.73000000000013</v>
      </c>
      <c r="D13" s="8"/>
      <c r="E13" s="9"/>
      <c r="F13" s="13" t="str">
        <f t="shared" si="3"/>
        <v/>
      </c>
      <c r="G13" s="14">
        <v>17.5</v>
      </c>
      <c r="H13" s="9"/>
      <c r="I13" s="13">
        <f t="shared" si="4"/>
        <v>101.64000000000001</v>
      </c>
      <c r="J13" s="11"/>
      <c r="K13" s="6">
        <v>18</v>
      </c>
      <c r="L13" s="13">
        <f t="shared" si="5"/>
        <v>799.92000000000007</v>
      </c>
    </row>
    <row r="14" spans="1:12" x14ac:dyDescent="0.4">
      <c r="A14" s="5">
        <v>7.39</v>
      </c>
      <c r="B14" s="6"/>
      <c r="C14" s="7">
        <f t="shared" si="6"/>
        <v>266.34000000000015</v>
      </c>
      <c r="D14" s="8"/>
      <c r="E14" s="9"/>
      <c r="F14" s="13" t="str">
        <f t="shared" si="3"/>
        <v/>
      </c>
      <c r="G14" s="8"/>
      <c r="H14" s="9"/>
      <c r="I14" s="13" t="str">
        <f t="shared" si="4"/>
        <v/>
      </c>
      <c r="J14" s="5">
        <v>40</v>
      </c>
      <c r="K14" s="6"/>
      <c r="L14" s="13">
        <f t="shared" si="5"/>
        <v>759.92000000000007</v>
      </c>
    </row>
    <row r="15" spans="1:12" x14ac:dyDescent="0.4">
      <c r="A15" s="5">
        <v>8</v>
      </c>
      <c r="B15" s="6"/>
      <c r="C15" s="7">
        <f t="shared" si="6"/>
        <v>258.34000000000015</v>
      </c>
      <c r="D15" s="8"/>
      <c r="E15" s="9"/>
      <c r="F15" s="13" t="str">
        <f t="shared" si="3"/>
        <v/>
      </c>
      <c r="G15" s="8"/>
      <c r="H15" s="9"/>
      <c r="I15" s="13" t="str">
        <f t="shared" si="4"/>
        <v/>
      </c>
      <c r="J15" s="5">
        <v>2.79</v>
      </c>
      <c r="K15" s="6"/>
      <c r="L15" s="13">
        <f t="shared" si="5"/>
        <v>757.13000000000011</v>
      </c>
    </row>
    <row r="16" spans="1:12" x14ac:dyDescent="0.4">
      <c r="A16" s="5">
        <v>2.79</v>
      </c>
      <c r="B16" s="6"/>
      <c r="C16" s="7">
        <f t="shared" si="6"/>
        <v>255.55000000000015</v>
      </c>
      <c r="D16" s="8"/>
      <c r="E16" s="9"/>
      <c r="F16" s="13" t="str">
        <f t="shared" si="3"/>
        <v/>
      </c>
      <c r="G16" s="8"/>
      <c r="H16" s="9"/>
      <c r="I16" s="13" t="str">
        <f t="shared" si="4"/>
        <v/>
      </c>
      <c r="J16" s="5">
        <v>10.9</v>
      </c>
      <c r="K16" s="6"/>
      <c r="L16" s="13">
        <f t="shared" si="5"/>
        <v>746.23000000000013</v>
      </c>
    </row>
    <row r="17" spans="1:12" x14ac:dyDescent="0.4">
      <c r="A17" s="5">
        <v>38</v>
      </c>
      <c r="B17" s="6"/>
      <c r="C17" s="7">
        <f t="shared" si="6"/>
        <v>217.55000000000015</v>
      </c>
      <c r="D17" s="8"/>
      <c r="E17" s="9"/>
      <c r="F17" s="13" t="str">
        <f t="shared" si="3"/>
        <v/>
      </c>
      <c r="G17" s="8"/>
      <c r="H17" s="9"/>
      <c r="I17" s="13" t="str">
        <f t="shared" si="4"/>
        <v/>
      </c>
      <c r="J17" s="5">
        <v>40</v>
      </c>
      <c r="K17" s="6"/>
      <c r="L17" s="13">
        <f t="shared" si="5"/>
        <v>706.23000000000013</v>
      </c>
    </row>
    <row r="18" spans="1:12" x14ac:dyDescent="0.4">
      <c r="A18" s="5">
        <v>47.35</v>
      </c>
      <c r="B18" s="6"/>
      <c r="C18" s="7">
        <f t="shared" si="6"/>
        <v>170.20000000000016</v>
      </c>
      <c r="D18" s="8"/>
      <c r="E18" s="9"/>
      <c r="F18" s="13" t="str">
        <f t="shared" si="3"/>
        <v/>
      </c>
      <c r="G18" s="8"/>
      <c r="H18" s="9"/>
      <c r="I18" s="13" t="str">
        <f t="shared" si="4"/>
        <v/>
      </c>
      <c r="J18" s="5">
        <v>2.79</v>
      </c>
      <c r="K18" s="6"/>
      <c r="L18" s="13">
        <f t="shared" si="5"/>
        <v>703.44000000000017</v>
      </c>
    </row>
    <row r="19" spans="1:12" x14ac:dyDescent="0.4">
      <c r="A19" s="5">
        <v>14.99</v>
      </c>
      <c r="B19" s="6"/>
      <c r="C19" s="7">
        <f t="shared" si="6"/>
        <v>155.21000000000015</v>
      </c>
      <c r="D19" s="8"/>
      <c r="E19" s="9"/>
      <c r="F19" s="13" t="str">
        <f t="shared" si="3"/>
        <v/>
      </c>
      <c r="G19" s="8"/>
      <c r="H19" s="9"/>
      <c r="I19" s="13" t="str">
        <f t="shared" si="4"/>
        <v/>
      </c>
      <c r="J19" s="5">
        <v>38</v>
      </c>
      <c r="K19" s="6"/>
      <c r="L19" s="13">
        <f t="shared" si="5"/>
        <v>665.44000000000017</v>
      </c>
    </row>
    <row r="20" spans="1:12" x14ac:dyDescent="0.4">
      <c r="A20" s="5">
        <v>3.8</v>
      </c>
      <c r="B20" s="6"/>
      <c r="C20" s="7">
        <f t="shared" si="6"/>
        <v>151.41000000000014</v>
      </c>
      <c r="D20" s="8"/>
      <c r="E20" s="9"/>
      <c r="F20" s="13"/>
      <c r="G20" s="8"/>
      <c r="H20" s="9"/>
      <c r="I20" s="13"/>
      <c r="J20" s="5">
        <v>47.35</v>
      </c>
      <c r="K20" s="6"/>
      <c r="L20" s="13">
        <f t="shared" si="5"/>
        <v>618.09000000000015</v>
      </c>
    </row>
    <row r="21" spans="1:12" x14ac:dyDescent="0.4">
      <c r="A21" s="5">
        <v>25</v>
      </c>
      <c r="B21" s="6"/>
      <c r="C21" s="7">
        <f t="shared" si="6"/>
        <v>126.41000000000014</v>
      </c>
      <c r="D21" s="8"/>
      <c r="E21" s="9"/>
      <c r="F21" s="13"/>
      <c r="G21" s="8"/>
      <c r="H21" s="9"/>
      <c r="I21" s="13"/>
      <c r="J21" s="5">
        <v>14.99</v>
      </c>
      <c r="K21" s="6"/>
      <c r="L21" s="13">
        <f t="shared" si="5"/>
        <v>603.10000000000014</v>
      </c>
    </row>
    <row r="22" spans="1:12" x14ac:dyDescent="0.4">
      <c r="A22" s="5">
        <v>4.78</v>
      </c>
      <c r="B22" s="6"/>
      <c r="C22" s="7">
        <f t="shared" si="6"/>
        <v>121.63000000000014</v>
      </c>
      <c r="D22" s="8"/>
      <c r="E22" s="9"/>
      <c r="F22" s="13"/>
      <c r="G22" s="8"/>
      <c r="H22" s="9"/>
      <c r="I22" s="13"/>
      <c r="J22" s="5">
        <v>3.8</v>
      </c>
      <c r="K22" s="6"/>
      <c r="L22" s="13">
        <f t="shared" si="5"/>
        <v>599.30000000000018</v>
      </c>
    </row>
    <row r="23" spans="1:12" x14ac:dyDescent="0.4">
      <c r="A23" s="14"/>
      <c r="B23" s="6"/>
      <c r="C23" s="7" t="str">
        <f t="shared" si="6"/>
        <v/>
      </c>
      <c r="D23" s="8"/>
      <c r="E23" s="9"/>
      <c r="F23" s="13"/>
      <c r="G23" s="8"/>
      <c r="H23" s="9"/>
      <c r="I23" s="13"/>
      <c r="J23" s="5">
        <v>1.33</v>
      </c>
      <c r="K23" s="6"/>
      <c r="L23" s="13">
        <f t="shared" si="5"/>
        <v>597.97000000000014</v>
      </c>
    </row>
    <row r="24" spans="1:12" x14ac:dyDescent="0.4">
      <c r="A24" s="14"/>
      <c r="B24" s="6"/>
      <c r="C24" s="7" t="str">
        <f t="shared" si="6"/>
        <v/>
      </c>
      <c r="D24" s="8"/>
      <c r="E24" s="9"/>
      <c r="F24" s="13"/>
      <c r="G24" s="8"/>
      <c r="H24" s="9"/>
      <c r="I24" s="13"/>
      <c r="J24" s="5">
        <v>4.78</v>
      </c>
      <c r="K24" s="6"/>
      <c r="L24" s="13">
        <f t="shared" si="5"/>
        <v>593.19000000000017</v>
      </c>
    </row>
    <row r="25" spans="1:12" x14ac:dyDescent="0.4">
      <c r="A25" s="14"/>
      <c r="B25" s="6"/>
      <c r="C25" s="7" t="str">
        <f t="shared" si="6"/>
        <v/>
      </c>
      <c r="D25" s="8"/>
      <c r="E25" s="9"/>
      <c r="F25" s="13"/>
      <c r="G25" s="8"/>
      <c r="H25" s="9"/>
      <c r="I25" s="13"/>
      <c r="J25" s="14">
        <v>17.5</v>
      </c>
      <c r="K25" s="6"/>
      <c r="L25" s="13">
        <f t="shared" si="5"/>
        <v>575.69000000000017</v>
      </c>
    </row>
    <row r="26" spans="1:12" x14ac:dyDescent="0.4">
      <c r="A26" s="14"/>
      <c r="B26" s="6"/>
      <c r="C26" s="7" t="str">
        <f t="shared" si="6"/>
        <v/>
      </c>
      <c r="D26" s="8"/>
      <c r="E26" s="9"/>
      <c r="F26" s="13" t="str">
        <f>IF((D26+E26)&gt;0,SUM(#REF!-D26+E26),"")</f>
        <v/>
      </c>
      <c r="G26" s="8"/>
      <c r="H26" s="9"/>
      <c r="I26" s="13" t="str">
        <f>IF((G26+H26)&gt;0,SUM(#REF!-G26+H26),"")</f>
        <v/>
      </c>
      <c r="J26" s="14">
        <v>150</v>
      </c>
      <c r="K26" s="6"/>
      <c r="L26" s="13">
        <f t="shared" si="5"/>
        <v>425.69000000000017</v>
      </c>
    </row>
    <row r="27" spans="1:12" ht="21.75" thickBot="1" x14ac:dyDescent="0.45">
      <c r="A27" s="14"/>
      <c r="B27" s="6"/>
      <c r="C27" s="7" t="str">
        <f t="shared" si="6"/>
        <v/>
      </c>
      <c r="D27" s="15"/>
      <c r="E27" s="16"/>
      <c r="F27" s="17" t="str">
        <f t="shared" ref="F27" si="7">IF((D27+E27)&gt;0,SUM(F26-D27+E27),"")</f>
        <v/>
      </c>
      <c r="G27" s="15"/>
      <c r="H27" s="16"/>
      <c r="I27" s="17" t="str">
        <f t="shared" ref="I27" si="8">IF((G27+H27)&gt;0,SUM(I26-G27+H27),"")</f>
        <v/>
      </c>
      <c r="J27" s="5">
        <v>13.5</v>
      </c>
      <c r="K27" s="6"/>
      <c r="L27" s="13">
        <f t="shared" si="5"/>
        <v>412.19000000000017</v>
      </c>
    </row>
    <row r="28" spans="1:12" ht="23.25" thickBot="1" x14ac:dyDescent="0.45">
      <c r="A28" s="14"/>
      <c r="B28" s="6"/>
      <c r="C28" s="7" t="str">
        <f t="shared" si="6"/>
        <v/>
      </c>
      <c r="D28" s="18">
        <f>SUM(D3:D27)</f>
        <v>0</v>
      </c>
      <c r="E28" s="19">
        <f>SUM(E2:E27)</f>
        <v>101.6400000000001</v>
      </c>
      <c r="F28" s="20">
        <f t="shared" ref="F28" si="9">SUM(E28-D28)</f>
        <v>101.6400000000001</v>
      </c>
      <c r="G28" s="18">
        <f>SUM(G3:G27)</f>
        <v>310.54999999999995</v>
      </c>
      <c r="H28" s="19">
        <f>SUM(H2:H27)</f>
        <v>412.19000000000005</v>
      </c>
      <c r="I28" s="20">
        <f t="shared" ref="I28" si="10">SUM(H28-G28)</f>
        <v>101.6400000000001</v>
      </c>
      <c r="J28" s="18">
        <f>SUM(J3:J27)</f>
        <v>455.80999999999995</v>
      </c>
      <c r="K28" s="19">
        <f>SUM(K3:K27)</f>
        <v>868</v>
      </c>
      <c r="L28" s="20">
        <f t="shared" ref="L28" si="11">SUM(K28-J28)</f>
        <v>412.19000000000005</v>
      </c>
    </row>
    <row r="29" spans="1:12" ht="21.75" thickBot="1" x14ac:dyDescent="0.45">
      <c r="A29" s="14"/>
      <c r="B29" s="6"/>
      <c r="C29" s="7" t="str">
        <f t="shared" si="6"/>
        <v/>
      </c>
      <c r="D29" s="21">
        <f>SUM(G29+31)</f>
        <v>44563</v>
      </c>
      <c r="E29" s="22"/>
      <c r="F29" s="23"/>
      <c r="G29" s="21">
        <f>SUM(J29+31)</f>
        <v>44532</v>
      </c>
      <c r="H29" s="22"/>
      <c r="I29" s="23"/>
      <c r="J29" s="21">
        <v>44501</v>
      </c>
      <c r="K29" s="22"/>
      <c r="L29" s="23"/>
    </row>
  </sheetData>
  <mergeCells count="11">
    <mergeCell ref="B2:C2"/>
    <mergeCell ref="G29:I29"/>
    <mergeCell ref="J29:L29"/>
    <mergeCell ref="A1:C1"/>
    <mergeCell ref="D1:F1"/>
    <mergeCell ref="E2:F2"/>
    <mergeCell ref="D29:F29"/>
    <mergeCell ref="G1:I1"/>
    <mergeCell ref="J1:L1"/>
    <mergeCell ref="H2:I2"/>
    <mergeCell ref="K2:L2"/>
  </mergeCells>
  <conditionalFormatting sqref="I27">
    <cfRule type="cellIs" dxfId="58" priority="12" stopIfTrue="1" operator="lessThan">
      <formula>0</formula>
    </cfRule>
  </conditionalFormatting>
  <conditionalFormatting sqref="I17:I26">
    <cfRule type="cellIs" dxfId="57" priority="11" stopIfTrue="1" operator="lessThan">
      <formula>0</formula>
    </cfRule>
  </conditionalFormatting>
  <conditionalFormatting sqref="I3:I4 L3:L4">
    <cfRule type="cellIs" dxfId="56" priority="10" stopIfTrue="1" operator="lessThan">
      <formula>0</formula>
    </cfRule>
  </conditionalFormatting>
  <conditionalFormatting sqref="I5:I16 L5">
    <cfRule type="cellIs" dxfId="55" priority="9" stopIfTrue="1" operator="lessThan">
      <formula>0</formula>
    </cfRule>
  </conditionalFormatting>
  <conditionalFormatting sqref="L6:L27">
    <cfRule type="cellIs" dxfId="54" priority="8" stopIfTrue="1" operator="lessThan">
      <formula>0</formula>
    </cfRule>
  </conditionalFormatting>
  <conditionalFormatting sqref="C3:C4">
    <cfRule type="cellIs" dxfId="53" priority="7" stopIfTrue="1" operator="lessThan">
      <formula>0</formula>
    </cfRule>
  </conditionalFormatting>
  <conditionalFormatting sqref="C20:C29">
    <cfRule type="cellIs" dxfId="52" priority="6" stopIfTrue="1" operator="lessThan">
      <formula>0</formula>
    </cfRule>
  </conditionalFormatting>
  <conditionalFormatting sqref="C5:C19">
    <cfRule type="cellIs" dxfId="51" priority="5" stopIfTrue="1" operator="lessThan">
      <formula>0</formula>
    </cfRule>
  </conditionalFormatting>
  <conditionalFormatting sqref="F27">
    <cfRule type="cellIs" dxfId="50" priority="4" stopIfTrue="1" operator="lessThan">
      <formula>0</formula>
    </cfRule>
  </conditionalFormatting>
  <conditionalFormatting sqref="F17:F26">
    <cfRule type="cellIs" dxfId="49" priority="3" stopIfTrue="1" operator="lessThan">
      <formula>0</formula>
    </cfRule>
  </conditionalFormatting>
  <conditionalFormatting sqref="F3:F4">
    <cfRule type="cellIs" dxfId="48" priority="2" stopIfTrue="1" operator="lessThan">
      <formula>0</formula>
    </cfRule>
  </conditionalFormatting>
  <conditionalFormatting sqref="F5:F16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219"/>
  <sheetViews>
    <sheetView tabSelected="1" workbookViewId="0">
      <pane ySplit="1" topLeftCell="A2" activePane="bottomLeft" state="frozen"/>
      <selection pane="bottomLeft" activeCell="H54" sqref="H54"/>
    </sheetView>
  </sheetViews>
  <sheetFormatPr baseColWidth="10" defaultRowHeight="21" x14ac:dyDescent="0.4"/>
  <cols>
    <col min="2" max="2" width="14.83203125" customWidth="1"/>
  </cols>
  <sheetData>
    <row r="1" spans="1:7" ht="23.25" thickBot="1" x14ac:dyDescent="0.5">
      <c r="A1" s="40" t="s">
        <v>5</v>
      </c>
      <c r="B1" s="40" t="s">
        <v>6</v>
      </c>
      <c r="C1" s="41" t="s">
        <v>7</v>
      </c>
      <c r="D1" s="42" t="s">
        <v>8</v>
      </c>
      <c r="E1" s="43" t="s">
        <v>9</v>
      </c>
    </row>
    <row r="2" spans="1:7" ht="22.5" x14ac:dyDescent="0.4">
      <c r="A2" s="34" t="s">
        <v>19</v>
      </c>
      <c r="B2" s="37"/>
      <c r="C2" s="38"/>
      <c r="D2" s="38"/>
      <c r="E2" s="44">
        <f>0</f>
        <v>0</v>
      </c>
      <c r="F2" s="33" t="str">
        <f>IF(COUNTIF(A2,"*Clôture*")=1,SUM($C1:C$2)-SUM($F1:F$2),"")</f>
        <v/>
      </c>
      <c r="G2" s="33" t="str">
        <f>IF(COUNTIF(A2,"*Clôture*")=1,SUM($D1:D$2)-SUM($G1:G$2),"")</f>
        <v/>
      </c>
    </row>
    <row r="3" spans="1:7" x14ac:dyDescent="0.4">
      <c r="A3" s="45">
        <v>44501</v>
      </c>
      <c r="B3" t="s">
        <v>10</v>
      </c>
      <c r="C3" s="5">
        <v>4.4000000000000004</v>
      </c>
      <c r="D3" s="6"/>
      <c r="E3" s="35">
        <f>IF(B3&lt;&gt;"",E2-C3+D3,"")</f>
        <v>-4.4000000000000004</v>
      </c>
      <c r="F3" s="33" t="str">
        <f>IF(COUNTIF(A3,"*Clôture*")=1,SUM($C$2:C2)-SUM($F$2:F2),"")</f>
        <v/>
      </c>
      <c r="G3" s="33" t="str">
        <f>IF(COUNTIF(A3,"*Clôture*")=1,SUM($D$2:D2)-SUM($G$2:G2),"")</f>
        <v/>
      </c>
    </row>
    <row r="4" spans="1:7" x14ac:dyDescent="0.4">
      <c r="A4" s="45">
        <v>44502</v>
      </c>
      <c r="B4" t="s">
        <v>11</v>
      </c>
      <c r="C4" s="11"/>
      <c r="D4" s="12">
        <v>50</v>
      </c>
      <c r="E4" s="35">
        <f>IF(B4&lt;&gt;"",E3-C4+D4,"")</f>
        <v>45.6</v>
      </c>
      <c r="F4" s="33" t="str">
        <f>IF(COUNTIF(A4,"*Clôture*")=1,SUM($C$2:C3)-SUM($F$2:F3),"")</f>
        <v/>
      </c>
      <c r="G4" s="33" t="str">
        <f>IF(COUNTIF(A4,"*Clôture*")=1,SUM($D$2:D3)-SUM($G$2:G3),"")</f>
        <v/>
      </c>
    </row>
    <row r="5" spans="1:7" x14ac:dyDescent="0.4">
      <c r="A5" s="45">
        <v>44503</v>
      </c>
      <c r="B5" t="s">
        <v>12</v>
      </c>
      <c r="C5" s="5">
        <v>41.8</v>
      </c>
      <c r="D5" s="6"/>
      <c r="E5" s="35">
        <f>IF(B5&lt;&gt;"",E4-C5+D5,"")</f>
        <v>3.8000000000000043</v>
      </c>
      <c r="F5" s="33" t="str">
        <f>IF(COUNTIF(A5,"*Clôture*")=1,SUM($C$2:C4)-SUM($F$2:F4),"")</f>
        <v/>
      </c>
      <c r="G5" s="33" t="str">
        <f>IF(COUNTIF(A5,"*Clôture*")=1,SUM($D$2:D4)-SUM($G$2:G4),"")</f>
        <v/>
      </c>
    </row>
    <row r="6" spans="1:7" x14ac:dyDescent="0.4">
      <c r="A6" s="45">
        <v>44504</v>
      </c>
      <c r="B6" t="s">
        <v>10</v>
      </c>
      <c r="C6" s="5">
        <v>8.5</v>
      </c>
      <c r="D6" s="6"/>
      <c r="E6" s="35">
        <f t="shared" ref="E6:E9" si="0">IF(B6&lt;&gt;"",E5-C6+D6,"")</f>
        <v>-4.6999999999999957</v>
      </c>
      <c r="F6" s="33" t="str">
        <f>IF(COUNTIF(A6,"*Clôture*")=1,SUM($C$2:C5)-SUM($F$2:F5),"")</f>
        <v/>
      </c>
      <c r="G6" s="33" t="str">
        <f>IF(COUNTIF(A6,"*Clôture*")=1,SUM($D$2:D5)-SUM($G$2:G5),"")</f>
        <v/>
      </c>
    </row>
    <row r="7" spans="1:7" x14ac:dyDescent="0.4">
      <c r="A7" s="45">
        <v>44505</v>
      </c>
      <c r="B7" t="s">
        <v>10</v>
      </c>
      <c r="C7" s="5">
        <v>2.33</v>
      </c>
      <c r="D7" s="6"/>
      <c r="E7" s="35">
        <f t="shared" si="0"/>
        <v>-7.0299999999999958</v>
      </c>
      <c r="F7" s="33" t="str">
        <f>IF(COUNTIF(A7,"*Clôture*")=1,SUM($C$2:C6)-SUM($F$2:F6),"")</f>
        <v/>
      </c>
      <c r="G7" s="33" t="str">
        <f>IF(COUNTIF(A7,"*Clôture*")=1,SUM($D$2:D6)-SUM($G$2:G6),"")</f>
        <v/>
      </c>
    </row>
    <row r="8" spans="1:7" x14ac:dyDescent="0.4">
      <c r="A8" s="45">
        <v>44506</v>
      </c>
      <c r="B8" t="s">
        <v>10</v>
      </c>
      <c r="C8" s="5">
        <v>1.33</v>
      </c>
      <c r="D8" s="6"/>
      <c r="E8" s="35">
        <f t="shared" si="0"/>
        <v>-8.3599999999999959</v>
      </c>
      <c r="F8" s="33" t="str">
        <f>IF(COUNTIF(A8,"*Clôture*")=1,SUM($C$2:C7)-SUM($F$2:F7),"")</f>
        <v/>
      </c>
      <c r="G8" s="33" t="str">
        <f>IF(COUNTIF(A8,"*Clôture*")=1,SUM($D$2:D7)-SUM($G$2:G7),"")</f>
        <v/>
      </c>
    </row>
    <row r="9" spans="1:7" x14ac:dyDescent="0.4">
      <c r="A9" s="45">
        <v>44507</v>
      </c>
      <c r="B9" t="s">
        <v>10</v>
      </c>
      <c r="C9" s="5">
        <v>1.42</v>
      </c>
      <c r="D9" s="12"/>
      <c r="E9" s="35">
        <f t="shared" si="0"/>
        <v>-9.7799999999999958</v>
      </c>
      <c r="F9" s="33" t="str">
        <f>IF(COUNTIF(A9,"*Clôture*")=1,SUM($C$2:C8)-SUM($F$2:F8),"")</f>
        <v/>
      </c>
      <c r="G9" s="33" t="str">
        <f>IF(COUNTIF(A9,"*Clôture*")=1,SUM($D$2:D8)-SUM($G$2:G8),"")</f>
        <v/>
      </c>
    </row>
    <row r="10" spans="1:7" x14ac:dyDescent="0.4">
      <c r="A10" s="45">
        <v>44508</v>
      </c>
      <c r="B10" t="s">
        <v>11</v>
      </c>
      <c r="C10" s="5"/>
      <c r="D10" s="12">
        <v>800</v>
      </c>
      <c r="E10" s="35">
        <f>IF(B10&lt;&gt;"",E9-C10+D10,"")</f>
        <v>790.22</v>
      </c>
      <c r="F10" s="33" t="str">
        <f>IF(COUNTIF(A10,"*Clôture*")=1,SUM($C$2:C9)-SUM($F$2:F9),"")</f>
        <v/>
      </c>
      <c r="G10" s="33" t="str">
        <f>IF(COUNTIF(A10,"*Clôture*")=1,SUM($D$2:D9)-SUM($G$2:G9),"")</f>
        <v/>
      </c>
    </row>
    <row r="11" spans="1:7" x14ac:dyDescent="0.4">
      <c r="A11" s="45">
        <v>44509</v>
      </c>
      <c r="B11" t="s">
        <v>10</v>
      </c>
      <c r="C11" s="5">
        <v>5.9</v>
      </c>
      <c r="D11" s="6"/>
      <c r="E11" s="35">
        <f>IF(B11&lt;&gt;"",E10-C11+D11,"")</f>
        <v>784.32</v>
      </c>
      <c r="F11" s="33" t="str">
        <f>IF(COUNTIF(A11,"*Clôture*")=1,SUM($C$2:C10)-SUM($F$2:F10),"")</f>
        <v/>
      </c>
      <c r="G11" s="33" t="str">
        <f>IF(COUNTIF(A11,"*Clôture*")=1,SUM($D$2:D10)-SUM($G$2:G10),"")</f>
        <v/>
      </c>
    </row>
    <row r="12" spans="1:7" x14ac:dyDescent="0.4">
      <c r="A12" s="45">
        <v>44510</v>
      </c>
      <c r="B12" t="s">
        <v>10</v>
      </c>
      <c r="C12" s="5">
        <v>2.4</v>
      </c>
      <c r="D12" s="6"/>
      <c r="E12" s="35">
        <f t="shared" ref="E12:E75" si="1">IF(B12&lt;&gt;"",E11-C12+D12,"")</f>
        <v>781.92000000000007</v>
      </c>
      <c r="F12" s="33" t="str">
        <f>IF(COUNTIF(A12,"*Clôture*")=1,SUM($C$2:C11)-SUM($F$2:F11),"")</f>
        <v/>
      </c>
      <c r="G12" s="33" t="str">
        <f>IF(COUNTIF(A12,"*Clôture*")=1,SUM($D$2:D11)-SUM($G$2:G11),"")</f>
        <v/>
      </c>
    </row>
    <row r="13" spans="1:7" x14ac:dyDescent="0.4">
      <c r="A13" s="45">
        <v>44511</v>
      </c>
      <c r="B13" t="s">
        <v>10</v>
      </c>
      <c r="C13" s="11"/>
      <c r="D13" s="6">
        <v>18</v>
      </c>
      <c r="E13" s="35">
        <f t="shared" si="1"/>
        <v>799.92000000000007</v>
      </c>
      <c r="F13" s="33" t="str">
        <f>IF(COUNTIF(A13,"*Clôture*")=1,SUM($C$2:C12)-SUM($F$2:F12),"")</f>
        <v/>
      </c>
      <c r="G13" s="33" t="str">
        <f>IF(COUNTIF(A13,"*Clôture*")=1,SUM($D$2:D12)-SUM($G$2:G12),"")</f>
        <v/>
      </c>
    </row>
    <row r="14" spans="1:7" x14ac:dyDescent="0.4">
      <c r="A14" s="45">
        <v>44512</v>
      </c>
      <c r="B14" t="s">
        <v>13</v>
      </c>
      <c r="C14" s="5">
        <v>40</v>
      </c>
      <c r="D14" s="6"/>
      <c r="E14" s="35">
        <f t="shared" si="1"/>
        <v>759.92000000000007</v>
      </c>
      <c r="F14" s="33" t="str">
        <f>IF(COUNTIF(A14,"*Clôture*")=1,SUM($C$2:C13)-SUM($F$2:F13),"")</f>
        <v/>
      </c>
      <c r="G14" s="33" t="str">
        <f>IF(COUNTIF(A14,"*Clôture*")=1,SUM($D$2:D13)-SUM($G$2:G13),"")</f>
        <v/>
      </c>
    </row>
    <row r="15" spans="1:7" x14ac:dyDescent="0.4">
      <c r="A15" s="45">
        <v>44513</v>
      </c>
      <c r="B15" t="s">
        <v>10</v>
      </c>
      <c r="C15" s="5">
        <v>2.79</v>
      </c>
      <c r="D15" s="6"/>
      <c r="E15" s="35">
        <f t="shared" si="1"/>
        <v>757.13000000000011</v>
      </c>
      <c r="F15" s="33" t="str">
        <f>IF(COUNTIF(A15,"*Clôture*")=1,SUM($C$2:C14)-SUM($F$2:F14),"")</f>
        <v/>
      </c>
      <c r="G15" s="33" t="str">
        <f>IF(COUNTIF(A15,"*Clôture*")=1,SUM($D$2:D14)-SUM($G$2:G14),"")</f>
        <v/>
      </c>
    </row>
    <row r="16" spans="1:7" x14ac:dyDescent="0.4">
      <c r="A16" s="45">
        <v>44514</v>
      </c>
      <c r="B16" t="s">
        <v>10</v>
      </c>
      <c r="C16" s="5">
        <v>10.9</v>
      </c>
      <c r="D16" s="6"/>
      <c r="E16" s="35">
        <f t="shared" si="1"/>
        <v>746.23000000000013</v>
      </c>
      <c r="F16" s="33" t="str">
        <f>IF(COUNTIF(A16,"*Clôture*")=1,SUM($C$2:C15)-SUM($F$2:F15),"")</f>
        <v/>
      </c>
      <c r="G16" s="33" t="str">
        <f>IF(COUNTIF(A16,"*Clôture*")=1,SUM($D$2:D15)-SUM($G$2:G15),"")</f>
        <v/>
      </c>
    </row>
    <row r="17" spans="1:7" x14ac:dyDescent="0.4">
      <c r="A17" s="45">
        <v>44515</v>
      </c>
      <c r="B17" t="s">
        <v>14</v>
      </c>
      <c r="C17" s="5">
        <v>40</v>
      </c>
      <c r="D17" s="6"/>
      <c r="E17" s="35">
        <f t="shared" si="1"/>
        <v>706.23000000000013</v>
      </c>
      <c r="F17" s="33" t="str">
        <f>IF(COUNTIF(A17,"*Clôture*")=1,SUM($C$2:C16)-SUM($F$2:F16),"")</f>
        <v/>
      </c>
      <c r="G17" s="33" t="str">
        <f>IF(COUNTIF(A17,"*Clôture*")=1,SUM($D$2:D16)-SUM($G$2:G16),"")</f>
        <v/>
      </c>
    </row>
    <row r="18" spans="1:7" x14ac:dyDescent="0.4">
      <c r="A18" s="45">
        <v>44516</v>
      </c>
      <c r="B18" t="s">
        <v>10</v>
      </c>
      <c r="C18" s="5">
        <v>2.79</v>
      </c>
      <c r="D18" s="6"/>
      <c r="E18" s="35">
        <f t="shared" si="1"/>
        <v>703.44000000000017</v>
      </c>
      <c r="F18" s="33" t="str">
        <f>IF(COUNTIF(A18,"*Clôture*")=1,SUM($C$2:C17)-SUM($F$2:F17),"")</f>
        <v/>
      </c>
      <c r="G18" s="33" t="str">
        <f>IF(COUNTIF(A18,"*Clôture*")=1,SUM($D$2:D17)-SUM($G$2:G17),"")</f>
        <v/>
      </c>
    </row>
    <row r="19" spans="1:7" x14ac:dyDescent="0.4">
      <c r="A19" s="45">
        <v>44517</v>
      </c>
      <c r="B19" t="s">
        <v>15</v>
      </c>
      <c r="C19" s="5">
        <v>38</v>
      </c>
      <c r="D19" s="6"/>
      <c r="E19" s="35">
        <f t="shared" si="1"/>
        <v>665.44000000000017</v>
      </c>
      <c r="F19" s="33" t="str">
        <f>IF(COUNTIF(A19,"*Clôture*")=1,SUM($C$2:C18)-SUM($F$2:F18),"")</f>
        <v/>
      </c>
      <c r="G19" s="33" t="str">
        <f>IF(COUNTIF(A19,"*Clôture*")=1,SUM($D$2:D18)-SUM($G$2:G18),"")</f>
        <v/>
      </c>
    </row>
    <row r="20" spans="1:7" x14ac:dyDescent="0.4">
      <c r="A20" s="45">
        <v>44518</v>
      </c>
      <c r="B20" t="s">
        <v>16</v>
      </c>
      <c r="C20" s="5">
        <v>47.35</v>
      </c>
      <c r="D20" s="6"/>
      <c r="E20" s="35">
        <f t="shared" si="1"/>
        <v>618.09000000000015</v>
      </c>
      <c r="F20" s="33" t="str">
        <f>IF(COUNTIF(A20,"*Clôture*")=1,SUM($C$2:C19)-SUM($F$2:F19),"")</f>
        <v/>
      </c>
      <c r="G20" s="33" t="str">
        <f>IF(COUNTIF(A20,"*Clôture*")=1,SUM($D$2:D19)-SUM($G$2:G19),"")</f>
        <v/>
      </c>
    </row>
    <row r="21" spans="1:7" x14ac:dyDescent="0.4">
      <c r="A21" s="45">
        <v>44519</v>
      </c>
      <c r="B21" t="s">
        <v>17</v>
      </c>
      <c r="C21" s="5">
        <v>14.99</v>
      </c>
      <c r="D21" s="6"/>
      <c r="E21" s="35">
        <f t="shared" si="1"/>
        <v>603.10000000000014</v>
      </c>
      <c r="F21" s="33" t="str">
        <f>IF(COUNTIF(A21,"*Clôture*")=1,SUM($C$2:C20)-SUM($F$2:F20),"")</f>
        <v/>
      </c>
      <c r="G21" s="33" t="str">
        <f>IF(COUNTIF(A21,"*Clôture*")=1,SUM($D$2:D20)-SUM($G$2:G20),"")</f>
        <v/>
      </c>
    </row>
    <row r="22" spans="1:7" x14ac:dyDescent="0.4">
      <c r="A22" s="45">
        <v>44520</v>
      </c>
      <c r="B22" t="s">
        <v>10</v>
      </c>
      <c r="C22" s="5">
        <v>3.8</v>
      </c>
      <c r="D22" s="6"/>
      <c r="E22" s="35">
        <f t="shared" si="1"/>
        <v>599.30000000000018</v>
      </c>
      <c r="F22" s="33" t="str">
        <f>IF(COUNTIF(A22,"*Clôture*")=1,SUM($C$2:C21)-SUM($F$2:F21),"")</f>
        <v/>
      </c>
      <c r="G22" s="33" t="str">
        <f>IF(COUNTIF(A22,"*Clôture*")=1,SUM($D$2:D21)-SUM($G$2:G21),"")</f>
        <v/>
      </c>
    </row>
    <row r="23" spans="1:7" x14ac:dyDescent="0.4">
      <c r="A23" s="45">
        <v>44521</v>
      </c>
      <c r="B23" t="s">
        <v>10</v>
      </c>
      <c r="C23" s="5">
        <v>1.33</v>
      </c>
      <c r="D23" s="6"/>
      <c r="E23" s="35">
        <f t="shared" si="1"/>
        <v>597.97000000000014</v>
      </c>
      <c r="F23" s="33" t="str">
        <f>IF(COUNTIF(A23,"*Clôture*")=1,SUM($C$2:C22)-SUM($F$2:F22),"")</f>
        <v/>
      </c>
      <c r="G23" s="33" t="str">
        <f>IF(COUNTIF(A23,"*Clôture*")=1,SUM($D$2:D22)-SUM($G$2:G22),"")</f>
        <v/>
      </c>
    </row>
    <row r="24" spans="1:7" x14ac:dyDescent="0.4">
      <c r="A24" s="45">
        <v>44522</v>
      </c>
      <c r="B24" t="s">
        <v>10</v>
      </c>
      <c r="C24" s="5">
        <v>4.78</v>
      </c>
      <c r="D24" s="6"/>
      <c r="E24" s="35">
        <f t="shared" si="1"/>
        <v>593.19000000000017</v>
      </c>
      <c r="F24" s="33" t="str">
        <f>IF(COUNTIF(A24,"*Clôture*")=1,SUM($C$2:C23)-SUM($F$2:F23),"")</f>
        <v/>
      </c>
      <c r="G24" s="33" t="str">
        <f>IF(COUNTIF(A24,"*Clôture*")=1,SUM($D$2:D23)-SUM($G$2:G23),"")</f>
        <v/>
      </c>
    </row>
    <row r="25" spans="1:7" x14ac:dyDescent="0.4">
      <c r="A25" s="45">
        <v>44523</v>
      </c>
      <c r="B25" t="s">
        <v>10</v>
      </c>
      <c r="C25" s="14">
        <v>17.5</v>
      </c>
      <c r="D25" s="6"/>
      <c r="E25" s="35">
        <f t="shared" si="1"/>
        <v>575.69000000000017</v>
      </c>
      <c r="F25" s="33" t="str">
        <f>IF(COUNTIF(A25,"*Clôture*")=1,SUM($C$2:C24)-SUM($F$2:F24),"")</f>
        <v/>
      </c>
      <c r="G25" s="33" t="str">
        <f>IF(COUNTIF(A25,"*Clôture*")=1,SUM($D$2:D24)-SUM($G$2:G24),"")</f>
        <v/>
      </c>
    </row>
    <row r="26" spans="1:7" x14ac:dyDescent="0.4">
      <c r="A26" s="45">
        <v>44524</v>
      </c>
      <c r="B26" t="s">
        <v>18</v>
      </c>
      <c r="C26" s="14">
        <v>150</v>
      </c>
      <c r="D26" s="6"/>
      <c r="E26" s="35">
        <f t="shared" si="1"/>
        <v>425.69000000000017</v>
      </c>
      <c r="F26" s="33" t="str">
        <f>IF(COUNTIF(A26,"*Clôture*")=1,SUM($C$2:C25)-SUM($F$2:F25),"")</f>
        <v/>
      </c>
      <c r="G26" s="33" t="str">
        <f>IF(COUNTIF(A26,"*Clôture*")=1,SUM($D$2:D25)-SUM($G$2:G25),"")</f>
        <v/>
      </c>
    </row>
    <row r="27" spans="1:7" x14ac:dyDescent="0.4">
      <c r="A27" s="45">
        <v>44525</v>
      </c>
      <c r="B27" t="s">
        <v>10</v>
      </c>
      <c r="C27" s="5">
        <v>13.5</v>
      </c>
      <c r="D27" s="6"/>
      <c r="E27" s="35">
        <f t="shared" si="1"/>
        <v>412.19000000000017</v>
      </c>
      <c r="F27" s="33" t="str">
        <f>IF(COUNTIF(A27,"*Clôture*")=1,SUM($C$2:C26)-SUM($F$2:F26),"")</f>
        <v/>
      </c>
      <c r="G27" s="33" t="str">
        <f>IF(COUNTIF(A27,"*Clôture*")=1,SUM($D$2:D26)-SUM($G$2:G26),"")</f>
        <v/>
      </c>
    </row>
    <row r="28" spans="1:7" x14ac:dyDescent="0.4">
      <c r="A28" t="s">
        <v>21</v>
      </c>
      <c r="D28" s="6"/>
      <c r="E28" s="35">
        <f>IF(A28&lt;&gt;"",E27-C28+D28,"")</f>
        <v>412.19000000000017</v>
      </c>
      <c r="F28" s="33">
        <f>IF(COUNTIF(A28,"*Clôture*")=1,SUM($C$2:C27)-SUM($F$2:F27),"")</f>
        <v>455.80999999999995</v>
      </c>
      <c r="G28" s="33">
        <f>IF(COUNTIF(A28,"*Clôture*")=1,SUM($D$2:D27)-SUM($G$2:G27),"")</f>
        <v>868</v>
      </c>
    </row>
    <row r="29" spans="1:7" x14ac:dyDescent="0.4">
      <c r="A29" s="45">
        <v>44531</v>
      </c>
      <c r="B29" t="s">
        <v>10</v>
      </c>
      <c r="C29" s="5">
        <v>2.79</v>
      </c>
      <c r="D29" s="6"/>
      <c r="E29" s="35">
        <f t="shared" si="1"/>
        <v>409.40000000000015</v>
      </c>
      <c r="F29" s="33" t="str">
        <f>IF(COUNTIF(A29,"*Clôture*")=1,SUM($C$2:C28)-SUM($F$2:F28),"")</f>
        <v/>
      </c>
      <c r="G29" s="33" t="str">
        <f>IF(COUNTIF(A29,"*Clôture*")=1,SUM($D$2:D28)-SUM($G$2:G28),"")</f>
        <v/>
      </c>
    </row>
    <row r="30" spans="1:7" x14ac:dyDescent="0.4">
      <c r="A30" s="45">
        <v>44532</v>
      </c>
      <c r="B30" t="s">
        <v>10</v>
      </c>
      <c r="C30" s="5">
        <v>10.9</v>
      </c>
      <c r="D30" s="6"/>
      <c r="E30" s="35">
        <f t="shared" si="1"/>
        <v>398.50000000000017</v>
      </c>
      <c r="F30" s="33" t="str">
        <f>IF(COUNTIF(A30,"*Clôture*")=1,SUM($C$2:C29)-SUM($F$2:F29),"")</f>
        <v/>
      </c>
      <c r="G30" s="33" t="str">
        <f>IF(COUNTIF(A30,"*Clôture*")=1,SUM($D$2:D29)-SUM($G$2:G29),"")</f>
        <v/>
      </c>
    </row>
    <row r="31" spans="1:7" x14ac:dyDescent="0.4">
      <c r="A31" s="45">
        <v>44533</v>
      </c>
      <c r="B31" t="s">
        <v>14</v>
      </c>
      <c r="C31" s="5">
        <v>40</v>
      </c>
      <c r="D31" s="6"/>
      <c r="E31" s="35">
        <f t="shared" si="1"/>
        <v>358.50000000000017</v>
      </c>
      <c r="F31" s="33" t="str">
        <f>IF(COUNTIF(A31,"*Clôture*")=1,SUM($C$2:C30)-SUM($F$2:F30),"")</f>
        <v/>
      </c>
      <c r="G31" s="33" t="str">
        <f>IF(COUNTIF(A31,"*Clôture*")=1,SUM($D$2:D30)-SUM($G$2:G30),"")</f>
        <v/>
      </c>
    </row>
    <row r="32" spans="1:7" x14ac:dyDescent="0.4">
      <c r="A32" s="45">
        <v>44534</v>
      </c>
      <c r="B32" t="s">
        <v>10</v>
      </c>
      <c r="C32" s="5">
        <v>2.79</v>
      </c>
      <c r="D32" s="6"/>
      <c r="E32" s="35">
        <f t="shared" si="1"/>
        <v>355.71000000000015</v>
      </c>
      <c r="F32" s="33" t="str">
        <f>IF(COUNTIF(A32,"*Clôture*")=1,SUM($C$2:C31)-SUM($F$2:F31),"")</f>
        <v/>
      </c>
      <c r="G32" s="33" t="str">
        <f>IF(COUNTIF(A32,"*Clôture*")=1,SUM($D$2:D31)-SUM($G$2:G31),"")</f>
        <v/>
      </c>
    </row>
    <row r="33" spans="1:7" x14ac:dyDescent="0.4">
      <c r="A33" s="45">
        <v>44535</v>
      </c>
      <c r="B33" t="s">
        <v>15</v>
      </c>
      <c r="C33" s="5">
        <v>38</v>
      </c>
      <c r="D33" s="6"/>
      <c r="E33" s="35">
        <f t="shared" si="1"/>
        <v>317.71000000000015</v>
      </c>
      <c r="F33" s="33" t="str">
        <f>IF(COUNTIF(A33,"*Clôture*")=1,SUM($C$2:C32)-SUM($F$2:F32),"")</f>
        <v/>
      </c>
      <c r="G33" s="33" t="str">
        <f>IF(COUNTIF(A33,"*Clôture*")=1,SUM($D$2:D32)-SUM($G$2:G32),"")</f>
        <v/>
      </c>
    </row>
    <row r="34" spans="1:7" x14ac:dyDescent="0.4">
      <c r="A34" s="45">
        <v>44536</v>
      </c>
      <c r="B34" t="s">
        <v>16</v>
      </c>
      <c r="C34" s="5">
        <v>145</v>
      </c>
      <c r="D34" s="6"/>
      <c r="E34" s="35">
        <f t="shared" si="1"/>
        <v>172.71000000000015</v>
      </c>
      <c r="F34" s="33" t="str">
        <f>IF(COUNTIF(A34,"*Clôture*")=1,SUM($C$2:C33)-SUM($F$2:F33),"")</f>
        <v/>
      </c>
      <c r="G34" s="33" t="str">
        <f>IF(COUNTIF(A34,"*Clôture*")=1,SUM($D$2:D33)-SUM($G$2:G33),"")</f>
        <v/>
      </c>
    </row>
    <row r="35" spans="1:7" x14ac:dyDescent="0.4">
      <c r="A35" s="45">
        <v>44537</v>
      </c>
      <c r="B35" t="s">
        <v>17</v>
      </c>
      <c r="C35" s="5">
        <v>14.99</v>
      </c>
      <c r="D35" s="6"/>
      <c r="E35" s="35">
        <f t="shared" si="1"/>
        <v>157.72000000000014</v>
      </c>
      <c r="F35" s="33" t="str">
        <f>IF(COUNTIF(A35,"*Clôture*")=1,SUM($C$2:C34)-SUM($F$2:F34),"")</f>
        <v/>
      </c>
      <c r="G35" s="33" t="str">
        <f>IF(COUNTIF(A35,"*Clôture*")=1,SUM($D$2:D34)-SUM($G$2:G34),"")</f>
        <v/>
      </c>
    </row>
    <row r="36" spans="1:7" x14ac:dyDescent="0.4">
      <c r="A36" s="45">
        <v>44538</v>
      </c>
      <c r="B36" t="s">
        <v>10</v>
      </c>
      <c r="C36" s="5">
        <v>3.8</v>
      </c>
      <c r="D36" s="6"/>
      <c r="E36" s="35">
        <f t="shared" si="1"/>
        <v>153.92000000000013</v>
      </c>
      <c r="F36" s="33" t="str">
        <f>IF(COUNTIF(A36,"*Clôture*")=1,SUM($C$2:C35)-SUM($F$2:F35),"")</f>
        <v/>
      </c>
      <c r="G36" s="33" t="str">
        <f>IF(COUNTIF(A36,"*Clôture*")=1,SUM($D$2:D35)-SUM($G$2:G35),"")</f>
        <v/>
      </c>
    </row>
    <row r="37" spans="1:7" x14ac:dyDescent="0.4">
      <c r="A37" s="45">
        <v>44539</v>
      </c>
      <c r="B37" t="s">
        <v>10</v>
      </c>
      <c r="C37" s="5">
        <v>30</v>
      </c>
      <c r="D37" s="6"/>
      <c r="E37" s="35">
        <f t="shared" si="1"/>
        <v>123.92000000000013</v>
      </c>
      <c r="F37" s="33" t="str">
        <f>IF(COUNTIF(A37,"*Clôture*")=1,SUM($C$2:C36)-SUM($F$2:F36),"")</f>
        <v/>
      </c>
      <c r="G37" s="33" t="str">
        <f>IF(COUNTIF(A37,"*Clôture*")=1,SUM($D$2:D36)-SUM($G$2:G36),"")</f>
        <v/>
      </c>
    </row>
    <row r="38" spans="1:7" x14ac:dyDescent="0.4">
      <c r="A38" s="45">
        <v>44540</v>
      </c>
      <c r="B38" t="s">
        <v>10</v>
      </c>
      <c r="C38" s="5">
        <v>4.78</v>
      </c>
      <c r="D38" s="6"/>
      <c r="E38" s="35">
        <f t="shared" si="1"/>
        <v>119.14000000000013</v>
      </c>
      <c r="F38" s="33" t="str">
        <f>IF(COUNTIF(A38,"*Clôture*")=1,SUM($C$2:C37)-SUM($F$2:F37),"")</f>
        <v/>
      </c>
      <c r="G38" s="33" t="str">
        <f>IF(COUNTIF(A38,"*Clôture*")=1,SUM($D$2:D37)-SUM($G$2:G37),"")</f>
        <v/>
      </c>
    </row>
    <row r="39" spans="1:7" x14ac:dyDescent="0.4">
      <c r="A39" s="45">
        <v>44541</v>
      </c>
      <c r="B39" t="s">
        <v>10</v>
      </c>
      <c r="C39" s="14">
        <v>17.5</v>
      </c>
      <c r="D39" s="6"/>
      <c r="E39" s="35">
        <f t="shared" si="1"/>
        <v>101.64000000000013</v>
      </c>
      <c r="F39" s="33" t="str">
        <f>IF(COUNTIF(A39,"*Clôture*")=1,SUM($C$2:C38)-SUM($F$2:F38),"")</f>
        <v/>
      </c>
      <c r="G39" s="33" t="str">
        <f>IF(COUNTIF(A39,"*Clôture*")=1,SUM($D$2:D38)-SUM($G$2:G38),"")</f>
        <v/>
      </c>
    </row>
    <row r="40" spans="1:7" x14ac:dyDescent="0.4">
      <c r="A40" t="s">
        <v>22</v>
      </c>
      <c r="C40" s="6"/>
      <c r="D40" s="6"/>
      <c r="E40" s="35">
        <f>IF(A40&lt;&gt;"",E39-C40+D40,"")</f>
        <v>101.64000000000013</v>
      </c>
      <c r="F40" s="33">
        <f>IF(COUNTIF(A40,"*Clôture*")=1,SUM($C$2:C39)-SUM($F$2:F39),"")</f>
        <v>310.54999999999995</v>
      </c>
      <c r="G40" s="33">
        <f>IF(COUNTIF(A40,"*Clôture*")=1,SUM($D$2:D39)-SUM($G$2:G39),"")</f>
        <v>0</v>
      </c>
    </row>
    <row r="41" spans="1:7" x14ac:dyDescent="0.4">
      <c r="A41" s="45">
        <v>44562</v>
      </c>
      <c r="B41" t="s">
        <v>10</v>
      </c>
      <c r="C41" s="5">
        <v>6.2</v>
      </c>
      <c r="D41" s="6"/>
      <c r="E41" s="35">
        <f t="shared" si="1"/>
        <v>95.440000000000126</v>
      </c>
      <c r="F41" s="33" t="str">
        <f>IF(COUNTIF(A41,"*Clôture*")=1,SUM($C$2:C40)-SUM($F$2:F40),"")</f>
        <v/>
      </c>
      <c r="G41" s="33" t="str">
        <f>IF(COUNTIF(A41,"*Clôture*")=1,SUM($D$2:D40)-SUM($G$2:G40),"")</f>
        <v/>
      </c>
    </row>
    <row r="42" spans="1:7" x14ac:dyDescent="0.4">
      <c r="A42" s="45">
        <v>44563</v>
      </c>
      <c r="B42" t="s">
        <v>10</v>
      </c>
      <c r="C42" s="5">
        <v>27</v>
      </c>
      <c r="D42" s="6"/>
      <c r="E42" s="35">
        <f t="shared" si="1"/>
        <v>68.440000000000126</v>
      </c>
      <c r="F42" s="33" t="str">
        <f>IF(COUNTIF(A42,"*Clôture*")=1,SUM($C$2:C41)-SUM($F$2:F41),"")</f>
        <v/>
      </c>
      <c r="G42" s="33" t="str">
        <f>IF(COUNTIF(A42,"*Clôture*")=1,SUM($D$2:D41)-SUM($G$2:G41),"")</f>
        <v/>
      </c>
    </row>
    <row r="43" spans="1:7" x14ac:dyDescent="0.4">
      <c r="A43" s="45">
        <v>44564</v>
      </c>
      <c r="B43" s="36" t="s">
        <v>20</v>
      </c>
      <c r="C43" s="5">
        <v>8</v>
      </c>
      <c r="D43" s="6"/>
      <c r="E43" s="35">
        <f t="shared" si="1"/>
        <v>60.440000000000126</v>
      </c>
      <c r="F43" s="33" t="str">
        <f>IF(COUNTIF(A43,"*Clôture*")=1,SUM($C$2:C42)-SUM($F$2:F42),"")</f>
        <v/>
      </c>
      <c r="G43" s="33" t="str">
        <f>IF(COUNTIF(A43,"*Clôture*")=1,SUM($D$2:D42)-SUM($G$2:G42),"")</f>
        <v/>
      </c>
    </row>
    <row r="44" spans="1:7" x14ac:dyDescent="0.4">
      <c r="A44" s="45">
        <v>44565</v>
      </c>
      <c r="B44" t="s">
        <v>10</v>
      </c>
      <c r="C44" s="5">
        <v>2.79</v>
      </c>
      <c r="D44" s="6"/>
      <c r="E44" s="35">
        <f t="shared" si="1"/>
        <v>57.650000000000126</v>
      </c>
      <c r="F44" s="33" t="str">
        <f>IF(COUNTIF(A44,"*Clôture*")=1,SUM($C$2:C43)-SUM($F$2:F43),"")</f>
        <v/>
      </c>
      <c r="G44" s="33" t="str">
        <f>IF(COUNTIF(A44,"*Clôture*")=1,SUM($D$2:D43)-SUM($G$2:G43),"")</f>
        <v/>
      </c>
    </row>
    <row r="45" spans="1:7" x14ac:dyDescent="0.4">
      <c r="A45" s="45">
        <v>44566</v>
      </c>
      <c r="B45" t="s">
        <v>15</v>
      </c>
      <c r="C45" s="5">
        <v>38</v>
      </c>
      <c r="D45" s="6"/>
      <c r="E45" s="35">
        <f t="shared" si="1"/>
        <v>19.650000000000126</v>
      </c>
      <c r="F45" s="33" t="str">
        <f>IF(COUNTIF(A45,"*Clôture*")=1,SUM($C$2:C44)-SUM($F$2:F44),"")</f>
        <v/>
      </c>
      <c r="G45" s="33" t="str">
        <f>IF(COUNTIF(A45,"*Clôture*")=1,SUM($D$2:D44)-SUM($G$2:G44),"")</f>
        <v/>
      </c>
    </row>
    <row r="46" spans="1:7" x14ac:dyDescent="0.4">
      <c r="A46" s="45">
        <v>44567</v>
      </c>
      <c r="B46" t="s">
        <v>16</v>
      </c>
      <c r="C46" s="5">
        <v>47.35</v>
      </c>
      <c r="D46" s="6"/>
      <c r="E46" s="35">
        <f t="shared" si="1"/>
        <v>-27.699999999999875</v>
      </c>
      <c r="F46" s="33" t="str">
        <f>IF(COUNTIF(A46,"*Clôture*")=1,SUM($C$2:C45)-SUM($F$2:F45),"")</f>
        <v/>
      </c>
      <c r="G46" s="33" t="str">
        <f>IF(COUNTIF(A46,"*Clôture*")=1,SUM($D$2:D45)-SUM($G$2:G45),"")</f>
        <v/>
      </c>
    </row>
    <row r="47" spans="1:7" x14ac:dyDescent="0.4">
      <c r="A47" s="45">
        <v>44568</v>
      </c>
      <c r="B47" t="s">
        <v>17</v>
      </c>
      <c r="C47" s="5">
        <v>14.99</v>
      </c>
      <c r="D47" s="6"/>
      <c r="E47" s="35">
        <f t="shared" si="1"/>
        <v>-42.689999999999877</v>
      </c>
      <c r="F47" s="33" t="str">
        <f>IF(COUNTIF(A47,"*Clôture*")=1,SUM($C$2:C46)-SUM($F$2:F46),"")</f>
        <v/>
      </c>
      <c r="G47" s="33" t="str">
        <f>IF(COUNTIF(A47,"*Clôture*")=1,SUM($D$2:D46)-SUM($G$2:G46),"")</f>
        <v/>
      </c>
    </row>
    <row r="48" spans="1:7" x14ac:dyDescent="0.4">
      <c r="A48" s="45">
        <v>44569</v>
      </c>
      <c r="B48" t="s">
        <v>10</v>
      </c>
      <c r="C48" s="5">
        <v>3.8</v>
      </c>
      <c r="D48" s="6"/>
      <c r="E48" s="35">
        <f t="shared" si="1"/>
        <v>-46.489999999999874</v>
      </c>
      <c r="F48" s="33" t="str">
        <f>IF(COUNTIF(A48,"*Clôture*")=1,SUM($C$2:C47)-SUM($F$2:F47),"")</f>
        <v/>
      </c>
      <c r="G48" s="33" t="str">
        <f>IF(COUNTIF(A48,"*Clôture*")=1,SUM($D$2:D47)-SUM($G$2:G47),"")</f>
        <v/>
      </c>
    </row>
    <row r="49" spans="1:7" x14ac:dyDescent="0.4">
      <c r="A49" s="45">
        <v>44570</v>
      </c>
      <c r="B49" t="s">
        <v>10</v>
      </c>
      <c r="C49" s="5">
        <v>25</v>
      </c>
      <c r="D49" s="6"/>
      <c r="E49" s="35">
        <f t="shared" si="1"/>
        <v>-71.489999999999867</v>
      </c>
      <c r="F49" s="33" t="str">
        <f>IF(COUNTIF(A49,"*Clôture*")=1,SUM($C$2:C48)-SUM($F$2:F48),"")</f>
        <v/>
      </c>
      <c r="G49" s="33" t="str">
        <f>IF(COUNTIF(A49,"*Clôture*")=1,SUM($D$2:D48)-SUM($G$2:G48),"")</f>
        <v/>
      </c>
    </row>
    <row r="50" spans="1:7" x14ac:dyDescent="0.4">
      <c r="A50" s="45">
        <v>44571</v>
      </c>
      <c r="B50" t="s">
        <v>10</v>
      </c>
      <c r="C50" s="5">
        <v>4.78</v>
      </c>
      <c r="D50" s="6"/>
      <c r="E50" s="35">
        <f t="shared" si="1"/>
        <v>-76.269999999999868</v>
      </c>
      <c r="F50" s="33" t="str">
        <f>IF(COUNTIF(A50,"*Clôture*")=1,SUM($C$2:C49)-SUM($F$2:F49),"")</f>
        <v/>
      </c>
      <c r="G50" s="33" t="str">
        <f>IF(COUNTIF(A50,"*Clôture*")=1,SUM($D$2:D49)-SUM($G$2:G49),"")</f>
        <v/>
      </c>
    </row>
    <row r="51" spans="1:7" x14ac:dyDescent="0.4">
      <c r="A51" s="45">
        <v>44572</v>
      </c>
      <c r="B51" t="s">
        <v>11</v>
      </c>
      <c r="C51" s="11"/>
      <c r="D51" s="6">
        <v>350</v>
      </c>
      <c r="E51" s="35">
        <f t="shared" si="1"/>
        <v>273.73000000000013</v>
      </c>
      <c r="F51" s="33" t="str">
        <f>IF(COUNTIF(A51,"*Clôture*")=1,SUM($C$2:C50)-SUM($F$2:F50),"")</f>
        <v/>
      </c>
      <c r="G51" s="33" t="str">
        <f>IF(COUNTIF(A51,"*Clôture*")=1,SUM($D$2:D50)-SUM($G$2:G50),"")</f>
        <v/>
      </c>
    </row>
    <row r="52" spans="1:7" x14ac:dyDescent="0.4">
      <c r="A52" s="45">
        <v>44573</v>
      </c>
      <c r="B52" t="s">
        <v>10</v>
      </c>
      <c r="C52" s="5">
        <v>7.39</v>
      </c>
      <c r="D52" s="6"/>
      <c r="E52" s="35">
        <f t="shared" si="1"/>
        <v>266.34000000000015</v>
      </c>
      <c r="F52" s="33" t="str">
        <f>IF(COUNTIF(A52,"*Clôture*")=1,SUM($C$2:C51)-SUM($F$2:F51),"")</f>
        <v/>
      </c>
      <c r="G52" s="33" t="str">
        <f>IF(COUNTIF(A52,"*Clôture*")=1,SUM($D$2:D51)-SUM($G$2:G51),"")</f>
        <v/>
      </c>
    </row>
    <row r="53" spans="1:7" x14ac:dyDescent="0.4">
      <c r="A53" s="45">
        <v>44574</v>
      </c>
      <c r="B53" t="s">
        <v>20</v>
      </c>
      <c r="C53" s="5">
        <v>8</v>
      </c>
      <c r="D53" s="6"/>
      <c r="E53" s="35">
        <f t="shared" si="1"/>
        <v>258.34000000000015</v>
      </c>
      <c r="F53" s="33" t="str">
        <f>IF(COUNTIF(A53,"*Clôture*")=1,SUM($C$2:C52)-SUM($F$2:F52),"")</f>
        <v/>
      </c>
      <c r="G53" s="33" t="str">
        <f>IF(COUNTIF(A53,"*Clôture*")=1,SUM($D$2:D52)-SUM($G$2:G52),"")</f>
        <v/>
      </c>
    </row>
    <row r="54" spans="1:7" x14ac:dyDescent="0.4">
      <c r="A54" s="45">
        <v>44575</v>
      </c>
      <c r="B54" t="s">
        <v>10</v>
      </c>
      <c r="C54" s="5">
        <v>2.79</v>
      </c>
      <c r="D54" s="6"/>
      <c r="E54" s="35">
        <f t="shared" si="1"/>
        <v>255.55000000000015</v>
      </c>
      <c r="F54" s="33" t="str">
        <f>IF(COUNTIF(A54,"*Clôture*")=1,SUM($C$2:C53)-SUM($F$2:F53),"")</f>
        <v/>
      </c>
      <c r="G54" s="33" t="str">
        <f>IF(COUNTIF(A54,"*Clôture*")=1,SUM($D$2:D53)-SUM($G$2:G53),"")</f>
        <v/>
      </c>
    </row>
    <row r="55" spans="1:7" x14ac:dyDescent="0.4">
      <c r="A55" s="45">
        <v>44576</v>
      </c>
      <c r="B55" t="s">
        <v>15</v>
      </c>
      <c r="C55" s="5">
        <v>38</v>
      </c>
      <c r="D55" s="6"/>
      <c r="E55" s="35">
        <f t="shared" si="1"/>
        <v>217.55000000000015</v>
      </c>
      <c r="F55" s="33" t="str">
        <f>IF(COUNTIF(A55,"*Clôture*")=1,SUM($C$2:C54)-SUM($F$2:F54),"")</f>
        <v/>
      </c>
      <c r="G55" s="33" t="str">
        <f>IF(COUNTIF(A55,"*Clôture*")=1,SUM($D$2:D54)-SUM($G$2:G54),"")</f>
        <v/>
      </c>
    </row>
    <row r="56" spans="1:7" x14ac:dyDescent="0.4">
      <c r="A56" s="45">
        <v>44577</v>
      </c>
      <c r="B56" t="s">
        <v>16</v>
      </c>
      <c r="C56" s="5">
        <v>47.35</v>
      </c>
      <c r="D56" s="6"/>
      <c r="E56" s="35">
        <f t="shared" si="1"/>
        <v>170.20000000000016</v>
      </c>
      <c r="F56" s="33" t="str">
        <f>IF(COUNTIF(A56,"*Clôture*")=1,SUM($C$2:C55)-SUM($F$2:F55),"")</f>
        <v/>
      </c>
      <c r="G56" s="33" t="str">
        <f>IF(COUNTIF(A56,"*Clôture*")=1,SUM($D$2:D55)-SUM($G$2:G55),"")</f>
        <v/>
      </c>
    </row>
    <row r="57" spans="1:7" x14ac:dyDescent="0.4">
      <c r="A57" s="45">
        <v>44578</v>
      </c>
      <c r="B57" t="s">
        <v>17</v>
      </c>
      <c r="C57" s="5">
        <v>14.99</v>
      </c>
      <c r="D57" s="6"/>
      <c r="E57" s="35">
        <f t="shared" si="1"/>
        <v>155.21000000000015</v>
      </c>
      <c r="F57" s="33" t="str">
        <f>IF(COUNTIF(A57,"*Clôture*")=1,SUM($C$2:C56)-SUM($F$2:F56),"")</f>
        <v/>
      </c>
      <c r="G57" s="33" t="str">
        <f>IF(COUNTIF(A57,"*Clôture*")=1,SUM($D$2:D56)-SUM($G$2:G56),"")</f>
        <v/>
      </c>
    </row>
    <row r="58" spans="1:7" x14ac:dyDescent="0.4">
      <c r="A58" s="45">
        <v>44579</v>
      </c>
      <c r="B58" t="s">
        <v>10</v>
      </c>
      <c r="C58" s="5">
        <v>3.8</v>
      </c>
      <c r="D58" s="6"/>
      <c r="E58" s="35">
        <f t="shared" si="1"/>
        <v>151.41000000000014</v>
      </c>
      <c r="F58" s="33" t="str">
        <f>IF(COUNTIF(A58,"*Clôture*")=1,SUM($C$2:C57)-SUM($F$2:F57),"")</f>
        <v/>
      </c>
      <c r="G58" s="33" t="str">
        <f>IF(COUNTIF(A58,"*Clôture*")=1,SUM($D$2:D57)-SUM($G$2:G57),"")</f>
        <v/>
      </c>
    </row>
    <row r="59" spans="1:7" x14ac:dyDescent="0.4">
      <c r="A59" s="45">
        <v>44580</v>
      </c>
      <c r="B59" t="s">
        <v>10</v>
      </c>
      <c r="C59" s="5">
        <v>25</v>
      </c>
      <c r="D59" s="6"/>
      <c r="E59" s="35">
        <f t="shared" si="1"/>
        <v>126.41000000000014</v>
      </c>
      <c r="F59" s="33" t="str">
        <f>IF(COUNTIF(A59,"*Clôture*")=1,SUM($C$2:C58)-SUM($F$2:F58),"")</f>
        <v/>
      </c>
      <c r="G59" s="33" t="str">
        <f>IF(COUNTIF(A59,"*Clôture*")=1,SUM($D$2:D58)-SUM($G$2:G58),"")</f>
        <v/>
      </c>
    </row>
    <row r="60" spans="1:7" x14ac:dyDescent="0.4">
      <c r="A60" s="45">
        <v>44581</v>
      </c>
      <c r="B60" t="s">
        <v>10</v>
      </c>
      <c r="C60" s="5">
        <v>4.78</v>
      </c>
      <c r="D60" s="6"/>
      <c r="E60" s="35">
        <f t="shared" si="1"/>
        <v>121.63000000000014</v>
      </c>
      <c r="F60" s="33" t="str">
        <f>IF(COUNTIF(A60,"*Clôture*")=1,SUM($C$2:C59)-SUM($F$2:F59),"")</f>
        <v/>
      </c>
      <c r="G60" s="33" t="str">
        <f>IF(COUNTIF(A60,"*Clôture*")=1,SUM($D$2:D59)-SUM($G$2:G59),"")</f>
        <v/>
      </c>
    </row>
    <row r="61" spans="1:7" x14ac:dyDescent="0.4">
      <c r="C61" s="14"/>
      <c r="D61" s="6"/>
      <c r="E61" s="35" t="str">
        <f t="shared" si="1"/>
        <v/>
      </c>
      <c r="F61" s="33" t="str">
        <f>IF(COUNTIF(A61,"*Clôture*")=1,SUM($C$2:C60)-SUM($F$2:F60),"")</f>
        <v/>
      </c>
      <c r="G61" s="33" t="str">
        <f>IF(COUNTIF(A61,"*Clôture*")=1,SUM($D$2:D60)-SUM($G$2:G60),"")</f>
        <v/>
      </c>
    </row>
    <row r="62" spans="1:7" x14ac:dyDescent="0.4">
      <c r="C62" s="14"/>
      <c r="D62" s="6"/>
      <c r="E62" s="39" t="str">
        <f t="shared" si="1"/>
        <v/>
      </c>
      <c r="F62" s="33" t="str">
        <f>IF(COUNTIF(A62,"*Clôture*")=1,SUM($C$2:C61)-SUM($F$2:F61),"")</f>
        <v/>
      </c>
      <c r="G62" s="33" t="str">
        <f>IF(COUNTIF(A62,"*Clôture*")=1,SUM($D$2:D61)-SUM($G$2:G61),"")</f>
        <v/>
      </c>
    </row>
    <row r="63" spans="1:7" x14ac:dyDescent="0.4">
      <c r="C63" s="14"/>
      <c r="D63" s="6"/>
      <c r="E63" s="39" t="str">
        <f t="shared" si="1"/>
        <v/>
      </c>
      <c r="F63" s="33" t="str">
        <f>IF(COUNTIF(A63,"*Clôture*")=1,SUM($C$2:C62)-SUM($F$2:F62),"")</f>
        <v/>
      </c>
      <c r="G63" s="33" t="str">
        <f>IF(COUNTIF(A63,"*Clôture*")=1,SUM($D$2:D62)-SUM($G$2:G62),"")</f>
        <v/>
      </c>
    </row>
    <row r="64" spans="1:7" x14ac:dyDescent="0.4">
      <c r="C64" s="14"/>
      <c r="D64" s="6"/>
      <c r="E64" s="39" t="str">
        <f t="shared" si="1"/>
        <v/>
      </c>
      <c r="F64" s="33" t="str">
        <f>IF(COUNTIF(A64,"*Clôture*")=1,SUM($C$2:C63)-SUM($F$2:F63),"")</f>
        <v/>
      </c>
      <c r="G64" s="33" t="str">
        <f>IF(COUNTIF(A64,"*Clôture*")=1,SUM($D$2:D63)-SUM($G$2:G63),"")</f>
        <v/>
      </c>
    </row>
    <row r="65" spans="3:7" x14ac:dyDescent="0.4">
      <c r="C65" s="14"/>
      <c r="D65" s="6"/>
      <c r="E65" s="39" t="str">
        <f t="shared" si="1"/>
        <v/>
      </c>
      <c r="F65" s="33" t="str">
        <f>IF(COUNTIF(A65,"*Clôture*")=1,SUM($C$2:C64)-SUM($F$2:F64),"")</f>
        <v/>
      </c>
      <c r="G65" s="33" t="str">
        <f>IF(COUNTIF(A65,"*Clôture*")=1,SUM($D$2:D64)-SUM($G$2:G64),"")</f>
        <v/>
      </c>
    </row>
    <row r="66" spans="3:7" x14ac:dyDescent="0.4">
      <c r="C66" s="14"/>
      <c r="D66" s="6"/>
      <c r="E66" s="39" t="str">
        <f t="shared" si="1"/>
        <v/>
      </c>
      <c r="F66" s="33" t="str">
        <f>IF(COUNTIF(A66,"*Clôture*")=1,SUM($C$2:C65)-SUM($F$2:F65),"")</f>
        <v/>
      </c>
      <c r="G66" s="33" t="str">
        <f>IF(COUNTIF(A66,"*Clôture*")=1,SUM($D$2:D65)-SUM($G$2:G65),"")</f>
        <v/>
      </c>
    </row>
    <row r="67" spans="3:7" x14ac:dyDescent="0.4">
      <c r="C67" s="14"/>
      <c r="D67" s="6"/>
      <c r="E67" s="39" t="str">
        <f t="shared" si="1"/>
        <v/>
      </c>
      <c r="F67" s="33" t="str">
        <f>IF(COUNTIF(A67,"*Clôture*")=1,SUM($C$2:C66)-SUM($F$2:F66),"")</f>
        <v/>
      </c>
      <c r="G67" s="33" t="str">
        <f>IF(COUNTIF(A67,"*Clôture*")=1,SUM($D$2:D66)-SUM($G$2:G66),"")</f>
        <v/>
      </c>
    </row>
    <row r="68" spans="3:7" x14ac:dyDescent="0.4">
      <c r="C68" s="14"/>
      <c r="D68" s="6"/>
      <c r="E68" s="39" t="str">
        <f t="shared" si="1"/>
        <v/>
      </c>
      <c r="F68" s="33" t="str">
        <f>IF(COUNTIF(A68,"*Clôture*")=1,SUM($C$2:C67)-SUM($F$2:F67),"")</f>
        <v/>
      </c>
      <c r="G68" s="33" t="str">
        <f>IF(COUNTIF(A68,"*Clôture*")=1,SUM($D$2:D67)-SUM($G$2:G67),"")</f>
        <v/>
      </c>
    </row>
    <row r="69" spans="3:7" x14ac:dyDescent="0.4">
      <c r="C69" s="14"/>
      <c r="D69" s="6"/>
      <c r="E69" s="39" t="str">
        <f t="shared" si="1"/>
        <v/>
      </c>
      <c r="F69" s="33" t="str">
        <f>IF(COUNTIF(A69,"*Clôture*")=1,SUM($C$2:C68)-SUM($F$2:F68),"")</f>
        <v/>
      </c>
      <c r="G69" s="33" t="str">
        <f>IF(COUNTIF(A69,"*Clôture*")=1,SUM($D$2:D68)-SUM($G$2:G68),"")</f>
        <v/>
      </c>
    </row>
    <row r="70" spans="3:7" x14ac:dyDescent="0.4">
      <c r="C70" s="14"/>
      <c r="D70" s="6"/>
      <c r="E70" s="39" t="str">
        <f t="shared" si="1"/>
        <v/>
      </c>
      <c r="F70" s="33" t="str">
        <f>IF(COUNTIF(A70,"*Clôture*")=1,SUM($C$2:C69)-SUM($F$2:F69),"")</f>
        <v/>
      </c>
      <c r="G70" s="33" t="str">
        <f>IF(COUNTIF(A70,"*Clôture*")=1,SUM($D$2:D69)-SUM($G$2:G69),"")</f>
        <v/>
      </c>
    </row>
    <row r="71" spans="3:7" x14ac:dyDescent="0.4">
      <c r="C71" s="14"/>
      <c r="D71" s="6"/>
      <c r="E71" s="39" t="str">
        <f t="shared" si="1"/>
        <v/>
      </c>
      <c r="F71" s="33" t="str">
        <f>IF(COUNTIF(A71,"*Clôture*")=1,SUM($C$2:C70)-SUM($F$2:F70),"")</f>
        <v/>
      </c>
      <c r="G71" s="33" t="str">
        <f>IF(COUNTIF(A71,"*Clôture*")=1,SUM($D$2:D70)-SUM($G$2:G70),"")</f>
        <v/>
      </c>
    </row>
    <row r="72" spans="3:7" x14ac:dyDescent="0.4">
      <c r="C72" s="14"/>
      <c r="D72" s="6"/>
      <c r="E72" s="39" t="str">
        <f t="shared" si="1"/>
        <v/>
      </c>
      <c r="F72" s="33" t="str">
        <f>IF(COUNTIF(A72,"*Clôture*")=1,SUM($C$2:C71)-SUM($F$2:F71),"")</f>
        <v/>
      </c>
      <c r="G72" s="33" t="str">
        <f>IF(COUNTIF(A72,"*Clôture*")=1,SUM($D$2:D71)-SUM($G$2:G71),"")</f>
        <v/>
      </c>
    </row>
    <row r="73" spans="3:7" x14ac:dyDescent="0.4">
      <c r="C73" s="14"/>
      <c r="D73" s="6"/>
      <c r="E73" s="39" t="str">
        <f t="shared" si="1"/>
        <v/>
      </c>
      <c r="F73" s="33" t="str">
        <f>IF(COUNTIF(A73,"*Clôture*")=1,SUM($C$2:C72)-SUM($F$2:F72),"")</f>
        <v/>
      </c>
      <c r="G73" s="33" t="str">
        <f>IF(COUNTIF(A73,"*Clôture*")=1,SUM($D$2:D72)-SUM($G$2:G72),"")</f>
        <v/>
      </c>
    </row>
    <row r="74" spans="3:7" x14ac:dyDescent="0.4">
      <c r="C74" s="14"/>
      <c r="D74" s="6"/>
      <c r="E74" s="39" t="str">
        <f t="shared" si="1"/>
        <v/>
      </c>
      <c r="F74" s="33" t="str">
        <f>IF(COUNTIF(A74,"*Clôture*")=1,SUM($C$2:C73)-SUM($F$2:F73),"")</f>
        <v/>
      </c>
      <c r="G74" s="33" t="str">
        <f>IF(COUNTIF(A74,"*Clôture*")=1,SUM($D$2:D73)-SUM($G$2:G73),"")</f>
        <v/>
      </c>
    </row>
    <row r="75" spans="3:7" x14ac:dyDescent="0.4">
      <c r="C75" s="14"/>
      <c r="D75" s="6"/>
      <c r="E75" s="39" t="str">
        <f t="shared" si="1"/>
        <v/>
      </c>
      <c r="F75" s="33" t="str">
        <f>IF(COUNTIF(A75,"*Clôture*")=1,SUM($C$2:C74)-SUM($F$2:F74),"")</f>
        <v/>
      </c>
      <c r="G75" s="33" t="str">
        <f>IF(COUNTIF(A75,"*Clôture*")=1,SUM($D$2:D74)-SUM($G$2:G74),"")</f>
        <v/>
      </c>
    </row>
    <row r="76" spans="3:7" x14ac:dyDescent="0.4">
      <c r="C76" s="14"/>
      <c r="D76" s="6"/>
      <c r="E76" s="39" t="str">
        <f t="shared" ref="E76:E139" si="2">IF(B76&lt;&gt;"",E75-C76+D76,"")</f>
        <v/>
      </c>
      <c r="F76" s="33" t="str">
        <f>IF(COUNTIF(A76,"*Clôture*")=1,SUM($C$2:C75)-SUM($F$2:F75),"")</f>
        <v/>
      </c>
      <c r="G76" s="33" t="str">
        <f>IF(COUNTIF(A76,"*Clôture*")=1,SUM($D$2:D75)-SUM($G$2:G75),"")</f>
        <v/>
      </c>
    </row>
    <row r="77" spans="3:7" x14ac:dyDescent="0.4">
      <c r="C77" s="14"/>
      <c r="D77" s="6"/>
      <c r="E77" s="39" t="str">
        <f t="shared" si="2"/>
        <v/>
      </c>
      <c r="F77" s="33" t="str">
        <f>IF(COUNTIF(A77,"*Clôture*")=1,SUM($C$2:C76)-SUM($F$2:F76),"")</f>
        <v/>
      </c>
      <c r="G77" s="33" t="str">
        <f>IF(COUNTIF(A77,"*Clôture*")=1,SUM($D$2:D76)-SUM($G$2:G76),"")</f>
        <v/>
      </c>
    </row>
    <row r="78" spans="3:7" x14ac:dyDescent="0.4">
      <c r="C78" s="14"/>
      <c r="D78" s="6"/>
      <c r="E78" s="39" t="str">
        <f t="shared" si="2"/>
        <v/>
      </c>
      <c r="F78" s="33" t="str">
        <f>IF(COUNTIF(A78,"*Clôture*")=1,SUM($C$2:C77)-SUM($F$2:F77),"")</f>
        <v/>
      </c>
      <c r="G78" s="33" t="str">
        <f>IF(COUNTIF(A78,"*Clôture*")=1,SUM($D$2:D77)-SUM($G$2:G77),"")</f>
        <v/>
      </c>
    </row>
    <row r="79" spans="3:7" x14ac:dyDescent="0.4">
      <c r="C79" s="14"/>
      <c r="D79" s="6"/>
      <c r="E79" s="39" t="str">
        <f t="shared" si="2"/>
        <v/>
      </c>
      <c r="F79" s="33" t="str">
        <f>IF(COUNTIF(A79,"*Clôture*")=1,SUM($C$2:C78)-SUM($F$2:F78),"")</f>
        <v/>
      </c>
      <c r="G79" s="33" t="str">
        <f>IF(COUNTIF(A79,"*Clôture*")=1,SUM($D$2:D78)-SUM($G$2:G78),"")</f>
        <v/>
      </c>
    </row>
    <row r="80" spans="3:7" x14ac:dyDescent="0.4">
      <c r="C80" s="14"/>
      <c r="D80" s="6"/>
      <c r="E80" s="39" t="str">
        <f t="shared" si="2"/>
        <v/>
      </c>
      <c r="F80" s="33" t="str">
        <f>IF(COUNTIF(A80,"*Clôture*")=1,SUM($C$2:C79)-SUM($F$2:F79),"")</f>
        <v/>
      </c>
      <c r="G80" s="33" t="str">
        <f>IF(COUNTIF(A80,"*Clôture*")=1,SUM($D$2:D79)-SUM($G$2:G79),"")</f>
        <v/>
      </c>
    </row>
    <row r="81" spans="3:7" x14ac:dyDescent="0.4">
      <c r="C81" s="14"/>
      <c r="D81" s="6"/>
      <c r="E81" s="39" t="str">
        <f t="shared" si="2"/>
        <v/>
      </c>
      <c r="F81" s="33" t="str">
        <f>IF(COUNTIF(A81,"*Clôture*")=1,SUM($C$2:C80)-SUM($F$2:F80),"")</f>
        <v/>
      </c>
      <c r="G81" s="33" t="str">
        <f>IF(COUNTIF(A81,"*Clôture*")=1,SUM($D$2:D80)-SUM($G$2:G80),"")</f>
        <v/>
      </c>
    </row>
    <row r="82" spans="3:7" x14ac:dyDescent="0.4">
      <c r="C82" s="14"/>
      <c r="D82" s="6"/>
      <c r="E82" s="39" t="str">
        <f t="shared" si="2"/>
        <v/>
      </c>
      <c r="F82" s="33" t="str">
        <f>IF(COUNTIF(A82,"*Clôture*")=1,SUM($C$2:C81)-SUM($F$2:F81),"")</f>
        <v/>
      </c>
      <c r="G82" s="33" t="str">
        <f>IF(COUNTIF(A82,"*Clôture*")=1,SUM($D$2:D81)-SUM($G$2:G81),"")</f>
        <v/>
      </c>
    </row>
    <row r="83" spans="3:7" x14ac:dyDescent="0.4">
      <c r="C83" s="14"/>
      <c r="D83" s="6"/>
      <c r="E83" s="39" t="str">
        <f t="shared" si="2"/>
        <v/>
      </c>
      <c r="F83" s="33" t="str">
        <f>IF(COUNTIF(A83,"*Clôture*")=1,SUM($C$2:C82)-SUM($F$2:F82),"")</f>
        <v/>
      </c>
      <c r="G83" s="33" t="str">
        <f>IF(COUNTIF(A83,"*Clôture*")=1,SUM($D$2:D82)-SUM($G$2:G82),"")</f>
        <v/>
      </c>
    </row>
    <row r="84" spans="3:7" x14ac:dyDescent="0.4">
      <c r="C84" s="14"/>
      <c r="D84" s="6"/>
      <c r="E84" s="39" t="str">
        <f t="shared" si="2"/>
        <v/>
      </c>
      <c r="F84" s="33" t="str">
        <f>IF(COUNTIF(A84,"*Clôture*")=1,SUM($C$2:C83)-SUM($F$2:F83),"")</f>
        <v/>
      </c>
      <c r="G84" s="33" t="str">
        <f>IF(COUNTIF(A84,"*Clôture*")=1,SUM($D$2:D83)-SUM($G$2:G83),"")</f>
        <v/>
      </c>
    </row>
    <row r="85" spans="3:7" x14ac:dyDescent="0.4">
      <c r="C85" s="14"/>
      <c r="D85" s="6"/>
      <c r="E85" s="39" t="str">
        <f t="shared" si="2"/>
        <v/>
      </c>
      <c r="F85" s="33" t="str">
        <f>IF(COUNTIF(A85,"*Clôture*")=1,SUM($C$2:C84)-SUM($F$2:F84),"")</f>
        <v/>
      </c>
      <c r="G85" s="33" t="str">
        <f>IF(COUNTIF(A85,"*Clôture*")=1,SUM($D$2:D84)-SUM($G$2:G84),"")</f>
        <v/>
      </c>
    </row>
    <row r="86" spans="3:7" x14ac:dyDescent="0.4">
      <c r="C86" s="14"/>
      <c r="D86" s="6"/>
      <c r="E86" s="39" t="str">
        <f t="shared" si="2"/>
        <v/>
      </c>
      <c r="F86" s="33" t="str">
        <f>IF(COUNTIF(A86,"*Clôture*")=1,SUM($C$2:C85)-SUM($F$2:F85),"")</f>
        <v/>
      </c>
      <c r="G86" s="33" t="str">
        <f>IF(COUNTIF(A86,"*Clôture*")=1,SUM($D$2:D85)-SUM($G$2:G85),"")</f>
        <v/>
      </c>
    </row>
    <row r="87" spans="3:7" x14ac:dyDescent="0.4">
      <c r="C87" s="14"/>
      <c r="D87" s="6"/>
      <c r="E87" s="39" t="str">
        <f t="shared" si="2"/>
        <v/>
      </c>
      <c r="F87" s="33" t="str">
        <f>IF(COUNTIF(A87,"*Clôture*")=1,SUM($C$2:C86)-SUM($F$2:F86),"")</f>
        <v/>
      </c>
      <c r="G87" s="33" t="str">
        <f>IF(COUNTIF(A87,"*Clôture*")=1,SUM($D$2:D86)-SUM($G$2:G86),"")</f>
        <v/>
      </c>
    </row>
    <row r="88" spans="3:7" x14ac:dyDescent="0.4">
      <c r="C88" s="14"/>
      <c r="D88" s="6"/>
      <c r="E88" s="39" t="str">
        <f t="shared" si="2"/>
        <v/>
      </c>
      <c r="F88" s="33" t="str">
        <f>IF(COUNTIF(A88,"*Clôture*")=1,SUM($C$2:C87)-SUM($F$2:F87),"")</f>
        <v/>
      </c>
      <c r="G88" s="33" t="str">
        <f>IF(COUNTIF(A88,"*Clôture*")=1,SUM($D$2:D87)-SUM($G$2:G87),"")</f>
        <v/>
      </c>
    </row>
    <row r="89" spans="3:7" x14ac:dyDescent="0.4">
      <c r="C89" s="14"/>
      <c r="D89" s="6"/>
      <c r="E89" s="39" t="str">
        <f t="shared" si="2"/>
        <v/>
      </c>
      <c r="F89" s="33" t="str">
        <f>IF(COUNTIF(A89,"*Clôture*")=1,SUM($C$2:C88)-SUM($F$2:F88),"")</f>
        <v/>
      </c>
      <c r="G89" s="33" t="str">
        <f>IF(COUNTIF(A89,"*Clôture*")=1,SUM($D$2:D88)-SUM($G$2:G88),"")</f>
        <v/>
      </c>
    </row>
    <row r="90" spans="3:7" x14ac:dyDescent="0.4">
      <c r="C90" s="14"/>
      <c r="D90" s="6"/>
      <c r="E90" s="39" t="str">
        <f t="shared" si="2"/>
        <v/>
      </c>
      <c r="F90" s="33" t="str">
        <f>IF(COUNTIF(A90,"*Clôture*")=1,SUM($C$2:C89)-SUM($F$2:F89),"")</f>
        <v/>
      </c>
      <c r="G90" s="33" t="str">
        <f>IF(COUNTIF(A90,"*Clôture*")=1,SUM($D$2:D89)-SUM($G$2:G89),"")</f>
        <v/>
      </c>
    </row>
    <row r="91" spans="3:7" x14ac:dyDescent="0.4">
      <c r="C91" s="14"/>
      <c r="D91" s="6"/>
      <c r="E91" s="39" t="str">
        <f t="shared" si="2"/>
        <v/>
      </c>
      <c r="F91" s="33" t="str">
        <f>IF(COUNTIF(A91,"*Clôture*")=1,SUM($C$2:C90)-SUM($F$2:F90),"")</f>
        <v/>
      </c>
      <c r="G91" s="33" t="str">
        <f>IF(COUNTIF(A91,"*Clôture*")=1,SUM($D$2:D90)-SUM($G$2:G90),"")</f>
        <v/>
      </c>
    </row>
    <row r="92" spans="3:7" x14ac:dyDescent="0.4">
      <c r="C92" s="14"/>
      <c r="D92" s="6"/>
      <c r="E92" s="39" t="str">
        <f t="shared" si="2"/>
        <v/>
      </c>
      <c r="F92" s="33" t="str">
        <f>IF(COUNTIF(A92,"*Clôture*")=1,SUM($C$2:C91)-SUM($F$2:F91),"")</f>
        <v/>
      </c>
      <c r="G92" s="33" t="str">
        <f>IF(COUNTIF(A92,"*Clôture*")=1,SUM($D$2:D91)-SUM($G$2:G91),"")</f>
        <v/>
      </c>
    </row>
    <row r="93" spans="3:7" x14ac:dyDescent="0.4">
      <c r="C93" s="14"/>
      <c r="D93" s="6"/>
      <c r="E93" s="39" t="str">
        <f t="shared" si="2"/>
        <v/>
      </c>
      <c r="F93" s="33" t="str">
        <f>IF(COUNTIF(A93,"*Clôture*")=1,SUM($C$2:C92)-SUM($F$2:F92),"")</f>
        <v/>
      </c>
      <c r="G93" s="33" t="str">
        <f>IF(COUNTIF(A93,"*Clôture*")=1,SUM($D$2:D92)-SUM($G$2:G92),"")</f>
        <v/>
      </c>
    </row>
    <row r="94" spans="3:7" x14ac:dyDescent="0.4">
      <c r="C94" s="14"/>
      <c r="D94" s="6"/>
      <c r="E94" s="39" t="str">
        <f t="shared" si="2"/>
        <v/>
      </c>
      <c r="F94" s="33" t="str">
        <f>IF(COUNTIF(A94,"*Clôture*")=1,SUM($C$2:C93)-SUM($F$2:F93),"")</f>
        <v/>
      </c>
      <c r="G94" s="33" t="str">
        <f>IF(COUNTIF(A94,"*Clôture*")=1,SUM($D$2:D93)-SUM($G$2:G93),"")</f>
        <v/>
      </c>
    </row>
    <row r="95" spans="3:7" x14ac:dyDescent="0.4">
      <c r="C95" s="14"/>
      <c r="D95" s="6"/>
      <c r="E95" s="39" t="str">
        <f t="shared" si="2"/>
        <v/>
      </c>
      <c r="F95" s="33" t="str">
        <f>IF(COUNTIF(A95,"*Clôture*")=1,SUM($C$2:C94)-SUM($F$2:F94),"")</f>
        <v/>
      </c>
      <c r="G95" s="33" t="str">
        <f>IF(COUNTIF(A95,"*Clôture*")=1,SUM($D$2:D94)-SUM($G$2:G94),"")</f>
        <v/>
      </c>
    </row>
    <row r="96" spans="3:7" x14ac:dyDescent="0.4">
      <c r="C96" s="14"/>
      <c r="D96" s="6"/>
      <c r="E96" s="39" t="str">
        <f t="shared" si="2"/>
        <v/>
      </c>
      <c r="F96" s="33" t="str">
        <f>IF(COUNTIF(A96,"*Clôture*")=1,SUM($C$2:C95)-SUM($F$2:F95),"")</f>
        <v/>
      </c>
      <c r="G96" s="33" t="str">
        <f>IF(COUNTIF(A96,"*Clôture*")=1,SUM($D$2:D95)-SUM($G$2:G95),"")</f>
        <v/>
      </c>
    </row>
    <row r="97" spans="3:7" x14ac:dyDescent="0.4">
      <c r="C97" s="14"/>
      <c r="D97" s="6"/>
      <c r="E97" s="39" t="str">
        <f t="shared" si="2"/>
        <v/>
      </c>
      <c r="F97" s="33" t="str">
        <f>IF(COUNTIF(A97,"*Clôture*")=1,SUM($C$2:C96)-SUM($F$2:F96),"")</f>
        <v/>
      </c>
      <c r="G97" s="33" t="str">
        <f>IF(COUNTIF(A97,"*Clôture*")=1,SUM($D$2:D96)-SUM($G$2:G96),"")</f>
        <v/>
      </c>
    </row>
    <row r="98" spans="3:7" x14ac:dyDescent="0.4">
      <c r="C98" s="14"/>
      <c r="D98" s="6"/>
      <c r="E98" s="39" t="str">
        <f t="shared" si="2"/>
        <v/>
      </c>
      <c r="F98" s="33" t="str">
        <f>IF(COUNTIF(A98,"*Clôture*")=1,SUM($C$2:C97)-SUM($F$2:F97),"")</f>
        <v/>
      </c>
      <c r="G98" s="33" t="str">
        <f>IF(COUNTIF(A98,"*Clôture*")=1,SUM($D$2:D97)-SUM($G$2:G97),"")</f>
        <v/>
      </c>
    </row>
    <row r="99" spans="3:7" x14ac:dyDescent="0.4">
      <c r="C99" s="14"/>
      <c r="D99" s="6"/>
      <c r="E99" s="39" t="str">
        <f t="shared" si="2"/>
        <v/>
      </c>
      <c r="F99" s="33" t="str">
        <f>IF(COUNTIF(A99,"*Clôture*")=1,SUM($C$2:C98)-SUM($F$2:F98),"")</f>
        <v/>
      </c>
      <c r="G99" s="33" t="str">
        <f>IF(COUNTIF(A99,"*Clôture*")=1,SUM($D$2:D98)-SUM($G$2:G98),"")</f>
        <v/>
      </c>
    </row>
    <row r="100" spans="3:7" x14ac:dyDescent="0.4">
      <c r="C100" s="14"/>
      <c r="D100" s="6"/>
      <c r="E100" s="39" t="str">
        <f t="shared" si="2"/>
        <v/>
      </c>
      <c r="F100" s="33" t="str">
        <f>IF(COUNTIF(A100,"*Clôture*")=1,SUM($C$2:C99)-SUM($F$2:F99),"")</f>
        <v/>
      </c>
      <c r="G100" s="33" t="str">
        <f>IF(COUNTIF(A100,"*Clôture*")=1,SUM($D$2:D99)-SUM($G$2:G99),"")</f>
        <v/>
      </c>
    </row>
    <row r="101" spans="3:7" x14ac:dyDescent="0.4">
      <c r="C101" s="14"/>
      <c r="D101" s="6"/>
      <c r="E101" s="39" t="str">
        <f t="shared" si="2"/>
        <v/>
      </c>
      <c r="F101" s="33" t="str">
        <f>IF(COUNTIF(A101,"*Clôture*")=1,SUM($C$2:C100)-SUM($F$2:F100),"")</f>
        <v/>
      </c>
      <c r="G101" s="33" t="str">
        <f>IF(COUNTIF(A101,"*Clôture*")=1,SUM($D$2:D100)-SUM($G$2:G100),"")</f>
        <v/>
      </c>
    </row>
    <row r="102" spans="3:7" x14ac:dyDescent="0.4">
      <c r="C102" s="14"/>
      <c r="D102" s="6"/>
      <c r="E102" s="39" t="str">
        <f t="shared" si="2"/>
        <v/>
      </c>
      <c r="F102" s="33" t="str">
        <f>IF(COUNTIF(A102,"*Clôture*")=1,SUM($C$2:C101)-SUM($F$2:F101),"")</f>
        <v/>
      </c>
      <c r="G102" s="33" t="str">
        <f>IF(COUNTIF(A102,"*Clôture*")=1,SUM($D$2:D101)-SUM($G$2:G101),"")</f>
        <v/>
      </c>
    </row>
    <row r="103" spans="3:7" x14ac:dyDescent="0.4">
      <c r="C103" s="14"/>
      <c r="D103" s="6"/>
      <c r="E103" s="39" t="str">
        <f t="shared" si="2"/>
        <v/>
      </c>
      <c r="F103" s="33" t="str">
        <f>IF(COUNTIF(A103,"*Clôture*")=1,SUM($C$2:C102)-SUM($F$2:F102),"")</f>
        <v/>
      </c>
      <c r="G103" s="33" t="str">
        <f>IF(COUNTIF(A103,"*Clôture*")=1,SUM($D$2:D102)-SUM($G$2:G102),"")</f>
        <v/>
      </c>
    </row>
    <row r="104" spans="3:7" x14ac:dyDescent="0.4">
      <c r="C104" s="14"/>
      <c r="D104" s="6"/>
      <c r="E104" s="39" t="str">
        <f t="shared" si="2"/>
        <v/>
      </c>
      <c r="F104" s="33" t="str">
        <f>IF(COUNTIF(A104,"*Clôture*")=1,SUM($C$2:C103)-SUM($F$2:F103),"")</f>
        <v/>
      </c>
      <c r="G104" s="33" t="str">
        <f>IF(COUNTIF(A104,"*Clôture*")=1,SUM($D$2:D103)-SUM($G$2:G103),"")</f>
        <v/>
      </c>
    </row>
    <row r="105" spans="3:7" x14ac:dyDescent="0.4">
      <c r="C105" s="14"/>
      <c r="D105" s="6"/>
      <c r="E105" s="39" t="str">
        <f t="shared" si="2"/>
        <v/>
      </c>
      <c r="F105" s="33" t="str">
        <f>IF(COUNTIF(A105,"*Clôture*")=1,SUM($C$2:C104)-SUM($F$2:F104),"")</f>
        <v/>
      </c>
      <c r="G105" s="33" t="str">
        <f>IF(COUNTIF(A105,"*Clôture*")=1,SUM($D$2:D104)-SUM($G$2:G104),"")</f>
        <v/>
      </c>
    </row>
    <row r="106" spans="3:7" x14ac:dyDescent="0.4">
      <c r="C106" s="14"/>
      <c r="D106" s="6"/>
      <c r="E106" s="39" t="str">
        <f t="shared" si="2"/>
        <v/>
      </c>
      <c r="F106" s="33" t="str">
        <f>IF(COUNTIF(A106,"*Clôture*")=1,SUM($C$2:C105)-SUM($F$2:F105),"")</f>
        <v/>
      </c>
      <c r="G106" s="33" t="str">
        <f>IF(COUNTIF(A106,"*Clôture*")=1,SUM($D$2:D105)-SUM($G$2:G105),"")</f>
        <v/>
      </c>
    </row>
    <row r="107" spans="3:7" x14ac:dyDescent="0.4">
      <c r="C107" s="14"/>
      <c r="D107" s="6"/>
      <c r="E107" s="39" t="str">
        <f t="shared" si="2"/>
        <v/>
      </c>
      <c r="F107" s="33" t="str">
        <f>IF(COUNTIF(A107,"*Clôture*")=1,SUM($C$2:C106)-SUM($F$2:F106),"")</f>
        <v/>
      </c>
      <c r="G107" s="33" t="str">
        <f>IF(COUNTIF(A107,"*Clôture*")=1,SUM($D$2:D106)-SUM($G$2:G106),"")</f>
        <v/>
      </c>
    </row>
    <row r="108" spans="3:7" x14ac:dyDescent="0.4">
      <c r="C108" s="14"/>
      <c r="D108" s="6"/>
      <c r="E108" s="39" t="str">
        <f t="shared" si="2"/>
        <v/>
      </c>
      <c r="F108" s="33" t="str">
        <f>IF(COUNTIF(A108,"*Clôture*")=1,SUM($C$2:C107)-SUM($F$2:F107),"")</f>
        <v/>
      </c>
      <c r="G108" s="33" t="str">
        <f>IF(COUNTIF(A108,"*Clôture*")=1,SUM($D$2:D107)-SUM($G$2:G107),"")</f>
        <v/>
      </c>
    </row>
    <row r="109" spans="3:7" x14ac:dyDescent="0.4">
      <c r="C109" s="14"/>
      <c r="D109" s="6"/>
      <c r="E109" s="39" t="str">
        <f t="shared" si="2"/>
        <v/>
      </c>
      <c r="F109" s="33" t="str">
        <f>IF(COUNTIF(A109,"*Clôture*")=1,SUM($C$2:C108)-SUM($F$2:F108),"")</f>
        <v/>
      </c>
      <c r="G109" s="33" t="str">
        <f>IF(COUNTIF(A109,"*Clôture*")=1,SUM($D$2:D108)-SUM($G$2:G108),"")</f>
        <v/>
      </c>
    </row>
    <row r="110" spans="3:7" x14ac:dyDescent="0.4">
      <c r="C110" s="14"/>
      <c r="D110" s="6"/>
      <c r="E110" s="39" t="str">
        <f t="shared" si="2"/>
        <v/>
      </c>
      <c r="F110" s="33" t="str">
        <f>IF(COUNTIF(A110,"*Clôture*")=1,SUM($C$2:C109)-SUM($F$2:F109),"")</f>
        <v/>
      </c>
      <c r="G110" s="33" t="str">
        <f>IF(COUNTIF(A110,"*Clôture*")=1,SUM($D$2:D109)-SUM($G$2:G109),"")</f>
        <v/>
      </c>
    </row>
    <row r="111" spans="3:7" x14ac:dyDescent="0.4">
      <c r="C111" s="14"/>
      <c r="D111" s="6"/>
      <c r="E111" s="39" t="str">
        <f t="shared" si="2"/>
        <v/>
      </c>
      <c r="F111" s="33" t="str">
        <f>IF(COUNTIF(A111,"*Clôture*")=1,SUM($C$2:C110)-SUM($F$2:F110),"")</f>
        <v/>
      </c>
      <c r="G111" s="33" t="str">
        <f>IF(COUNTIF(A111,"*Clôture*")=1,SUM($D$2:D110)-SUM($G$2:G110),"")</f>
        <v/>
      </c>
    </row>
    <row r="112" spans="3:7" x14ac:dyDescent="0.4">
      <c r="C112" s="14"/>
      <c r="D112" s="6"/>
      <c r="E112" s="39" t="str">
        <f t="shared" si="2"/>
        <v/>
      </c>
      <c r="F112" s="33" t="str">
        <f>IF(COUNTIF(A112,"*Clôture*")=1,SUM($C$2:C111)-SUM($F$2:F111),"")</f>
        <v/>
      </c>
      <c r="G112" s="33" t="str">
        <f>IF(COUNTIF(A112,"*Clôture*")=1,SUM($D$2:D111)-SUM($G$2:G111),"")</f>
        <v/>
      </c>
    </row>
    <row r="113" spans="3:7" x14ac:dyDescent="0.4">
      <c r="C113" s="14"/>
      <c r="D113" s="6"/>
      <c r="E113" s="39" t="str">
        <f t="shared" si="2"/>
        <v/>
      </c>
      <c r="F113" s="33" t="str">
        <f>IF(COUNTIF(A113,"*Clôture*")=1,SUM($C$2:C112)-SUM($F$2:F112),"")</f>
        <v/>
      </c>
      <c r="G113" s="33" t="str">
        <f>IF(COUNTIF(A113,"*Clôture*")=1,SUM($D$2:D112)-SUM($G$2:G112),"")</f>
        <v/>
      </c>
    </row>
    <row r="114" spans="3:7" x14ac:dyDescent="0.4">
      <c r="C114" s="14"/>
      <c r="D114" s="6"/>
      <c r="E114" s="39" t="str">
        <f t="shared" si="2"/>
        <v/>
      </c>
      <c r="F114" s="33" t="str">
        <f>IF(COUNTIF(A114,"*Clôture*")=1,SUM($C$2:C113)-SUM($F$2:F113),"")</f>
        <v/>
      </c>
      <c r="G114" s="33" t="str">
        <f>IF(COUNTIF(A114,"*Clôture*")=1,SUM($D$2:D113)-SUM($G$2:G113),"")</f>
        <v/>
      </c>
    </row>
    <row r="115" spans="3:7" x14ac:dyDescent="0.4">
      <c r="C115" s="14"/>
      <c r="D115" s="6"/>
      <c r="E115" s="39" t="str">
        <f t="shared" si="2"/>
        <v/>
      </c>
      <c r="F115" s="33" t="str">
        <f>IF(COUNTIF(A115,"*Clôture*")=1,SUM($C$2:C114)-SUM($F$2:F114),"")</f>
        <v/>
      </c>
      <c r="G115" s="33" t="str">
        <f>IF(COUNTIF(A115,"*Clôture*")=1,SUM($D$2:D114)-SUM($G$2:G114),"")</f>
        <v/>
      </c>
    </row>
    <row r="116" spans="3:7" x14ac:dyDescent="0.4">
      <c r="C116" s="14"/>
      <c r="D116" s="6"/>
      <c r="E116" s="39" t="str">
        <f t="shared" si="2"/>
        <v/>
      </c>
      <c r="F116" s="33" t="str">
        <f>IF(COUNTIF(A116,"*Clôture*")=1,SUM($C$2:C115)-SUM($F$2:F115),"")</f>
        <v/>
      </c>
      <c r="G116" s="33" t="str">
        <f>IF(COUNTIF(A116,"*Clôture*")=1,SUM($D$2:D115)-SUM($G$2:G115),"")</f>
        <v/>
      </c>
    </row>
    <row r="117" spans="3:7" x14ac:dyDescent="0.4">
      <c r="C117" s="14"/>
      <c r="D117" s="6"/>
      <c r="E117" s="39" t="str">
        <f t="shared" si="2"/>
        <v/>
      </c>
      <c r="F117" s="33" t="str">
        <f>IF(COUNTIF(A117,"*Clôture*")=1,SUM($C$2:C116)-SUM($F$2:F116),"")</f>
        <v/>
      </c>
      <c r="G117" s="33" t="str">
        <f>IF(COUNTIF(A117,"*Clôture*")=1,SUM($D$2:D116)-SUM($G$2:G116),"")</f>
        <v/>
      </c>
    </row>
    <row r="118" spans="3:7" x14ac:dyDescent="0.4">
      <c r="C118" s="14"/>
      <c r="D118" s="6"/>
      <c r="E118" s="39" t="str">
        <f t="shared" si="2"/>
        <v/>
      </c>
      <c r="F118" s="33" t="str">
        <f>IF(COUNTIF(A118,"*Clôture*")=1,SUM($C$2:C117)-SUM($F$2:F117),"")</f>
        <v/>
      </c>
      <c r="G118" s="33" t="str">
        <f>IF(COUNTIF(A118,"*Clôture*")=1,SUM($D$2:D117)-SUM($G$2:G117),"")</f>
        <v/>
      </c>
    </row>
    <row r="119" spans="3:7" x14ac:dyDescent="0.4">
      <c r="C119" s="14"/>
      <c r="D119" s="6"/>
      <c r="E119" s="39" t="str">
        <f t="shared" si="2"/>
        <v/>
      </c>
      <c r="F119" s="33" t="str">
        <f>IF(COUNTIF(A119,"*Clôture*")=1,SUM($C$2:C118)-SUM($F$2:F118),"")</f>
        <v/>
      </c>
      <c r="G119" s="33" t="str">
        <f>IF(COUNTIF(A119,"*Clôture*")=1,SUM($D$2:D118)-SUM($G$2:G118),"")</f>
        <v/>
      </c>
    </row>
    <row r="120" spans="3:7" x14ac:dyDescent="0.4">
      <c r="C120" s="14"/>
      <c r="D120" s="6"/>
      <c r="E120" s="39" t="str">
        <f t="shared" si="2"/>
        <v/>
      </c>
      <c r="F120" s="33" t="str">
        <f>IF(COUNTIF(A120,"*Clôture*")=1,SUM($C$2:C119)-SUM($F$2:F119),"")</f>
        <v/>
      </c>
      <c r="G120" s="33" t="str">
        <f>IF(COUNTIF(A120,"*Clôture*")=1,SUM($D$2:D119)-SUM($G$2:G119),"")</f>
        <v/>
      </c>
    </row>
    <row r="121" spans="3:7" x14ac:dyDescent="0.4">
      <c r="C121" s="14"/>
      <c r="D121" s="6"/>
      <c r="E121" s="39" t="str">
        <f t="shared" si="2"/>
        <v/>
      </c>
      <c r="F121" s="33" t="str">
        <f>IF(COUNTIF(A121,"*Clôture*")=1,SUM($C$2:C120)-SUM($F$2:F120),"")</f>
        <v/>
      </c>
      <c r="G121" s="33" t="str">
        <f>IF(COUNTIF(A121,"*Clôture*")=1,SUM($D$2:D120)-SUM($G$2:G120),"")</f>
        <v/>
      </c>
    </row>
    <row r="122" spans="3:7" x14ac:dyDescent="0.4">
      <c r="C122" s="14"/>
      <c r="D122" s="6"/>
      <c r="E122" s="39" t="str">
        <f t="shared" si="2"/>
        <v/>
      </c>
      <c r="F122" s="33" t="str">
        <f>IF(COUNTIF(A122,"*Clôture*")=1,SUM($C$2:C121)-SUM($F$2:F121),"")</f>
        <v/>
      </c>
      <c r="G122" s="33" t="str">
        <f>IF(COUNTIF(A122,"*Clôture*")=1,SUM($D$2:D121)-SUM($G$2:G121),"")</f>
        <v/>
      </c>
    </row>
    <row r="123" spans="3:7" x14ac:dyDescent="0.4">
      <c r="C123" s="14"/>
      <c r="D123" s="6"/>
      <c r="E123" s="39" t="str">
        <f t="shared" si="2"/>
        <v/>
      </c>
      <c r="F123" s="33" t="str">
        <f>IF(COUNTIF(A123,"*Clôture*")=1,SUM($C$2:C122)-SUM($F$2:F122),"")</f>
        <v/>
      </c>
      <c r="G123" s="33" t="str">
        <f>IF(COUNTIF(A123,"*Clôture*")=1,SUM($D$2:D122)-SUM($G$2:G122),"")</f>
        <v/>
      </c>
    </row>
    <row r="124" spans="3:7" x14ac:dyDescent="0.4">
      <c r="C124" s="14"/>
      <c r="D124" s="6"/>
      <c r="E124" s="39" t="str">
        <f t="shared" si="2"/>
        <v/>
      </c>
      <c r="F124" s="33" t="str">
        <f>IF(COUNTIF(A124,"*Clôture*")=1,SUM($C$2:C123)-SUM($F$2:F123),"")</f>
        <v/>
      </c>
      <c r="G124" s="33" t="str">
        <f>IF(COUNTIF(A124,"*Clôture*")=1,SUM($D$2:D123)-SUM($G$2:G123),"")</f>
        <v/>
      </c>
    </row>
    <row r="125" spans="3:7" x14ac:dyDescent="0.4">
      <c r="C125" s="14"/>
      <c r="D125" s="6"/>
      <c r="E125" s="39" t="str">
        <f t="shared" si="2"/>
        <v/>
      </c>
      <c r="F125" s="33" t="str">
        <f>IF(COUNTIF(A125,"*Clôture*")=1,SUM($C$2:C124)-SUM($F$2:F124),"")</f>
        <v/>
      </c>
      <c r="G125" s="33" t="str">
        <f>IF(COUNTIF(A125,"*Clôture*")=1,SUM($D$2:D124)-SUM($G$2:G124),"")</f>
        <v/>
      </c>
    </row>
    <row r="126" spans="3:7" x14ac:dyDescent="0.4">
      <c r="C126" s="14"/>
      <c r="D126" s="6"/>
      <c r="E126" s="39" t="str">
        <f t="shared" si="2"/>
        <v/>
      </c>
      <c r="F126" s="33" t="str">
        <f>IF(COUNTIF(A126,"*Clôture*")=1,SUM($C$2:C125)-SUM($F$2:F125),"")</f>
        <v/>
      </c>
      <c r="G126" s="33" t="str">
        <f>IF(COUNTIF(A126,"*Clôture*")=1,SUM($D$2:D125)-SUM($G$2:G125),"")</f>
        <v/>
      </c>
    </row>
    <row r="127" spans="3:7" x14ac:dyDescent="0.4">
      <c r="C127" s="14"/>
      <c r="D127" s="6"/>
      <c r="E127" s="39" t="str">
        <f t="shared" si="2"/>
        <v/>
      </c>
      <c r="F127" s="33" t="str">
        <f>IF(COUNTIF(A127,"*Clôture*")=1,SUM($C$2:C126)-SUM($F$2:F126),"")</f>
        <v/>
      </c>
      <c r="G127" s="33" t="str">
        <f>IF(COUNTIF(A127,"*Clôture*")=1,SUM($D$2:D126)-SUM($G$2:G126),"")</f>
        <v/>
      </c>
    </row>
    <row r="128" spans="3:7" x14ac:dyDescent="0.4">
      <c r="C128" s="14"/>
      <c r="D128" s="6"/>
      <c r="E128" s="39" t="str">
        <f t="shared" si="2"/>
        <v/>
      </c>
      <c r="F128" s="33" t="str">
        <f>IF(COUNTIF(A128,"*Clôture*")=1,SUM($C$2:C127)-SUM($F$2:F127),"")</f>
        <v/>
      </c>
      <c r="G128" s="33" t="str">
        <f>IF(COUNTIF(A128,"*Clôture*")=1,SUM($D$2:D127)-SUM($G$2:G127),"")</f>
        <v/>
      </c>
    </row>
    <row r="129" spans="3:7" x14ac:dyDescent="0.4">
      <c r="C129" s="14"/>
      <c r="D129" s="6"/>
      <c r="E129" s="39" t="str">
        <f t="shared" si="2"/>
        <v/>
      </c>
      <c r="F129" s="33" t="str">
        <f>IF(COUNTIF(A129,"*Clôture*")=1,SUM($C$2:C128)-SUM($F$2:F128),"")</f>
        <v/>
      </c>
      <c r="G129" s="33" t="str">
        <f>IF(COUNTIF(A129,"*Clôture*")=1,SUM($D$2:D128)-SUM($G$2:G128),"")</f>
        <v/>
      </c>
    </row>
    <row r="130" spans="3:7" x14ac:dyDescent="0.4">
      <c r="C130" s="14"/>
      <c r="D130" s="6"/>
      <c r="E130" s="39" t="str">
        <f t="shared" si="2"/>
        <v/>
      </c>
      <c r="F130" s="33" t="str">
        <f>IF(COUNTIF(A130,"*Clôture*")=1,SUM($C$2:C129)-SUM($F$2:F129),"")</f>
        <v/>
      </c>
      <c r="G130" s="33" t="str">
        <f>IF(COUNTIF(A130,"*Clôture*")=1,SUM($D$2:D129)-SUM($G$2:G129),"")</f>
        <v/>
      </c>
    </row>
    <row r="131" spans="3:7" x14ac:dyDescent="0.4">
      <c r="C131" s="14"/>
      <c r="D131" s="6"/>
      <c r="E131" s="39" t="str">
        <f t="shared" si="2"/>
        <v/>
      </c>
      <c r="F131" s="33" t="str">
        <f>IF(COUNTIF(A131,"*Clôture*")=1,SUM($C$2:C130)-SUM($F$2:F130),"")</f>
        <v/>
      </c>
      <c r="G131" s="33" t="str">
        <f>IF(COUNTIF(A131,"*Clôture*")=1,SUM($D$2:D130)-SUM($G$2:G130),"")</f>
        <v/>
      </c>
    </row>
    <row r="132" spans="3:7" x14ac:dyDescent="0.4">
      <c r="C132" s="14"/>
      <c r="D132" s="6"/>
      <c r="E132" s="39" t="str">
        <f t="shared" si="2"/>
        <v/>
      </c>
      <c r="F132" s="33" t="str">
        <f>IF(COUNTIF(A132,"*Clôture*")=1,SUM($C$2:C131)-SUM($F$2:F131),"")</f>
        <v/>
      </c>
      <c r="G132" s="33" t="str">
        <f>IF(COUNTIF(A132,"*Clôture*")=1,SUM($D$2:D131)-SUM($G$2:G131),"")</f>
        <v/>
      </c>
    </row>
    <row r="133" spans="3:7" x14ac:dyDescent="0.4">
      <c r="C133" s="14"/>
      <c r="D133" s="6"/>
      <c r="E133" s="39" t="str">
        <f t="shared" si="2"/>
        <v/>
      </c>
      <c r="F133" s="33" t="str">
        <f>IF(COUNTIF(A133,"*Clôture*")=1,SUM($C$2:C132)-SUM($F$2:F132),"")</f>
        <v/>
      </c>
      <c r="G133" s="33" t="str">
        <f>IF(COUNTIF(A133,"*Clôture*")=1,SUM($D$2:D132)-SUM($G$2:G132),"")</f>
        <v/>
      </c>
    </row>
    <row r="134" spans="3:7" x14ac:dyDescent="0.4">
      <c r="C134" s="14"/>
      <c r="D134" s="6"/>
      <c r="E134" s="39" t="str">
        <f t="shared" si="2"/>
        <v/>
      </c>
      <c r="F134" s="33" t="str">
        <f>IF(COUNTIF(A134,"*Clôture*")=1,SUM($C$2:C133)-SUM($F$2:F133),"")</f>
        <v/>
      </c>
      <c r="G134" s="33" t="str">
        <f>IF(COUNTIF(A134,"*Clôture*")=1,SUM($D$2:D133)-SUM($G$2:G133),"")</f>
        <v/>
      </c>
    </row>
    <row r="135" spans="3:7" x14ac:dyDescent="0.4">
      <c r="C135" s="14"/>
      <c r="D135" s="6"/>
      <c r="E135" s="39" t="str">
        <f t="shared" si="2"/>
        <v/>
      </c>
      <c r="F135" s="33" t="str">
        <f>IF(COUNTIF(A135,"*Clôture*")=1,SUM($C$2:C134)-SUM($F$2:F134),"")</f>
        <v/>
      </c>
      <c r="G135" s="33" t="str">
        <f>IF(COUNTIF(A135,"*Clôture*")=1,SUM($D$2:D134)-SUM($G$2:G134),"")</f>
        <v/>
      </c>
    </row>
    <row r="136" spans="3:7" x14ac:dyDescent="0.4">
      <c r="C136" s="14"/>
      <c r="D136" s="6"/>
      <c r="E136" s="39" t="str">
        <f t="shared" si="2"/>
        <v/>
      </c>
      <c r="F136" s="33" t="str">
        <f>IF(COUNTIF(A136,"*Clôture*")=1,SUM($C$2:C135)-SUM($F$2:F135),"")</f>
        <v/>
      </c>
      <c r="G136" s="33" t="str">
        <f>IF(COUNTIF(A136,"*Clôture*")=1,SUM($D$2:D135)-SUM($G$2:G135),"")</f>
        <v/>
      </c>
    </row>
    <row r="137" spans="3:7" x14ac:dyDescent="0.4">
      <c r="C137" s="14"/>
      <c r="D137" s="6"/>
      <c r="E137" s="39" t="str">
        <f t="shared" si="2"/>
        <v/>
      </c>
      <c r="F137" s="33" t="str">
        <f>IF(COUNTIF(A137,"*Clôture*")=1,SUM($C$2:C136)-SUM($F$2:F136),"")</f>
        <v/>
      </c>
      <c r="G137" s="33" t="str">
        <f>IF(COUNTIF(A137,"*Clôture*")=1,SUM($D$2:D136)-SUM($G$2:G136),"")</f>
        <v/>
      </c>
    </row>
    <row r="138" spans="3:7" x14ac:dyDescent="0.4">
      <c r="C138" s="14"/>
      <c r="D138" s="6"/>
      <c r="E138" s="39" t="str">
        <f t="shared" si="2"/>
        <v/>
      </c>
      <c r="F138" s="33" t="str">
        <f>IF(COUNTIF(A138,"*Clôture*")=1,SUM($C$2:C137)-SUM($F$2:F137),"")</f>
        <v/>
      </c>
      <c r="G138" s="33" t="str">
        <f>IF(COUNTIF(A138,"*Clôture*")=1,SUM($D$2:D137)-SUM($G$2:G137),"")</f>
        <v/>
      </c>
    </row>
    <row r="139" spans="3:7" x14ac:dyDescent="0.4">
      <c r="C139" s="14"/>
      <c r="D139" s="6"/>
      <c r="E139" s="39" t="str">
        <f t="shared" si="2"/>
        <v/>
      </c>
      <c r="F139" s="33" t="str">
        <f>IF(COUNTIF(A139,"*Clôture*")=1,SUM($C$2:C138)-SUM($F$2:F138),"")</f>
        <v/>
      </c>
      <c r="G139" s="33" t="str">
        <f>IF(COUNTIF(A139,"*Clôture*")=1,SUM($D$2:D138)-SUM($G$2:G138),"")</f>
        <v/>
      </c>
    </row>
    <row r="140" spans="3:7" x14ac:dyDescent="0.4">
      <c r="C140" s="14"/>
      <c r="D140" s="6"/>
      <c r="E140" s="39" t="str">
        <f t="shared" ref="E140:E203" si="3">IF(B140&lt;&gt;"",E139-C140+D140,"")</f>
        <v/>
      </c>
      <c r="F140" s="33" t="str">
        <f>IF(COUNTIF(A140,"*Clôture*")=1,SUM($C$2:C139)-SUM($F$2:F139),"")</f>
        <v/>
      </c>
      <c r="G140" s="33" t="str">
        <f>IF(COUNTIF(A140,"*Clôture*")=1,SUM($D$2:D139)-SUM($G$2:G139),"")</f>
        <v/>
      </c>
    </row>
    <row r="141" spans="3:7" x14ac:dyDescent="0.4">
      <c r="C141" s="14"/>
      <c r="D141" s="6"/>
      <c r="E141" s="39" t="str">
        <f t="shared" si="3"/>
        <v/>
      </c>
      <c r="F141" s="33" t="str">
        <f>IF(COUNTIF(A141,"*Clôture*")=1,SUM($C$2:C140)-SUM($F$2:F140),"")</f>
        <v/>
      </c>
      <c r="G141" s="33" t="str">
        <f>IF(COUNTIF(A141,"*Clôture*")=1,SUM($D$2:D140)-SUM($G$2:G140),"")</f>
        <v/>
      </c>
    </row>
    <row r="142" spans="3:7" x14ac:dyDescent="0.4">
      <c r="C142" s="14"/>
      <c r="D142" s="6"/>
      <c r="E142" s="39" t="str">
        <f t="shared" si="3"/>
        <v/>
      </c>
      <c r="F142" s="33" t="str">
        <f>IF(COUNTIF(A142,"*Clôture*")=1,SUM($C$2:C141)-SUM($F$2:F141),"")</f>
        <v/>
      </c>
      <c r="G142" s="33" t="str">
        <f>IF(COUNTIF(A142,"*Clôture*")=1,SUM($D$2:D141)-SUM($G$2:G141),"")</f>
        <v/>
      </c>
    </row>
    <row r="143" spans="3:7" x14ac:dyDescent="0.4">
      <c r="C143" s="14"/>
      <c r="D143" s="6"/>
      <c r="E143" s="39" t="str">
        <f t="shared" si="3"/>
        <v/>
      </c>
      <c r="F143" s="33" t="str">
        <f>IF(COUNTIF(A143,"*Clôture*")=1,SUM($C$2:C142)-SUM($F$2:F142),"")</f>
        <v/>
      </c>
      <c r="G143" s="33" t="str">
        <f>IF(COUNTIF(A143,"*Clôture*")=1,SUM($D$2:D142)-SUM($G$2:G142),"")</f>
        <v/>
      </c>
    </row>
    <row r="144" spans="3:7" x14ac:dyDescent="0.4">
      <c r="C144" s="14"/>
      <c r="D144" s="6"/>
      <c r="E144" s="39" t="str">
        <f t="shared" si="3"/>
        <v/>
      </c>
      <c r="F144" s="33" t="str">
        <f>IF(COUNTIF(A144,"*Clôture*")=1,SUM($C$2:C143)-SUM($F$2:F143),"")</f>
        <v/>
      </c>
      <c r="G144" s="33" t="str">
        <f>IF(COUNTIF(A144,"*Clôture*")=1,SUM($D$2:D143)-SUM($G$2:G143),"")</f>
        <v/>
      </c>
    </row>
    <row r="145" spans="3:7" x14ac:dyDescent="0.4">
      <c r="C145" s="14"/>
      <c r="D145" s="6"/>
      <c r="E145" s="39" t="str">
        <f t="shared" si="3"/>
        <v/>
      </c>
      <c r="F145" s="33" t="str">
        <f>IF(COUNTIF(A145,"*Clôture*")=1,SUM($C$2:C144)-SUM($F$2:F144),"")</f>
        <v/>
      </c>
      <c r="G145" s="33" t="str">
        <f>IF(COUNTIF(A145,"*Clôture*")=1,SUM($D$2:D144)-SUM($G$2:G144),"")</f>
        <v/>
      </c>
    </row>
    <row r="146" spans="3:7" x14ac:dyDescent="0.4">
      <c r="C146" s="14"/>
      <c r="D146" s="6"/>
      <c r="E146" s="39" t="str">
        <f t="shared" si="3"/>
        <v/>
      </c>
      <c r="F146" s="33" t="str">
        <f>IF(COUNTIF(A146,"*Clôture*")=1,SUM($C$2:C145)-SUM($F$2:F145),"")</f>
        <v/>
      </c>
      <c r="G146" s="33" t="str">
        <f>IF(COUNTIF(A146,"*Clôture*")=1,SUM($D$2:D145)-SUM($G$2:G145),"")</f>
        <v/>
      </c>
    </row>
    <row r="147" spans="3:7" x14ac:dyDescent="0.4">
      <c r="C147" s="14"/>
      <c r="D147" s="6"/>
      <c r="E147" s="39" t="str">
        <f t="shared" si="3"/>
        <v/>
      </c>
      <c r="F147" s="33" t="str">
        <f>IF(COUNTIF(A147,"*Clôture*")=1,SUM($C$2:C146)-SUM($F$2:F146),"")</f>
        <v/>
      </c>
      <c r="G147" s="33" t="str">
        <f>IF(COUNTIF(A147,"*Clôture*")=1,SUM($D$2:D146)-SUM($G$2:G146),"")</f>
        <v/>
      </c>
    </row>
    <row r="148" spans="3:7" x14ac:dyDescent="0.4">
      <c r="C148" s="14"/>
      <c r="D148" s="6"/>
      <c r="E148" s="39" t="str">
        <f t="shared" si="3"/>
        <v/>
      </c>
      <c r="F148" s="33" t="str">
        <f>IF(COUNTIF(A148,"*Clôture*")=1,SUM($C$2:C147)-SUM($F$2:F147),"")</f>
        <v/>
      </c>
      <c r="G148" s="33" t="str">
        <f>IF(COUNTIF(A148,"*Clôture*")=1,SUM($D$2:D147)-SUM($G$2:G147),"")</f>
        <v/>
      </c>
    </row>
    <row r="149" spans="3:7" x14ac:dyDescent="0.4">
      <c r="C149" s="14"/>
      <c r="D149" s="6"/>
      <c r="E149" s="39" t="str">
        <f t="shared" si="3"/>
        <v/>
      </c>
      <c r="F149" s="33" t="str">
        <f>IF(COUNTIF(A149,"*Clôture*")=1,SUM($C$2:C148)-SUM($F$2:F148),"")</f>
        <v/>
      </c>
      <c r="G149" s="33" t="str">
        <f>IF(COUNTIF(A149,"*Clôture*")=1,SUM($D$2:D148)-SUM($G$2:G148),"")</f>
        <v/>
      </c>
    </row>
    <row r="150" spans="3:7" x14ac:dyDescent="0.4">
      <c r="C150" s="14"/>
      <c r="D150" s="6"/>
      <c r="E150" s="39" t="str">
        <f t="shared" si="3"/>
        <v/>
      </c>
      <c r="F150" s="33" t="str">
        <f>IF(COUNTIF(A150,"*Clôture*")=1,SUM($C$2:C149)-SUM($F$2:F149),"")</f>
        <v/>
      </c>
      <c r="G150" s="33" t="str">
        <f>IF(COUNTIF(A150,"*Clôture*")=1,SUM($D$2:D149)-SUM($G$2:G149),"")</f>
        <v/>
      </c>
    </row>
    <row r="151" spans="3:7" x14ac:dyDescent="0.4">
      <c r="C151" s="14"/>
      <c r="D151" s="6"/>
      <c r="E151" s="39" t="str">
        <f t="shared" si="3"/>
        <v/>
      </c>
      <c r="F151" s="33" t="str">
        <f>IF(COUNTIF(A151,"*Clôture*")=1,SUM($C$2:C150)-SUM($F$2:F150),"")</f>
        <v/>
      </c>
      <c r="G151" s="33" t="str">
        <f>IF(COUNTIF(A151,"*Clôture*")=1,SUM($D$2:D150)-SUM($G$2:G150),"")</f>
        <v/>
      </c>
    </row>
    <row r="152" spans="3:7" x14ac:dyDescent="0.4">
      <c r="C152" s="14"/>
      <c r="D152" s="6"/>
      <c r="E152" s="39" t="str">
        <f t="shared" si="3"/>
        <v/>
      </c>
      <c r="F152" s="33" t="str">
        <f>IF(COUNTIF(A152,"*Clôture*")=1,SUM($C$2:C151)-SUM($F$2:F151),"")</f>
        <v/>
      </c>
      <c r="G152" s="33" t="str">
        <f>IF(COUNTIF(A152,"*Clôture*")=1,SUM($D$2:D151)-SUM($G$2:G151),"")</f>
        <v/>
      </c>
    </row>
    <row r="153" spans="3:7" x14ac:dyDescent="0.4">
      <c r="C153" s="14"/>
      <c r="D153" s="6"/>
      <c r="E153" s="39" t="str">
        <f t="shared" si="3"/>
        <v/>
      </c>
      <c r="F153" s="33" t="str">
        <f>IF(COUNTIF(A153,"*Clôture*")=1,SUM($C$2:C152)-SUM($F$2:F152),"")</f>
        <v/>
      </c>
      <c r="G153" s="33" t="str">
        <f>IF(COUNTIF(A153,"*Clôture*")=1,SUM($D$2:D152)-SUM($G$2:G152),"")</f>
        <v/>
      </c>
    </row>
    <row r="154" spans="3:7" x14ac:dyDescent="0.4">
      <c r="C154" s="14"/>
      <c r="D154" s="6"/>
      <c r="E154" s="39" t="str">
        <f t="shared" si="3"/>
        <v/>
      </c>
      <c r="F154" s="33" t="str">
        <f>IF(COUNTIF(A154,"*Clôture*")=1,SUM($C$2:C153)-SUM($F$2:F153),"")</f>
        <v/>
      </c>
      <c r="G154" s="33" t="str">
        <f>IF(COUNTIF(A154,"*Clôture*")=1,SUM($D$2:D153)-SUM($G$2:G153),"")</f>
        <v/>
      </c>
    </row>
    <row r="155" spans="3:7" x14ac:dyDescent="0.4">
      <c r="C155" s="14"/>
      <c r="D155" s="6"/>
      <c r="E155" s="39" t="str">
        <f t="shared" si="3"/>
        <v/>
      </c>
      <c r="F155" s="33" t="str">
        <f>IF(COUNTIF(A155,"*Clôture*")=1,SUM($C$2:C154)-SUM($F$2:F154),"")</f>
        <v/>
      </c>
      <c r="G155" s="33" t="str">
        <f>IF(COUNTIF(A155,"*Clôture*")=1,SUM($D$2:D154)-SUM($G$2:G154),"")</f>
        <v/>
      </c>
    </row>
    <row r="156" spans="3:7" x14ac:dyDescent="0.4">
      <c r="C156" s="14"/>
      <c r="D156" s="6"/>
      <c r="E156" s="39" t="str">
        <f t="shared" si="3"/>
        <v/>
      </c>
      <c r="F156" s="33" t="str">
        <f>IF(COUNTIF(A156,"*Clôture*")=1,SUM($C$2:C155)-SUM($F$2:F155),"")</f>
        <v/>
      </c>
      <c r="G156" s="33" t="str">
        <f>IF(COUNTIF(A156,"*Clôture*")=1,SUM($D$2:D155)-SUM($G$2:G155),"")</f>
        <v/>
      </c>
    </row>
    <row r="157" spans="3:7" x14ac:dyDescent="0.4">
      <c r="C157" s="14"/>
      <c r="D157" s="6"/>
      <c r="E157" s="39" t="str">
        <f t="shared" si="3"/>
        <v/>
      </c>
      <c r="F157" s="33" t="str">
        <f>IF(COUNTIF(A157,"*Clôture*")=1,SUM($C$2:C156)-SUM($F$2:F156),"")</f>
        <v/>
      </c>
      <c r="G157" s="33" t="str">
        <f>IF(COUNTIF(A157,"*Clôture*")=1,SUM($D$2:D156)-SUM($G$2:G156),"")</f>
        <v/>
      </c>
    </row>
    <row r="158" spans="3:7" x14ac:dyDescent="0.4">
      <c r="C158" s="14"/>
      <c r="D158" s="6"/>
      <c r="E158" s="39" t="str">
        <f t="shared" si="3"/>
        <v/>
      </c>
      <c r="F158" s="33" t="str">
        <f>IF(COUNTIF(A158,"*Clôture*")=1,SUM($C$2:C157)-SUM($F$2:F157),"")</f>
        <v/>
      </c>
      <c r="G158" s="33" t="str">
        <f>IF(COUNTIF(A158,"*Clôture*")=1,SUM($D$2:D157)-SUM($G$2:G157),"")</f>
        <v/>
      </c>
    </row>
    <row r="159" spans="3:7" x14ac:dyDescent="0.4">
      <c r="C159" s="14"/>
      <c r="D159" s="6"/>
      <c r="E159" s="39" t="str">
        <f t="shared" si="3"/>
        <v/>
      </c>
      <c r="F159" s="33" t="str">
        <f>IF(COUNTIF(A159,"*Clôture*")=1,SUM($C$2:C158)-SUM($F$2:F158),"")</f>
        <v/>
      </c>
      <c r="G159" s="33" t="str">
        <f>IF(COUNTIF(A159,"*Clôture*")=1,SUM($D$2:D158)-SUM($G$2:G158),"")</f>
        <v/>
      </c>
    </row>
    <row r="160" spans="3:7" x14ac:dyDescent="0.4">
      <c r="C160" s="14"/>
      <c r="D160" s="6"/>
      <c r="E160" s="39" t="str">
        <f t="shared" si="3"/>
        <v/>
      </c>
      <c r="F160" s="33" t="str">
        <f>IF(COUNTIF(A160,"*Clôture*")=1,SUM($C$2:C159)-SUM($F$2:F159),"")</f>
        <v/>
      </c>
      <c r="G160" s="33" t="str">
        <f>IF(COUNTIF(A160,"*Clôture*")=1,SUM($D$2:D159)-SUM($G$2:G159),"")</f>
        <v/>
      </c>
    </row>
    <row r="161" spans="3:7" x14ac:dyDescent="0.4">
      <c r="C161" s="14"/>
      <c r="D161" s="6"/>
      <c r="E161" s="39" t="str">
        <f t="shared" si="3"/>
        <v/>
      </c>
      <c r="F161" s="33" t="str">
        <f>IF(COUNTIF(A161,"*Clôture*")=1,SUM($C$2:C160)-SUM($F$2:F160),"")</f>
        <v/>
      </c>
      <c r="G161" s="33" t="str">
        <f>IF(COUNTIF(A161,"*Clôture*")=1,SUM($D$2:D160)-SUM($G$2:G160),"")</f>
        <v/>
      </c>
    </row>
    <row r="162" spans="3:7" x14ac:dyDescent="0.4">
      <c r="C162" s="14"/>
      <c r="D162" s="6"/>
      <c r="E162" s="39" t="str">
        <f t="shared" si="3"/>
        <v/>
      </c>
      <c r="F162" s="33" t="str">
        <f>IF(COUNTIF(A162,"*Clôture*")=1,SUM($C$2:C161)-SUM($F$2:F161),"")</f>
        <v/>
      </c>
      <c r="G162" s="33" t="str">
        <f>IF(COUNTIF(A162,"*Clôture*")=1,SUM($D$2:D161)-SUM($G$2:G161),"")</f>
        <v/>
      </c>
    </row>
    <row r="163" spans="3:7" x14ac:dyDescent="0.4">
      <c r="C163" s="14"/>
      <c r="D163" s="6"/>
      <c r="E163" s="39" t="str">
        <f t="shared" si="3"/>
        <v/>
      </c>
      <c r="F163" s="33" t="str">
        <f>IF(COUNTIF(A163,"*Clôture*")=1,SUM($C$2:C162)-SUM($F$2:F162),"")</f>
        <v/>
      </c>
      <c r="G163" s="33" t="str">
        <f>IF(COUNTIF(A163,"*Clôture*")=1,SUM($D$2:D162)-SUM($G$2:G162),"")</f>
        <v/>
      </c>
    </row>
    <row r="164" spans="3:7" x14ac:dyDescent="0.4">
      <c r="C164" s="14"/>
      <c r="D164" s="6"/>
      <c r="E164" s="39" t="str">
        <f t="shared" si="3"/>
        <v/>
      </c>
      <c r="F164" s="33" t="str">
        <f>IF(COUNTIF(A164,"*Clôture*")=1,SUM($C$2:C163)-SUM($F$2:F163),"")</f>
        <v/>
      </c>
      <c r="G164" s="33" t="str">
        <f>IF(COUNTIF(A164,"*Clôture*")=1,SUM($D$2:D163)-SUM($G$2:G163),"")</f>
        <v/>
      </c>
    </row>
    <row r="165" spans="3:7" x14ac:dyDescent="0.4">
      <c r="C165" s="14"/>
      <c r="D165" s="6"/>
      <c r="E165" s="39" t="str">
        <f t="shared" si="3"/>
        <v/>
      </c>
      <c r="F165" s="33" t="str">
        <f>IF(COUNTIF(A165,"*Clôture*")=1,SUM($C$2:C164)-SUM($F$2:F164),"")</f>
        <v/>
      </c>
      <c r="G165" s="33" t="str">
        <f>IF(COUNTIF(A165,"*Clôture*")=1,SUM($D$2:D164)-SUM($G$2:G164),"")</f>
        <v/>
      </c>
    </row>
    <row r="166" spans="3:7" x14ac:dyDescent="0.4">
      <c r="C166" s="14"/>
      <c r="D166" s="6"/>
      <c r="E166" s="39" t="str">
        <f t="shared" si="3"/>
        <v/>
      </c>
      <c r="F166" s="33" t="str">
        <f>IF(COUNTIF(A166,"*Clôture*")=1,SUM($C$2:C165)-SUM($F$2:F165),"")</f>
        <v/>
      </c>
      <c r="G166" s="33" t="str">
        <f>IF(COUNTIF(A166,"*Clôture*")=1,SUM($D$2:D165)-SUM($G$2:G165),"")</f>
        <v/>
      </c>
    </row>
    <row r="167" spans="3:7" x14ac:dyDescent="0.4">
      <c r="C167" s="14"/>
      <c r="D167" s="6"/>
      <c r="E167" s="39" t="str">
        <f t="shared" si="3"/>
        <v/>
      </c>
      <c r="F167" s="33" t="str">
        <f>IF(COUNTIF(A167,"*Clôture*")=1,SUM($C$2:C166)-SUM($F$2:F166),"")</f>
        <v/>
      </c>
      <c r="G167" s="33" t="str">
        <f>IF(COUNTIF(A167,"*Clôture*")=1,SUM($D$2:D166)-SUM($G$2:G166),"")</f>
        <v/>
      </c>
    </row>
    <row r="168" spans="3:7" x14ac:dyDescent="0.4">
      <c r="C168" s="14"/>
      <c r="D168" s="6"/>
      <c r="E168" s="39" t="str">
        <f t="shared" si="3"/>
        <v/>
      </c>
      <c r="F168" s="33" t="str">
        <f>IF(COUNTIF(A168,"*Clôture*")=1,SUM($C$2:C167)-SUM($F$2:F167),"")</f>
        <v/>
      </c>
      <c r="G168" s="33" t="str">
        <f>IF(COUNTIF(A168,"*Clôture*")=1,SUM($D$2:D167)-SUM($G$2:G167),"")</f>
        <v/>
      </c>
    </row>
    <row r="169" spans="3:7" x14ac:dyDescent="0.4">
      <c r="C169" s="14"/>
      <c r="D169" s="6"/>
      <c r="E169" s="39" t="str">
        <f t="shared" si="3"/>
        <v/>
      </c>
      <c r="F169" s="33" t="str">
        <f>IF(COUNTIF(A169,"*Clôture*")=1,SUM($C$2:C168)-SUM($F$2:F168),"")</f>
        <v/>
      </c>
      <c r="G169" s="33" t="str">
        <f>IF(COUNTIF(A169,"*Clôture*")=1,SUM($D$2:D168)-SUM($G$2:G168),"")</f>
        <v/>
      </c>
    </row>
    <row r="170" spans="3:7" x14ac:dyDescent="0.4">
      <c r="C170" s="14"/>
      <c r="D170" s="6"/>
      <c r="E170" s="39" t="str">
        <f t="shared" si="3"/>
        <v/>
      </c>
      <c r="F170" s="33" t="str">
        <f>IF(COUNTIF(A170,"*Clôture*")=1,SUM($C$2:C169)-SUM($F$2:F169),"")</f>
        <v/>
      </c>
      <c r="G170" s="33" t="str">
        <f>IF(COUNTIF(A170,"*Clôture*")=1,SUM($D$2:D169)-SUM($G$2:G169),"")</f>
        <v/>
      </c>
    </row>
    <row r="171" spans="3:7" x14ac:dyDescent="0.4">
      <c r="C171" s="14"/>
      <c r="D171" s="6"/>
      <c r="E171" s="39" t="str">
        <f t="shared" si="3"/>
        <v/>
      </c>
      <c r="F171" s="33" t="str">
        <f>IF(COUNTIF(A171,"*Clôture*")=1,SUM($C$2:C170)-SUM($F$2:F170),"")</f>
        <v/>
      </c>
      <c r="G171" s="33" t="str">
        <f>IF(COUNTIF(A171,"*Clôture*")=1,SUM($D$2:D170)-SUM($G$2:G170),"")</f>
        <v/>
      </c>
    </row>
    <row r="172" spans="3:7" x14ac:dyDescent="0.4">
      <c r="C172" s="14"/>
      <c r="D172" s="6"/>
      <c r="E172" s="39" t="str">
        <f t="shared" si="3"/>
        <v/>
      </c>
      <c r="F172" s="33" t="str">
        <f>IF(COUNTIF(A172,"*Clôture*")=1,SUM($C$2:C171)-SUM($F$2:F171),"")</f>
        <v/>
      </c>
      <c r="G172" s="33" t="str">
        <f>IF(COUNTIF(A172,"*Clôture*")=1,SUM($D$2:D171)-SUM($G$2:G171),"")</f>
        <v/>
      </c>
    </row>
    <row r="173" spans="3:7" x14ac:dyDescent="0.4">
      <c r="C173" s="14"/>
      <c r="D173" s="6"/>
      <c r="E173" s="39" t="str">
        <f t="shared" si="3"/>
        <v/>
      </c>
      <c r="F173" s="33" t="str">
        <f>IF(COUNTIF(A173,"*Clôture*")=1,SUM($C$2:C172)-SUM($F$2:F172),"")</f>
        <v/>
      </c>
      <c r="G173" s="33" t="str">
        <f>IF(COUNTIF(A173,"*Clôture*")=1,SUM($D$2:D172)-SUM($G$2:G172),"")</f>
        <v/>
      </c>
    </row>
    <row r="174" spans="3:7" x14ac:dyDescent="0.4">
      <c r="C174" s="14"/>
      <c r="D174" s="6"/>
      <c r="E174" s="39" t="str">
        <f t="shared" si="3"/>
        <v/>
      </c>
      <c r="F174" s="33" t="str">
        <f>IF(COUNTIF(A174,"*Clôture*")=1,SUM($C$2:C173)-SUM($F$2:F173),"")</f>
        <v/>
      </c>
      <c r="G174" s="33" t="str">
        <f>IF(COUNTIF(A174,"*Clôture*")=1,SUM($D$2:D173)-SUM($G$2:G173),"")</f>
        <v/>
      </c>
    </row>
    <row r="175" spans="3:7" x14ac:dyDescent="0.4">
      <c r="C175" s="14"/>
      <c r="D175" s="6"/>
      <c r="E175" s="39" t="str">
        <f t="shared" si="3"/>
        <v/>
      </c>
      <c r="F175" s="33" t="str">
        <f>IF(COUNTIF(A175,"*Clôture*")=1,SUM($C$2:C174)-SUM($F$2:F174),"")</f>
        <v/>
      </c>
      <c r="G175" s="33" t="str">
        <f>IF(COUNTIF(A175,"*Clôture*")=1,SUM($D$2:D174)-SUM($G$2:G174),"")</f>
        <v/>
      </c>
    </row>
    <row r="176" spans="3:7" x14ac:dyDescent="0.4">
      <c r="C176" s="14"/>
      <c r="D176" s="6"/>
      <c r="E176" s="39" t="str">
        <f t="shared" si="3"/>
        <v/>
      </c>
      <c r="F176" s="33" t="str">
        <f>IF(COUNTIF(A176,"*Clôture*")=1,SUM($C$2:C175)-SUM($F$2:F175),"")</f>
        <v/>
      </c>
      <c r="G176" s="33" t="str">
        <f>IF(COUNTIF(A176,"*Clôture*")=1,SUM($D$2:D175)-SUM($G$2:G175),"")</f>
        <v/>
      </c>
    </row>
    <row r="177" spans="3:7" x14ac:dyDescent="0.4">
      <c r="C177" s="14"/>
      <c r="D177" s="6"/>
      <c r="E177" s="39" t="str">
        <f t="shared" si="3"/>
        <v/>
      </c>
      <c r="F177" s="33" t="str">
        <f>IF(COUNTIF(A177,"*Clôture*")=1,SUM($C$2:C176)-SUM($F$2:F176),"")</f>
        <v/>
      </c>
      <c r="G177" s="33" t="str">
        <f>IF(COUNTIF(A177,"*Clôture*")=1,SUM($D$2:D176)-SUM($G$2:G176),"")</f>
        <v/>
      </c>
    </row>
    <row r="178" spans="3:7" x14ac:dyDescent="0.4">
      <c r="C178" s="14"/>
      <c r="D178" s="6"/>
      <c r="E178" s="39" t="str">
        <f t="shared" si="3"/>
        <v/>
      </c>
      <c r="F178" s="33" t="str">
        <f>IF(COUNTIF(A178,"*Clôture*")=1,SUM($C$2:C177)-SUM($F$2:F177),"")</f>
        <v/>
      </c>
      <c r="G178" s="33" t="str">
        <f>IF(COUNTIF(A178,"*Clôture*")=1,SUM($D$2:D177)-SUM($G$2:G177),"")</f>
        <v/>
      </c>
    </row>
    <row r="179" spans="3:7" x14ac:dyDescent="0.4">
      <c r="C179" s="14"/>
      <c r="D179" s="6"/>
      <c r="E179" s="39" t="str">
        <f t="shared" si="3"/>
        <v/>
      </c>
      <c r="F179" s="33" t="str">
        <f>IF(COUNTIF(A179,"*Clôture*")=1,SUM($C$2:C178)-SUM($F$2:F178),"")</f>
        <v/>
      </c>
      <c r="G179" s="33" t="str">
        <f>IF(COUNTIF(A179,"*Clôture*")=1,SUM($D$2:D178)-SUM($G$2:G178),"")</f>
        <v/>
      </c>
    </row>
    <row r="180" spans="3:7" x14ac:dyDescent="0.4">
      <c r="C180" s="14"/>
      <c r="D180" s="6"/>
      <c r="E180" s="39" t="str">
        <f t="shared" si="3"/>
        <v/>
      </c>
      <c r="F180" s="33" t="str">
        <f>IF(COUNTIF(A180,"*Clôture*")=1,SUM($C$2:C179)-SUM($F$2:F179),"")</f>
        <v/>
      </c>
      <c r="G180" s="33" t="str">
        <f>IF(COUNTIF(A180,"*Clôture*")=1,SUM($D$2:D179)-SUM($G$2:G179),"")</f>
        <v/>
      </c>
    </row>
    <row r="181" spans="3:7" x14ac:dyDescent="0.4">
      <c r="C181" s="14"/>
      <c r="D181" s="6"/>
      <c r="E181" s="39" t="str">
        <f t="shared" si="3"/>
        <v/>
      </c>
      <c r="F181" s="33" t="str">
        <f>IF(COUNTIF(A181,"*Clôture*")=1,SUM($C$2:C180)-SUM($F$2:F180),"")</f>
        <v/>
      </c>
      <c r="G181" s="33" t="str">
        <f>IF(COUNTIF(A181,"*Clôture*")=1,SUM($D$2:D180)-SUM($G$2:G180),"")</f>
        <v/>
      </c>
    </row>
    <row r="182" spans="3:7" x14ac:dyDescent="0.4">
      <c r="C182" s="14"/>
      <c r="D182" s="6"/>
      <c r="E182" s="39" t="str">
        <f t="shared" si="3"/>
        <v/>
      </c>
      <c r="F182" s="33" t="str">
        <f>IF(COUNTIF(A182,"*Clôture*")=1,SUM($C$2:C181)-SUM($F$2:F181),"")</f>
        <v/>
      </c>
      <c r="G182" s="33" t="str">
        <f>IF(COUNTIF(A182,"*Clôture*")=1,SUM($D$2:D181)-SUM($G$2:G181),"")</f>
        <v/>
      </c>
    </row>
    <row r="183" spans="3:7" x14ac:dyDescent="0.4">
      <c r="C183" s="14"/>
      <c r="D183" s="6"/>
      <c r="E183" s="39" t="str">
        <f t="shared" si="3"/>
        <v/>
      </c>
      <c r="F183" s="33" t="str">
        <f>IF(COUNTIF(A183,"*Clôture*")=1,SUM($C$2:C182)-SUM($F$2:F182),"")</f>
        <v/>
      </c>
      <c r="G183" s="33" t="str">
        <f>IF(COUNTIF(A183,"*Clôture*")=1,SUM($D$2:D182)-SUM($G$2:G182),"")</f>
        <v/>
      </c>
    </row>
    <row r="184" spans="3:7" x14ac:dyDescent="0.4">
      <c r="C184" s="14"/>
      <c r="D184" s="6"/>
      <c r="E184" s="39" t="str">
        <f t="shared" si="3"/>
        <v/>
      </c>
      <c r="F184" s="33" t="str">
        <f>IF(COUNTIF(A184,"*Clôture*")=1,SUM($C$2:C183)-SUM($F$2:F183),"")</f>
        <v/>
      </c>
      <c r="G184" s="33" t="str">
        <f>IF(COUNTIF(A184,"*Clôture*")=1,SUM($D$2:D183)-SUM($G$2:G183),"")</f>
        <v/>
      </c>
    </row>
    <row r="185" spans="3:7" x14ac:dyDescent="0.4">
      <c r="C185" s="14"/>
      <c r="D185" s="6"/>
      <c r="E185" s="39" t="str">
        <f t="shared" si="3"/>
        <v/>
      </c>
      <c r="F185" s="33" t="str">
        <f>IF(COUNTIF(A185,"*Clôture*")=1,SUM($C$2:C184)-SUM($F$2:F184),"")</f>
        <v/>
      </c>
      <c r="G185" s="33" t="str">
        <f>IF(COUNTIF(A185,"*Clôture*")=1,SUM($D$2:D184)-SUM($G$2:G184),"")</f>
        <v/>
      </c>
    </row>
    <row r="186" spans="3:7" x14ac:dyDescent="0.4">
      <c r="C186" s="14"/>
      <c r="D186" s="6"/>
      <c r="E186" s="39" t="str">
        <f t="shared" si="3"/>
        <v/>
      </c>
      <c r="F186" s="33" t="str">
        <f>IF(COUNTIF(A186,"*Clôture*")=1,SUM($C$2:C185)-SUM($F$2:F185),"")</f>
        <v/>
      </c>
      <c r="G186" s="33" t="str">
        <f>IF(COUNTIF(A186,"*Clôture*")=1,SUM($D$2:D185)-SUM($G$2:G185),"")</f>
        <v/>
      </c>
    </row>
    <row r="187" spans="3:7" x14ac:dyDescent="0.4">
      <c r="C187" s="14"/>
      <c r="D187" s="6"/>
      <c r="E187" s="39" t="str">
        <f t="shared" si="3"/>
        <v/>
      </c>
      <c r="F187" s="33" t="str">
        <f>IF(COUNTIF(A187,"*Clôture*")=1,SUM($C$2:C186)-SUM($F$2:F186),"")</f>
        <v/>
      </c>
      <c r="G187" s="33" t="str">
        <f>IF(COUNTIF(A187,"*Clôture*")=1,SUM($D$2:D186)-SUM($G$2:G186),"")</f>
        <v/>
      </c>
    </row>
    <row r="188" spans="3:7" x14ac:dyDescent="0.4">
      <c r="C188" s="14"/>
      <c r="D188" s="6"/>
      <c r="E188" s="39" t="str">
        <f t="shared" si="3"/>
        <v/>
      </c>
      <c r="F188" s="33" t="str">
        <f>IF(COUNTIF(A188,"*Clôture*")=1,SUM($C$2:C187)-SUM($F$2:F187),"")</f>
        <v/>
      </c>
      <c r="G188" s="33" t="str">
        <f>IF(COUNTIF(A188,"*Clôture*")=1,SUM($D$2:D187)-SUM($G$2:G187),"")</f>
        <v/>
      </c>
    </row>
    <row r="189" spans="3:7" x14ac:dyDescent="0.4">
      <c r="C189" s="14"/>
      <c r="D189" s="6"/>
      <c r="E189" s="39" t="str">
        <f t="shared" si="3"/>
        <v/>
      </c>
      <c r="F189" s="33" t="str">
        <f>IF(COUNTIF(A189,"*Clôture*")=1,SUM($C$2:C188)-SUM($F$2:F188),"")</f>
        <v/>
      </c>
      <c r="G189" s="33" t="str">
        <f>IF(COUNTIF(A189,"*Clôture*")=1,SUM($D$2:D188)-SUM($G$2:G188),"")</f>
        <v/>
      </c>
    </row>
    <row r="190" spans="3:7" x14ac:dyDescent="0.4">
      <c r="C190" s="14"/>
      <c r="D190" s="6"/>
      <c r="E190" s="39" t="str">
        <f t="shared" si="3"/>
        <v/>
      </c>
      <c r="F190" s="33" t="str">
        <f>IF(COUNTIF(A190,"*Clôture*")=1,SUM($C$2:C189)-SUM($F$2:F189),"")</f>
        <v/>
      </c>
      <c r="G190" s="33" t="str">
        <f>IF(COUNTIF(A190,"*Clôture*")=1,SUM($D$2:D189)-SUM($G$2:G189),"")</f>
        <v/>
      </c>
    </row>
    <row r="191" spans="3:7" x14ac:dyDescent="0.4">
      <c r="C191" s="14"/>
      <c r="D191" s="6"/>
      <c r="E191" s="39" t="str">
        <f t="shared" si="3"/>
        <v/>
      </c>
      <c r="F191" s="33" t="str">
        <f>IF(COUNTIF(A191,"*Clôture*")=1,SUM($C$2:C190)-SUM($F$2:F190),"")</f>
        <v/>
      </c>
      <c r="G191" s="33" t="str">
        <f>IF(COUNTIF(A191,"*Clôture*")=1,SUM($D$2:D190)-SUM($G$2:G190),"")</f>
        <v/>
      </c>
    </row>
    <row r="192" spans="3:7" x14ac:dyDescent="0.4">
      <c r="C192" s="14"/>
      <c r="D192" s="6"/>
      <c r="E192" s="39" t="str">
        <f t="shared" si="3"/>
        <v/>
      </c>
      <c r="F192" s="33" t="str">
        <f>IF(COUNTIF(A192,"*Clôture*")=1,SUM($C$2:C191)-SUM($F$2:F191),"")</f>
        <v/>
      </c>
      <c r="G192" s="33" t="str">
        <f>IF(COUNTIF(A192,"*Clôture*")=1,SUM($D$2:D191)-SUM($G$2:G191),"")</f>
        <v/>
      </c>
    </row>
    <row r="193" spans="3:7" x14ac:dyDescent="0.4">
      <c r="C193" s="14"/>
      <c r="D193" s="6"/>
      <c r="E193" s="39" t="str">
        <f t="shared" si="3"/>
        <v/>
      </c>
      <c r="F193" s="33" t="str">
        <f>IF(COUNTIF(A193,"*Clôture*")=1,SUM($C$2:C192)-SUM($F$2:F192),"")</f>
        <v/>
      </c>
      <c r="G193" s="33" t="str">
        <f>IF(COUNTIF(A193,"*Clôture*")=1,SUM($D$2:D192)-SUM($G$2:G192),"")</f>
        <v/>
      </c>
    </row>
    <row r="194" spans="3:7" x14ac:dyDescent="0.4">
      <c r="C194" s="14"/>
      <c r="D194" s="6"/>
      <c r="E194" s="39" t="str">
        <f t="shared" si="3"/>
        <v/>
      </c>
      <c r="F194" s="33" t="str">
        <f>IF(COUNTIF(A194,"*Clôture*")=1,SUM($C$2:C193)-SUM($F$2:F193),"")</f>
        <v/>
      </c>
      <c r="G194" s="33" t="str">
        <f>IF(COUNTIF(A194,"*Clôture*")=1,SUM($D$2:D193)-SUM($G$2:G193),"")</f>
        <v/>
      </c>
    </row>
    <row r="195" spans="3:7" x14ac:dyDescent="0.4">
      <c r="C195" s="14"/>
      <c r="D195" s="6"/>
      <c r="E195" s="39" t="str">
        <f t="shared" si="3"/>
        <v/>
      </c>
      <c r="F195" s="33" t="str">
        <f>IF(COUNTIF(A195,"*Clôture*")=1,SUM($C$2:C194)-SUM($F$2:F194),"")</f>
        <v/>
      </c>
      <c r="G195" s="33" t="str">
        <f>IF(COUNTIF(A195,"*Clôture*")=1,SUM($D$2:D194)-SUM($G$2:G194),"")</f>
        <v/>
      </c>
    </row>
    <row r="196" spans="3:7" x14ac:dyDescent="0.4">
      <c r="C196" s="14"/>
      <c r="D196" s="6"/>
      <c r="E196" s="39" t="str">
        <f t="shared" si="3"/>
        <v/>
      </c>
      <c r="F196" s="33" t="str">
        <f>IF(COUNTIF(A196,"*Clôture*")=1,SUM($C$2:C195)-SUM($F$2:F195),"")</f>
        <v/>
      </c>
      <c r="G196" s="33" t="str">
        <f>IF(COUNTIF(A196,"*Clôture*")=1,SUM($D$2:D195)-SUM($G$2:G195),"")</f>
        <v/>
      </c>
    </row>
    <row r="197" spans="3:7" x14ac:dyDescent="0.4">
      <c r="C197" s="14"/>
      <c r="D197" s="6"/>
      <c r="E197" s="39" t="str">
        <f t="shared" si="3"/>
        <v/>
      </c>
      <c r="F197" s="33" t="str">
        <f>IF(COUNTIF(A197,"*Clôture*")=1,SUM($C$2:C196)-SUM($F$2:F196),"")</f>
        <v/>
      </c>
      <c r="G197" s="33" t="str">
        <f>IF(COUNTIF(A197,"*Clôture*")=1,SUM($D$2:D196)-SUM($G$2:G196),"")</f>
        <v/>
      </c>
    </row>
    <row r="198" spans="3:7" x14ac:dyDescent="0.4">
      <c r="C198" s="14"/>
      <c r="D198" s="6"/>
      <c r="E198" s="39" t="str">
        <f t="shared" si="3"/>
        <v/>
      </c>
      <c r="F198" s="33" t="str">
        <f>IF(COUNTIF(A198,"*Clôture*")=1,SUM($C$2:C197)-SUM($F$2:F197),"")</f>
        <v/>
      </c>
      <c r="G198" s="33" t="str">
        <f>IF(COUNTIF(A198,"*Clôture*")=1,SUM($D$2:D197)-SUM($G$2:G197),"")</f>
        <v/>
      </c>
    </row>
    <row r="199" spans="3:7" x14ac:dyDescent="0.4">
      <c r="C199" s="14"/>
      <c r="D199" s="6"/>
      <c r="E199" s="39" t="str">
        <f t="shared" si="3"/>
        <v/>
      </c>
      <c r="F199" s="33" t="str">
        <f>IF(COUNTIF(A199,"*Clôture*")=1,SUM($C$2:C198)-SUM($F$2:F198),"")</f>
        <v/>
      </c>
      <c r="G199" s="33" t="str">
        <f>IF(COUNTIF(A199,"*Clôture*")=1,SUM($D$2:D198)-SUM($G$2:G198),"")</f>
        <v/>
      </c>
    </row>
    <row r="200" spans="3:7" x14ac:dyDescent="0.4">
      <c r="C200" s="14"/>
      <c r="D200" s="6"/>
      <c r="E200" s="39" t="str">
        <f t="shared" si="3"/>
        <v/>
      </c>
      <c r="F200" s="33" t="str">
        <f>IF(COUNTIF(A200,"*Clôture*")=1,SUM($C$2:C199)-SUM($F$2:F199),"")</f>
        <v/>
      </c>
      <c r="G200" s="33" t="str">
        <f>IF(COUNTIF(A200,"*Clôture*")=1,SUM($D$2:D199)-SUM($G$2:G199),"")</f>
        <v/>
      </c>
    </row>
    <row r="201" spans="3:7" x14ac:dyDescent="0.4">
      <c r="C201" s="14"/>
      <c r="D201" s="6"/>
      <c r="E201" s="39" t="str">
        <f t="shared" si="3"/>
        <v/>
      </c>
      <c r="F201" s="33" t="str">
        <f>IF(COUNTIF(A201,"*Clôture*")=1,SUM($C$2:C200)-SUM($F$2:F200),"")</f>
        <v/>
      </c>
      <c r="G201" s="33" t="str">
        <f>IF(COUNTIF(A201,"*Clôture*")=1,SUM($D$2:D200)-SUM($G$2:G200),"")</f>
        <v/>
      </c>
    </row>
    <row r="202" spans="3:7" x14ac:dyDescent="0.4">
      <c r="C202" s="14"/>
      <c r="D202" s="6"/>
      <c r="E202" s="39" t="str">
        <f t="shared" si="3"/>
        <v/>
      </c>
      <c r="F202" s="33" t="str">
        <f>IF(COUNTIF(A202,"*Clôture*")=1,SUM($C$2:C201)-SUM($F$2:F201),"")</f>
        <v/>
      </c>
      <c r="G202" s="33" t="str">
        <f>IF(COUNTIF(A202,"*Clôture*")=1,SUM($D$2:D201)-SUM($G$2:G201),"")</f>
        <v/>
      </c>
    </row>
    <row r="203" spans="3:7" x14ac:dyDescent="0.4">
      <c r="C203" s="14"/>
      <c r="D203" s="6"/>
      <c r="E203" s="39" t="str">
        <f t="shared" si="3"/>
        <v/>
      </c>
      <c r="F203" s="33" t="str">
        <f>IF(COUNTIF(A203,"*Clôture*")=1,SUM($C$2:C202)-SUM($F$2:F202),"")</f>
        <v/>
      </c>
      <c r="G203" s="33" t="str">
        <f>IF(COUNTIF(A203,"*Clôture*")=1,SUM($D$2:D202)-SUM($G$2:G202),"")</f>
        <v/>
      </c>
    </row>
    <row r="204" spans="3:7" x14ac:dyDescent="0.4">
      <c r="C204" s="14"/>
      <c r="D204" s="6"/>
      <c r="E204" s="39" t="str">
        <f t="shared" ref="E204:E219" si="4">IF(B204&lt;&gt;"",E203-C204+D204,"")</f>
        <v/>
      </c>
      <c r="F204" s="33" t="str">
        <f>IF(COUNTIF(A204,"*Clôture*")=1,SUM($C$2:C203)-SUM($F$2:F203),"")</f>
        <v/>
      </c>
      <c r="G204" s="33" t="str">
        <f>IF(COUNTIF(A204,"*Clôture*")=1,SUM($D$2:D203)-SUM($G$2:G203),"")</f>
        <v/>
      </c>
    </row>
    <row r="205" spans="3:7" x14ac:dyDescent="0.4">
      <c r="C205" s="14"/>
      <c r="D205" s="6"/>
      <c r="E205" s="39" t="str">
        <f t="shared" si="4"/>
        <v/>
      </c>
      <c r="F205" s="33" t="str">
        <f>IF(COUNTIF(A205,"*Clôture*")=1,SUM($C$2:C204)-SUM($F$2:F204),"")</f>
        <v/>
      </c>
      <c r="G205" s="33" t="str">
        <f>IF(COUNTIF(A205,"*Clôture*")=1,SUM($D$2:D204)-SUM($G$2:G204),"")</f>
        <v/>
      </c>
    </row>
    <row r="206" spans="3:7" x14ac:dyDescent="0.4">
      <c r="C206" s="14"/>
      <c r="D206" s="6"/>
      <c r="E206" s="39" t="str">
        <f t="shared" si="4"/>
        <v/>
      </c>
      <c r="F206" s="33" t="str">
        <f>IF(COUNTIF(A206,"*Clôture*")=1,SUM($C$2:C205)-SUM($F$2:F205),"")</f>
        <v/>
      </c>
      <c r="G206" s="33" t="str">
        <f>IF(COUNTIF(A206,"*Clôture*")=1,SUM($D$2:D205)-SUM($G$2:G205),"")</f>
        <v/>
      </c>
    </row>
    <row r="207" spans="3:7" x14ac:dyDescent="0.4">
      <c r="C207" s="14"/>
      <c r="D207" s="6"/>
      <c r="E207" s="39" t="str">
        <f t="shared" si="4"/>
        <v/>
      </c>
      <c r="F207" s="33" t="str">
        <f>IF(COUNTIF(A207,"*Clôture*")=1,SUM($C$2:C206)-SUM($F$2:F206),"")</f>
        <v/>
      </c>
      <c r="G207" s="33" t="str">
        <f>IF(COUNTIF(A207,"*Clôture*")=1,SUM($D$2:D206)-SUM($G$2:G206),"")</f>
        <v/>
      </c>
    </row>
    <row r="208" spans="3:7" x14ac:dyDescent="0.4">
      <c r="C208" s="14"/>
      <c r="D208" s="6"/>
      <c r="E208" s="39" t="str">
        <f t="shared" si="4"/>
        <v/>
      </c>
      <c r="F208" s="33" t="str">
        <f>IF(COUNTIF(A208,"*Clôture*")=1,SUM($C$2:C207)-SUM($F$2:F207),"")</f>
        <v/>
      </c>
      <c r="G208" s="33" t="str">
        <f>IF(COUNTIF(A208,"*Clôture*")=1,SUM($D$2:D207)-SUM($G$2:G207),"")</f>
        <v/>
      </c>
    </row>
    <row r="209" spans="3:7" x14ac:dyDescent="0.4">
      <c r="C209" s="14"/>
      <c r="D209" s="6"/>
      <c r="E209" s="39" t="str">
        <f t="shared" si="4"/>
        <v/>
      </c>
      <c r="F209" s="33" t="str">
        <f>IF(COUNTIF(A209,"*Clôture*")=1,SUM($C$2:C208)-SUM($F$2:F208),"")</f>
        <v/>
      </c>
      <c r="G209" s="33" t="str">
        <f>IF(COUNTIF(A209,"*Clôture*")=1,SUM($D$2:D208)-SUM($G$2:G208),"")</f>
        <v/>
      </c>
    </row>
    <row r="210" spans="3:7" x14ac:dyDescent="0.4">
      <c r="C210" s="14"/>
      <c r="D210" s="6"/>
      <c r="E210" s="39" t="str">
        <f t="shared" si="4"/>
        <v/>
      </c>
      <c r="F210" s="33" t="str">
        <f>IF(COUNTIF(A210,"*Clôture*")=1,SUM($C$2:C209)-SUM($F$2:F209),"")</f>
        <v/>
      </c>
      <c r="G210" s="33" t="str">
        <f>IF(COUNTIF(A210,"*Clôture*")=1,SUM($D$2:D209)-SUM($G$2:G209),"")</f>
        <v/>
      </c>
    </row>
    <row r="211" spans="3:7" x14ac:dyDescent="0.4">
      <c r="C211" s="14"/>
      <c r="D211" s="6"/>
      <c r="E211" s="39" t="str">
        <f t="shared" si="4"/>
        <v/>
      </c>
      <c r="F211" s="33" t="str">
        <f>IF(COUNTIF(A211,"*Clôture*")=1,SUM($C$2:C210)-SUM($F$2:F210),"")</f>
        <v/>
      </c>
      <c r="G211" s="33" t="str">
        <f>IF(COUNTIF(A211,"*Clôture*")=1,SUM($D$2:D210)-SUM($G$2:G210),"")</f>
        <v/>
      </c>
    </row>
    <row r="212" spans="3:7" x14ac:dyDescent="0.4">
      <c r="C212" s="14"/>
      <c r="D212" s="6"/>
      <c r="E212" s="39" t="str">
        <f t="shared" si="4"/>
        <v/>
      </c>
      <c r="F212" s="33" t="str">
        <f>IF(COUNTIF(A212,"*Clôture*")=1,SUM($C$2:C211)-SUM($F$2:F211),"")</f>
        <v/>
      </c>
      <c r="G212" s="33" t="str">
        <f>IF(COUNTIF(A212,"*Clôture*")=1,SUM($D$2:D211)-SUM($G$2:G211),"")</f>
        <v/>
      </c>
    </row>
    <row r="213" spans="3:7" x14ac:dyDescent="0.4">
      <c r="C213" s="14"/>
      <c r="D213" s="6"/>
      <c r="E213" s="39" t="str">
        <f t="shared" si="4"/>
        <v/>
      </c>
      <c r="F213" s="33" t="str">
        <f>IF(COUNTIF(A213,"*Clôture*")=1,SUM($C$2:C212)-SUM($F$2:F212),"")</f>
        <v/>
      </c>
      <c r="G213" s="33" t="str">
        <f>IF(COUNTIF(A213,"*Clôture*")=1,SUM($D$2:D212)-SUM($G$2:G212),"")</f>
        <v/>
      </c>
    </row>
    <row r="214" spans="3:7" x14ac:dyDescent="0.4">
      <c r="C214" s="14"/>
      <c r="D214" s="6"/>
      <c r="E214" s="39" t="str">
        <f t="shared" si="4"/>
        <v/>
      </c>
      <c r="F214" s="33" t="str">
        <f>IF(COUNTIF(A214,"*Clôture*")=1,SUM($C$2:C213)-SUM($F$2:F213),"")</f>
        <v/>
      </c>
      <c r="G214" s="33" t="str">
        <f>IF(COUNTIF(A214,"*Clôture*")=1,SUM($D$2:D213)-SUM($G$2:G213),"")</f>
        <v/>
      </c>
    </row>
    <row r="215" spans="3:7" x14ac:dyDescent="0.4">
      <c r="C215" s="14"/>
      <c r="D215" s="6"/>
      <c r="E215" s="39" t="str">
        <f t="shared" si="4"/>
        <v/>
      </c>
      <c r="F215" s="33" t="str">
        <f>IF(COUNTIF(A215,"*Clôture*")=1,SUM($C$2:C214)-SUM($F$2:F214),"")</f>
        <v/>
      </c>
      <c r="G215" s="33" t="str">
        <f>IF(COUNTIF(A215,"*Clôture*")=1,SUM($D$2:D214)-SUM($G$2:G214),"")</f>
        <v/>
      </c>
    </row>
    <row r="216" spans="3:7" x14ac:dyDescent="0.4">
      <c r="C216" s="14"/>
      <c r="D216" s="6"/>
      <c r="E216" s="39" t="str">
        <f t="shared" si="4"/>
        <v/>
      </c>
      <c r="F216" s="33" t="str">
        <f>IF(COUNTIF(A216,"*Clôture*")=1,SUM($C$2:C215)-SUM($F$2:F215),"")</f>
        <v/>
      </c>
      <c r="G216" s="33" t="str">
        <f>IF(COUNTIF(A216,"*Clôture*")=1,SUM($D$2:D215)-SUM($G$2:G215),"")</f>
        <v/>
      </c>
    </row>
    <row r="217" spans="3:7" x14ac:dyDescent="0.4">
      <c r="C217" s="14"/>
      <c r="D217" s="6"/>
      <c r="E217" s="39" t="str">
        <f t="shared" si="4"/>
        <v/>
      </c>
      <c r="F217" s="33" t="str">
        <f>IF(COUNTIF(A217,"*Clôture*")=1,SUM($C$2:C216)-SUM($F$2:F216),"")</f>
        <v/>
      </c>
      <c r="G217" s="33" t="str">
        <f>IF(COUNTIF(A217,"*Clôture*")=1,SUM($D$2:D216)-SUM($G$2:G216),"")</f>
        <v/>
      </c>
    </row>
    <row r="218" spans="3:7" x14ac:dyDescent="0.4">
      <c r="C218" s="14"/>
      <c r="D218" s="6"/>
      <c r="E218" s="39" t="str">
        <f t="shared" si="4"/>
        <v/>
      </c>
      <c r="F218" s="33" t="str">
        <f>IF(COUNTIF(A218,"*Clôture*")=1,SUM($C$2:C217)-SUM($F$2:F217),"")</f>
        <v/>
      </c>
      <c r="G218" s="33" t="str">
        <f>IF(COUNTIF(A218,"*Clôture*")=1,SUM($D$2:D217)-SUM($G$2:G217),"")</f>
        <v/>
      </c>
    </row>
    <row r="219" spans="3:7" x14ac:dyDescent="0.4">
      <c r="C219" s="14"/>
      <c r="D219" s="6"/>
      <c r="E219" s="39" t="str">
        <f t="shared" si="4"/>
        <v/>
      </c>
      <c r="F219" s="33" t="str">
        <f>IF(COUNTIF(A219,"*Clôture*")=1,SUM($C$2:C218)-SUM($F$2:F218),"")</f>
        <v/>
      </c>
      <c r="G219" s="33" t="str">
        <f>IF(COUNTIF(A219,"*Clôture*")=1,SUM($D$2:D218)-SUM($G$2:G218),"")</f>
        <v/>
      </c>
    </row>
  </sheetData>
  <conditionalFormatting sqref="E1:E1048576">
    <cfRule type="cellIs" dxfId="8" priority="5" stopIfTrue="1" operator="lessThan">
      <formula>0</formula>
    </cfRule>
  </conditionalFormatting>
  <conditionalFormatting sqref="A1:E1048576">
    <cfRule type="expression" dxfId="7" priority="1">
      <formula>COUNTIF($A1,"*Clôture*")</formula>
    </cfRule>
  </conditionalFormatting>
  <conditionalFormatting sqref="C1:C1048576">
    <cfRule type="expression" dxfId="6" priority="2">
      <formula>AND(ISNUMBER(C1),OR(C1&gt;=50,E1&lt;=0))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clauzel</dc:creator>
  <cp:lastModifiedBy>Michel</cp:lastModifiedBy>
  <dcterms:created xsi:type="dcterms:W3CDTF">2022-01-31T11:01:34Z</dcterms:created>
  <dcterms:modified xsi:type="dcterms:W3CDTF">2022-01-31T20:35:21Z</dcterms:modified>
</cp:coreProperties>
</file>