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larrouy\Downloads\"/>
    </mc:Choice>
  </mc:AlternateContent>
  <xr:revisionPtr revIDLastSave="0" documentId="13_ncr:1_{25156A5F-33B7-4CFB-B746-1D35865DC286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MONTANT TOTAL" sheetId="1" r:id="rId1"/>
    <sheet name="CALCUL PAR SECTE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" l="1"/>
  <c r="P6" i="1"/>
  <c r="P8" i="1"/>
  <c r="P13" i="1"/>
  <c r="P15" i="1"/>
  <c r="P17" i="1"/>
  <c r="P20" i="1"/>
  <c r="P23" i="1"/>
  <c r="P32" i="1"/>
  <c r="P33" i="1"/>
  <c r="P36" i="1"/>
  <c r="P40" i="1"/>
  <c r="E3" i="2" l="1"/>
  <c r="M22" i="1" s="1"/>
  <c r="B11" i="2"/>
  <c r="E4" i="2"/>
  <c r="N22" i="1" s="1"/>
  <c r="E2" i="2"/>
  <c r="L19" i="1" s="1"/>
  <c r="B28" i="2"/>
  <c r="B27" i="2"/>
  <c r="B26" i="2"/>
  <c r="B25" i="2"/>
  <c r="B24" i="2"/>
  <c r="B23" i="2"/>
  <c r="B22" i="2"/>
  <c r="B21" i="2"/>
  <c r="B20" i="2"/>
  <c r="B10" i="2"/>
  <c r="B9" i="2"/>
  <c r="B8" i="2"/>
  <c r="B7" i="2"/>
  <c r="B6" i="2"/>
  <c r="B5" i="2"/>
  <c r="B4" i="2"/>
  <c r="B3" i="2"/>
  <c r="B2" i="2"/>
  <c r="E5" i="2"/>
  <c r="O19" i="1" s="1"/>
  <c r="B35" i="2"/>
  <c r="B34" i="2"/>
  <c r="B33" i="2"/>
  <c r="B32" i="2"/>
  <c r="B31" i="2"/>
  <c r="B30" i="2"/>
  <c r="B29" i="2"/>
  <c r="B19" i="2"/>
  <c r="B18" i="2"/>
  <c r="B17" i="2"/>
  <c r="B16" i="2"/>
  <c r="B15" i="2"/>
  <c r="B14" i="2"/>
  <c r="B13" i="2"/>
  <c r="B12" i="2"/>
  <c r="P34" i="1" l="1"/>
  <c r="P38" i="1"/>
  <c r="P5" i="1"/>
  <c r="P3" i="1"/>
  <c r="P28" i="1"/>
  <c r="P26" i="1"/>
  <c r="P31" i="1"/>
  <c r="P21" i="1"/>
  <c r="P25" i="1"/>
  <c r="P46" i="1"/>
  <c r="P44" i="1"/>
  <c r="P4" i="1"/>
  <c r="P12" i="1"/>
  <c r="P45" i="1"/>
  <c r="P18" i="1"/>
  <c r="P7" i="1"/>
  <c r="P9" i="1"/>
  <c r="P10" i="1"/>
  <c r="P14" i="1"/>
  <c r="P11" i="1"/>
  <c r="P16" i="1"/>
  <c r="P22" i="1"/>
  <c r="P30" i="1"/>
  <c r="P19" i="1"/>
  <c r="P39" i="1"/>
  <c r="P24" i="1"/>
  <c r="P27" i="1"/>
  <c r="P35" i="1"/>
  <c r="P42" i="1"/>
  <c r="P29" i="1"/>
  <c r="P37" i="1"/>
  <c r="P41" i="1"/>
  <c r="P43" i="1"/>
  <c r="O8" i="1"/>
  <c r="N8" i="1"/>
  <c r="M8" i="1"/>
  <c r="L8" i="1"/>
  <c r="L33" i="1"/>
  <c r="M33" i="1"/>
  <c r="N33" i="1"/>
  <c r="O33" i="1"/>
  <c r="L23" i="1"/>
  <c r="M23" i="1"/>
  <c r="N23" i="1"/>
  <c r="O23" i="1"/>
  <c r="L40" i="1"/>
  <c r="M40" i="1"/>
  <c r="N40" i="1"/>
  <c r="O40" i="1"/>
  <c r="L17" i="1"/>
  <c r="M17" i="1"/>
  <c r="N17" i="1"/>
  <c r="O17" i="1"/>
  <c r="O4" i="1"/>
  <c r="O25" i="1"/>
  <c r="O14" i="1"/>
  <c r="O39" i="1"/>
  <c r="O41" i="1"/>
  <c r="O6" i="1"/>
  <c r="O38" i="1"/>
  <c r="O27" i="1"/>
  <c r="O24" i="1"/>
  <c r="N35" i="1"/>
  <c r="N26" i="1"/>
  <c r="N29" i="1"/>
  <c r="N2" i="1"/>
  <c r="N19" i="1"/>
  <c r="O7" i="1"/>
  <c r="O15" i="1"/>
  <c r="O45" i="1"/>
  <c r="O44" i="1"/>
  <c r="O34" i="1"/>
  <c r="N27" i="1"/>
  <c r="N4" i="1"/>
  <c r="N39" i="1"/>
  <c r="N41" i="1"/>
  <c r="N24" i="1"/>
  <c r="O18" i="1"/>
  <c r="O13" i="1"/>
  <c r="O31" i="1"/>
  <c r="O28" i="1"/>
  <c r="O21" i="1"/>
  <c r="N7" i="1"/>
  <c r="N45" i="1"/>
  <c r="N44" i="1"/>
  <c r="N34" i="1"/>
  <c r="N6" i="1"/>
  <c r="N14" i="1"/>
  <c r="N25" i="1"/>
  <c r="N18" i="1"/>
  <c r="N13" i="1"/>
  <c r="N31" i="1"/>
  <c r="N28" i="1"/>
  <c r="N21" i="1"/>
  <c r="O5" i="1"/>
  <c r="O46" i="1"/>
  <c r="O12" i="1"/>
  <c r="O43" i="1"/>
  <c r="O3" i="1"/>
  <c r="N5" i="1"/>
  <c r="N46" i="1"/>
  <c r="N12" i="1"/>
  <c r="N43" i="1"/>
  <c r="N3" i="1"/>
  <c r="O36" i="1"/>
  <c r="O9" i="1"/>
  <c r="O11" i="1"/>
  <c r="O42" i="1"/>
  <c r="O30" i="1"/>
  <c r="N15" i="1"/>
  <c r="N38" i="1"/>
  <c r="N36" i="1"/>
  <c r="N9" i="1"/>
  <c r="N11" i="1"/>
  <c r="N42" i="1"/>
  <c r="N30" i="1"/>
  <c r="O20" i="1"/>
  <c r="O16" i="1"/>
  <c r="O32" i="1"/>
  <c r="O10" i="1"/>
  <c r="O37" i="1"/>
  <c r="O22" i="1"/>
  <c r="N20" i="1"/>
  <c r="N16" i="1"/>
  <c r="N32" i="1"/>
  <c r="N10" i="1"/>
  <c r="N37" i="1"/>
  <c r="O35" i="1"/>
  <c r="O26" i="1"/>
  <c r="O29" i="1"/>
  <c r="O2" i="1"/>
  <c r="L20" i="1"/>
  <c r="L16" i="1"/>
  <c r="L32" i="1"/>
  <c r="L10" i="1"/>
  <c r="L37" i="1"/>
  <c r="L22" i="1"/>
  <c r="L7" i="1"/>
  <c r="L15" i="1"/>
  <c r="L45" i="1"/>
  <c r="L44" i="1"/>
  <c r="L34" i="1"/>
  <c r="L6" i="1"/>
  <c r="L14" i="1"/>
  <c r="L25" i="1"/>
  <c r="L38" i="1"/>
  <c r="L27" i="1"/>
  <c r="L4" i="1"/>
  <c r="L39" i="1"/>
  <c r="L41" i="1"/>
  <c r="L24" i="1"/>
  <c r="L18" i="1"/>
  <c r="L13" i="1"/>
  <c r="L31" i="1"/>
  <c r="L28" i="1"/>
  <c r="L21" i="1"/>
  <c r="L5" i="1"/>
  <c r="L46" i="1"/>
  <c r="L12" i="1"/>
  <c r="L43" i="1"/>
  <c r="L3" i="1"/>
  <c r="L36" i="1"/>
  <c r="L9" i="1"/>
  <c r="L11" i="1"/>
  <c r="L42" i="1"/>
  <c r="L30" i="1"/>
  <c r="L35" i="1"/>
  <c r="L26" i="1"/>
  <c r="L29" i="1"/>
  <c r="L2" i="1"/>
  <c r="M6" i="1"/>
  <c r="M14" i="1"/>
  <c r="M25" i="1"/>
  <c r="M38" i="1"/>
  <c r="M45" i="1"/>
  <c r="M27" i="1"/>
  <c r="M4" i="1"/>
  <c r="M39" i="1"/>
  <c r="M41" i="1"/>
  <c r="M24" i="1"/>
  <c r="M15" i="1"/>
  <c r="M44" i="1"/>
  <c r="M18" i="1"/>
  <c r="M13" i="1"/>
  <c r="M31" i="1"/>
  <c r="M28" i="1"/>
  <c r="M21" i="1"/>
  <c r="M5" i="1"/>
  <c r="M46" i="1"/>
  <c r="M12" i="1"/>
  <c r="M43" i="1"/>
  <c r="M3" i="1"/>
  <c r="M35" i="1"/>
  <c r="M26" i="1"/>
  <c r="M29" i="1"/>
  <c r="M2" i="1"/>
  <c r="M7" i="1"/>
  <c r="M34" i="1"/>
  <c r="M36" i="1"/>
  <c r="M9" i="1"/>
  <c r="M11" i="1"/>
  <c r="M42" i="1"/>
  <c r="M30" i="1"/>
  <c r="M20" i="1"/>
  <c r="M16" i="1"/>
  <c r="M32" i="1"/>
  <c r="M10" i="1"/>
  <c r="M37" i="1"/>
  <c r="M19" i="1"/>
</calcChain>
</file>

<file path=xl/sharedStrings.xml><?xml version="1.0" encoding="utf-8"?>
<sst xmlns="http://schemas.openxmlformats.org/spreadsheetml/2006/main" count="279" uniqueCount="106">
  <si>
    <t>ETABLISSEMENT</t>
  </si>
  <si>
    <t>SECTEUR 1</t>
  </si>
  <si>
    <t>SECTEUR 2</t>
  </si>
  <si>
    <t>SECTEUR 3</t>
  </si>
  <si>
    <t>S2Z3</t>
  </si>
  <si>
    <t>S2Z6</t>
  </si>
  <si>
    <t>S2Z1</t>
  </si>
  <si>
    <t>S2Z7</t>
  </si>
  <si>
    <t>S2Z8</t>
  </si>
  <si>
    <t>MONTANT ANNUEL
 (€/TTC)</t>
  </si>
  <si>
    <t>SECTEUR 4</t>
  </si>
  <si>
    <t>S2Z2</t>
  </si>
  <si>
    <t>S2Z5</t>
  </si>
  <si>
    <t>S2Z4</t>
  </si>
  <si>
    <t>S2Z9</t>
  </si>
  <si>
    <r>
      <t xml:space="preserve">SECTEUR 1
</t>
    </r>
    <r>
      <rPr>
        <sz val="8"/>
        <color theme="1"/>
        <rFont val="Calibri"/>
        <family val="2"/>
        <scheme val="minor"/>
      </rPr>
      <t xml:space="preserve"> (Calcul au 100ème)</t>
    </r>
  </si>
  <si>
    <r>
      <t xml:space="preserve">SECTEUR 2
</t>
    </r>
    <r>
      <rPr>
        <sz val="8"/>
        <color theme="1"/>
        <rFont val="Calibri"/>
        <family val="2"/>
        <scheme val="minor"/>
      </rPr>
      <t>(Calcul au 100ème)</t>
    </r>
  </si>
  <si>
    <r>
      <t xml:space="preserve">SECTEUR 3 
</t>
    </r>
    <r>
      <rPr>
        <sz val="8"/>
        <color theme="1"/>
        <rFont val="Calibri"/>
        <family val="2"/>
        <scheme val="minor"/>
      </rPr>
      <t>(Calcul au 100ème)</t>
    </r>
  </si>
  <si>
    <r>
      <t xml:space="preserve">SECTEUR 4
 </t>
    </r>
    <r>
      <rPr>
        <sz val="8"/>
        <color theme="1"/>
        <rFont val="Calibri"/>
        <family val="2"/>
        <scheme val="minor"/>
      </rPr>
      <t>(Calcul au 100ème)</t>
    </r>
  </si>
  <si>
    <t>S4Z1</t>
  </si>
  <si>
    <t>S4Z3</t>
  </si>
  <si>
    <t>S4Z2</t>
  </si>
  <si>
    <t>S4Z4</t>
  </si>
  <si>
    <t>S4Z6</t>
  </si>
  <si>
    <t>S4Z7</t>
  </si>
  <si>
    <t>S2Z8 / S2Z7</t>
  </si>
  <si>
    <t>S4Z5</t>
  </si>
  <si>
    <t>Secteur</t>
  </si>
  <si>
    <t>Secteur 2</t>
  </si>
  <si>
    <t>Prix total € TTC /An</t>
  </si>
  <si>
    <t>Secteur 4</t>
  </si>
  <si>
    <t>Secteur 3</t>
  </si>
  <si>
    <t>Secteur 1</t>
  </si>
  <si>
    <t>S1Z7</t>
  </si>
  <si>
    <t>S1Z8</t>
  </si>
  <si>
    <t>S3Z6</t>
  </si>
  <si>
    <t>S3Z8</t>
  </si>
  <si>
    <t>S3Z1</t>
  </si>
  <si>
    <t>S1Z2</t>
  </si>
  <si>
    <t>S3Z3</t>
  </si>
  <si>
    <t>S1Z11</t>
  </si>
  <si>
    <t>S3Z10</t>
  </si>
  <si>
    <t>TEST</t>
  </si>
  <si>
    <t>S3Z2</t>
  </si>
  <si>
    <t>S3Z4</t>
  </si>
  <si>
    <t>S3Z5</t>
  </si>
  <si>
    <t>S3Z7</t>
  </si>
  <si>
    <t>S3Z9</t>
  </si>
  <si>
    <t>S1Z1</t>
  </si>
  <si>
    <t>S1Z3</t>
  </si>
  <si>
    <t>S1Z4</t>
  </si>
  <si>
    <t>S1Z5</t>
  </si>
  <si>
    <t>S1Z6</t>
  </si>
  <si>
    <t>S1Z9</t>
  </si>
  <si>
    <t>S1Z10</t>
  </si>
  <si>
    <t>S1Z4/S1Z2</t>
  </si>
  <si>
    <t>Etablissement1</t>
  </si>
  <si>
    <t>Etablissement2</t>
  </si>
  <si>
    <t>Etablissement3</t>
  </si>
  <si>
    <t>Etablissement4</t>
  </si>
  <si>
    <t>Etablissement5</t>
  </si>
  <si>
    <t>Etablissement6</t>
  </si>
  <si>
    <t>Etablissement7</t>
  </si>
  <si>
    <t>Etablissement8</t>
  </si>
  <si>
    <t>Etablissement9</t>
  </si>
  <si>
    <t>Etablissement10</t>
  </si>
  <si>
    <t>Etablissement11</t>
  </si>
  <si>
    <t>Etablissement12</t>
  </si>
  <si>
    <t>Etablissement13</t>
  </si>
  <si>
    <t>Etablissement14</t>
  </si>
  <si>
    <t>Etablissement15</t>
  </si>
  <si>
    <t>Etablissement16</t>
  </si>
  <si>
    <t>Etablissement17</t>
  </si>
  <si>
    <t>Etablissement18</t>
  </si>
  <si>
    <t>Etablissement19</t>
  </si>
  <si>
    <t>Etablissement20</t>
  </si>
  <si>
    <t>Etablissement21</t>
  </si>
  <si>
    <t>Etablissement22</t>
  </si>
  <si>
    <t>Etablissement23</t>
  </si>
  <si>
    <t>Etablissement24</t>
  </si>
  <si>
    <t>Etablissement25</t>
  </si>
  <si>
    <t>Etablissement26</t>
  </si>
  <si>
    <t>Etablissement27</t>
  </si>
  <si>
    <t>Etablissement28</t>
  </si>
  <si>
    <t>Etablissement29</t>
  </si>
  <si>
    <t>Etablissement30</t>
  </si>
  <si>
    <t>Etablissement31</t>
  </si>
  <si>
    <t>Etablissement32</t>
  </si>
  <si>
    <t>Etablissement33</t>
  </si>
  <si>
    <t>Etablissement34</t>
  </si>
  <si>
    <t>Etablissement35</t>
  </si>
  <si>
    <t>Etablissement36</t>
  </si>
  <si>
    <t>Etablissement37</t>
  </si>
  <si>
    <t>Etablissement38</t>
  </si>
  <si>
    <t>Etablissement39</t>
  </si>
  <si>
    <t>Etablissement40</t>
  </si>
  <si>
    <t>Etablissement41</t>
  </si>
  <si>
    <t>Etablissement42</t>
  </si>
  <si>
    <t>Etablissement43</t>
  </si>
  <si>
    <t>Etablissement44</t>
  </si>
  <si>
    <t>Etablissement45</t>
  </si>
  <si>
    <t>INFO1</t>
  </si>
  <si>
    <t>INFO2</t>
  </si>
  <si>
    <t>INFO3</t>
  </si>
  <si>
    <t>INFO4</t>
  </si>
  <si>
    <t>INFO5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</si>
</sst>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#,##0.0\ &quot;€&quot;"/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Futura Std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6" fontId="0" fillId="0" borderId="0" xfId="0" applyNumberFormat="1"/>
    <xf numFmtId="1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right" vertical="center"/>
    </xf>
    <xf numFmtId="10" fontId="0" fillId="0" borderId="0" xfId="0" applyNumberFormat="1" applyAlignment="1">
      <alignment horizontal="right"/>
    </xf>
    <xf numFmtId="10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10" fontId="0" fillId="3" borderId="0" xfId="0" applyNumberFormat="1" applyFill="1" applyAlignment="1">
      <alignment horizontal="right"/>
    </xf>
    <xf numFmtId="10" fontId="0" fillId="3" borderId="0" xfId="0" applyNumberFormat="1" applyFill="1" applyAlignment="1">
      <alignment horizontal="right" vertical="center"/>
    </xf>
    <xf numFmtId="10" fontId="0" fillId="3" borderId="0" xfId="0" applyNumberFormat="1" applyFill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17"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numFmt numFmtId="14" formatCode="0.00%"/>
      <alignment horizontal="right" vertical="center" textRotation="0" wrapText="0" indent="0" justifyLastLine="0" shrinkToFit="0" readingOrder="0"/>
    </dxf>
    <dxf>
      <numFmt numFmtId="14" formatCode="0.0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\ &quot;€&quot;"/>
      <alignment horizontal="center" vertical="bottom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numFmt numFmtId="164" formatCode="#,##0\ &quot;€&quot;"/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\ &quot;€&quot;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Futura Std Book"/>
        <family val="2"/>
        <scheme val="none"/>
      </font>
      <alignment horizontal="general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073F9C-AA70-49CE-8A58-919DB238CC9D}" name="Tableau1" displayName="Tableau1" ref="A1:P46" totalsRowShown="0" headerRowDxfId="16">
  <autoFilter ref="A1:P46" xr:uid="{6B073F9C-AA70-49CE-8A58-919DB238CC9D}"/>
  <sortState xmlns:xlrd2="http://schemas.microsoft.com/office/spreadsheetml/2017/richdata2" ref="A2:P46">
    <sortCondition ref="H1:H46"/>
  </sortState>
  <tableColumns count="16">
    <tableColumn id="1" xr3:uid="{0D7DE01B-BC04-4951-8825-CCBEAB5B9F7E}" name="ETABLISSEMENT" dataDxfId="15"/>
    <tableColumn id="2" xr3:uid="{49449AFD-B914-46D5-A911-0FD215176BAE}" name="INFO1" dataDxfId="14"/>
    <tableColumn id="4" xr3:uid="{FE376F34-22AD-4D4E-92E7-FE5071A6C027}" name="INFO2" dataDxfId="13"/>
    <tableColumn id="6" xr3:uid="{9F48CDC4-DF4C-46B0-8EF6-5F81489E0ADC}" name="INFO3" dataDxfId="12"/>
    <tableColumn id="5" xr3:uid="{0F502CB1-073F-4DC3-8FBC-8DF4F402BBA1}" name="INFO4" dataDxfId="11"/>
    <tableColumn id="3" xr3:uid="{2EA4056B-FED2-4B65-8128-33AF7A88897E}" name="INFO5" dataDxfId="10"/>
    <tableColumn id="7" xr3:uid="{35C4945E-2E4B-4706-864E-F5EA79CFFD86}" name="MONTANT ANNUEL_x000a_ (€/TTC)" dataDxfId="9"/>
    <tableColumn id="10" xr3:uid="{E9752BE5-7FF6-4F32-985B-07731260D93A}" name="SECTEUR 1" dataDxfId="8"/>
    <tableColumn id="8" xr3:uid="{61D7889F-4C02-44C7-83AE-D3992C7F9CBE}" name="SECTEUR 2" dataDxfId="7"/>
    <tableColumn id="9" xr3:uid="{28B6277C-2148-4B8C-85FA-3F75200BE2E7}" name="SECTEUR 3" dataDxfId="6"/>
    <tableColumn id="12" xr3:uid="{720986D4-FA58-41DD-9005-F7DE6A7A6A1A}" name="SECTEUR 4" dataDxfId="5"/>
    <tableColumn id="14" xr3:uid="{13297776-8474-447B-B51B-46F4A75DCD4B}" name="SECTEUR 1_x000a_ (Calcul au 100ème)" dataDxfId="4">
      <calculatedColumnFormula>Tableau1[[#This Row],[MONTANT ANNUEL
 (€/TTC)]]/'CALCUL PAR SECTEUR'!E$2</calculatedColumnFormula>
    </tableColumn>
    <tableColumn id="11" xr3:uid="{3B3AD685-433D-48DA-85F9-FEF7C80CFCBD}" name="SECTEUR 2_x000a_(Calcul au 100ème)" dataDxfId="3">
      <calculatedColumnFormula>Tableau1[[#This Row],[MONTANT ANNUEL
 (€/TTC)]]/'CALCUL PAR SECTEUR'!E$3</calculatedColumnFormula>
    </tableColumn>
    <tableColumn id="13" xr3:uid="{906BCBD5-8BA0-4557-A789-A334E73700D0}" name="SECTEUR 3 _x000a_(Calcul au 100ème)" dataDxfId="2">
      <calculatedColumnFormula>Tableau1[[#This Row],[MONTANT ANNUEL
 (€/TTC)]]/'CALCUL PAR SECTEUR'!E$4</calculatedColumnFormula>
    </tableColumn>
    <tableColumn id="15" xr3:uid="{17D9DCA8-00FA-46FD-BDFB-B46E8AC3AA26}" name="SECTEUR 4_x000a_ (Calcul au 100ème)" dataDxfId="1">
      <calculatedColumnFormula>Tableau1[[#This Row],[MONTANT ANNUEL
 (€/TTC)]]/'CALCUL PAR SECTEUR'!E$5</calculatedColumnFormula>
    </tableColumn>
    <tableColumn id="20" xr3:uid="{A2ED38DF-91D3-4FEE-BE86-B9280E04313A}" name="TEST" dataDxfId="0">
      <calculatedColumnFormula>IF(ISBLANK(G2),"",SUMIF($A$2:$A$50,$A2,$E$2:$E$50)/SUMIF('CALCUL PAR SECTEUR'!$A$2:$A$40,Tableau1[[#This Row],[SECTEUR 2]],'CALCUL PAR SECTEUR'!$B$2:$B$40))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P46"/>
  <sheetViews>
    <sheetView tabSelected="1" zoomScaleNormal="10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E22" sqref="E22"/>
    </sheetView>
  </sheetViews>
  <sheetFormatPr baseColWidth="10" defaultColWidth="9.1796875" defaultRowHeight="14.5" x14ac:dyDescent="0.35"/>
  <cols>
    <col min="1" max="1" width="49.54296875" customWidth="1"/>
    <col min="2" max="2" width="24" style="1" customWidth="1"/>
    <col min="3" max="3" width="9.81640625" customWidth="1"/>
    <col min="4" max="4" width="17.54296875" style="1" customWidth="1"/>
    <col min="5" max="5" width="20.7265625" style="1" customWidth="1"/>
    <col min="6" max="6" width="15.1796875" style="1" customWidth="1"/>
    <col min="7" max="7" width="22" style="14" customWidth="1"/>
    <col min="8" max="8" width="17" style="12" customWidth="1"/>
    <col min="9" max="9" width="17.7265625" style="12" customWidth="1"/>
    <col min="10" max="10" width="14.453125" style="12" customWidth="1"/>
    <col min="11" max="11" width="14.26953125" style="12" customWidth="1"/>
    <col min="12" max="12" width="18.54296875" style="10" customWidth="1"/>
    <col min="13" max="13" width="18.81640625" style="9" customWidth="1"/>
    <col min="14" max="14" width="17.7265625" style="9" customWidth="1"/>
    <col min="15" max="16" width="18.453125" style="9" customWidth="1"/>
  </cols>
  <sheetData>
    <row r="1" spans="1:16" ht="41.25" customHeight="1" x14ac:dyDescent="0.35">
      <c r="A1" s="1" t="s">
        <v>0</v>
      </c>
      <c r="B1" s="1" t="s">
        <v>101</v>
      </c>
      <c r="C1" s="1" t="s">
        <v>102</v>
      </c>
      <c r="D1" s="1" t="s">
        <v>103</v>
      </c>
      <c r="E1" s="1" t="s">
        <v>104</v>
      </c>
      <c r="F1" s="1" t="s">
        <v>105</v>
      </c>
      <c r="G1" s="13" t="s">
        <v>9</v>
      </c>
      <c r="H1" s="1" t="s">
        <v>1</v>
      </c>
      <c r="I1" s="1" t="s">
        <v>2</v>
      </c>
      <c r="J1" s="1" t="s">
        <v>3</v>
      </c>
      <c r="K1" s="1" t="s">
        <v>10</v>
      </c>
      <c r="L1" s="8" t="s">
        <v>15</v>
      </c>
      <c r="M1" s="8" t="s">
        <v>16</v>
      </c>
      <c r="N1" s="8" t="s">
        <v>17</v>
      </c>
      <c r="O1" s="8" t="s">
        <v>18</v>
      </c>
      <c r="P1" s="8" t="s">
        <v>42</v>
      </c>
    </row>
    <row r="2" spans="1:16" x14ac:dyDescent="0.35">
      <c r="A2" s="6" t="s">
        <v>56</v>
      </c>
      <c r="B2" s="4"/>
      <c r="C2" s="4"/>
      <c r="D2" s="4"/>
      <c r="E2" s="4"/>
      <c r="F2" s="4"/>
      <c r="G2" s="15">
        <v>0</v>
      </c>
      <c r="I2" s="17" t="s">
        <v>25</v>
      </c>
      <c r="J2" s="17" t="s">
        <v>36</v>
      </c>
      <c r="K2" s="17" t="s">
        <v>5</v>
      </c>
      <c r="L2" s="10">
        <f>Tableau1[[#This Row],[MONTANT ANNUEL
 (€/TTC)]]/'CALCUL PAR SECTEUR'!E$2</f>
        <v>0</v>
      </c>
      <c r="M2" s="9">
        <f>Tableau1[[#This Row],[MONTANT ANNUEL
 (€/TTC)]]/'CALCUL PAR SECTEUR'!E$3</f>
        <v>0</v>
      </c>
      <c r="N2" s="11">
        <f>Tableau1[[#This Row],[MONTANT ANNUEL
 (€/TTC)]]/'CALCUL PAR SECTEUR'!E$4</f>
        <v>0</v>
      </c>
      <c r="O2" s="11">
        <f>Tableau1[[#This Row],[MONTANT ANNUEL
 (€/TTC)]]/'CALCUL PAR SECTEUR'!E$5</f>
        <v>0</v>
      </c>
      <c r="P2" s="11" t="e">
        <f>IF(ISBLANK(G2),"",SUMIF($A$2:$A$50,$A2,$E$2:$E$50)/SUMIF('CALCUL PAR SECTEUR'!$A$2:$A$40,Tableau1[[#This Row],[SECTEUR 2]],'CALCUL PAR SECTEUR'!$B$2:$B$40))</f>
        <v>#DIV/0!</v>
      </c>
    </row>
    <row r="3" spans="1:16" x14ac:dyDescent="0.35">
      <c r="A3" s="6" t="s">
        <v>57</v>
      </c>
      <c r="C3" s="1"/>
      <c r="D3" s="2"/>
      <c r="F3" s="2"/>
      <c r="G3" s="14">
        <v>234</v>
      </c>
      <c r="I3" s="12" t="s">
        <v>14</v>
      </c>
      <c r="J3" s="12" t="s">
        <v>47</v>
      </c>
      <c r="K3" s="12" t="s">
        <v>23</v>
      </c>
      <c r="L3" s="10">
        <f>Tableau1[[#This Row],[MONTANT ANNUEL
 (€/TTC)]]/'CALCUL PAR SECTEUR'!E$2</f>
        <v>1.6502353066292351E-3</v>
      </c>
      <c r="M3" s="9">
        <f>Tableau1[[#This Row],[MONTANT ANNUEL
 (€/TTC)]]/'CALCUL PAR SECTEUR'!E$3</f>
        <v>1.5267777238693299E-3</v>
      </c>
      <c r="N3" s="10">
        <f>Tableau1[[#This Row],[MONTANT ANNUEL
 (€/TTC)]]/'CALCUL PAR SECTEUR'!E$4</f>
        <v>1.5267777238693299E-3</v>
      </c>
      <c r="O3" s="10">
        <f>Tableau1[[#This Row],[MONTANT ANNUEL
 (€/TTC)]]/'CALCUL PAR SECTEUR'!E$5</f>
        <v>1.5267777238693299E-3</v>
      </c>
      <c r="P3" s="11">
        <f>IF(ISBLANK(G3),"",SUMIF($A$2:$A$50,$A3,$E$2:$E$50)/SUMIF('CALCUL PAR SECTEUR'!$A$2:$A$40,Tableau1[[#This Row],[SECTEUR 2]],'CALCUL PAR SECTEUR'!$B$2:$B$40))</f>
        <v>0</v>
      </c>
    </row>
    <row r="4" spans="1:16" x14ac:dyDescent="0.35">
      <c r="A4" s="6" t="s">
        <v>58</v>
      </c>
      <c r="C4" s="1"/>
      <c r="D4" s="2"/>
      <c r="F4" s="2"/>
      <c r="G4" s="14">
        <v>10080</v>
      </c>
      <c r="I4" s="12" t="s">
        <v>5</v>
      </c>
      <c r="J4" s="12" t="s">
        <v>46</v>
      </c>
      <c r="K4" s="17" t="s">
        <v>26</v>
      </c>
      <c r="L4" s="10">
        <f>Tableau1[[#This Row],[MONTANT ANNUEL
 (€/TTC)]]/'CALCUL PAR SECTEUR'!E$2</f>
        <v>7.1087059362490129E-2</v>
      </c>
      <c r="M4" s="9">
        <f>Tableau1[[#This Row],[MONTANT ANNUEL
 (€/TTC)]]/'CALCUL PAR SECTEUR'!E$3</f>
        <v>6.5768886566678827E-2</v>
      </c>
      <c r="N4" s="10">
        <f>Tableau1[[#This Row],[MONTANT ANNUEL
 (€/TTC)]]/'CALCUL PAR SECTEUR'!E$4</f>
        <v>6.5768886566678827E-2</v>
      </c>
      <c r="O4" s="10">
        <f>Tableau1[[#This Row],[MONTANT ANNUEL
 (€/TTC)]]/'CALCUL PAR SECTEUR'!E$5</f>
        <v>6.5768886566678827E-2</v>
      </c>
      <c r="P4" s="11">
        <f>IF(ISBLANK(G4),"",SUMIF($A$2:$A$50,$A4,$E$2:$E$50)/SUMIF('CALCUL PAR SECTEUR'!$A$2:$A$40,Tableau1[[#This Row],[SECTEUR 2]],'CALCUL PAR SECTEUR'!$B$2:$B$40))</f>
        <v>0</v>
      </c>
    </row>
    <row r="5" spans="1:16" x14ac:dyDescent="0.35">
      <c r="A5" s="6" t="s">
        <v>59</v>
      </c>
      <c r="C5" s="1"/>
      <c r="D5" s="2"/>
      <c r="F5" s="2"/>
      <c r="G5" s="14">
        <v>1152</v>
      </c>
      <c r="I5" s="12" t="s">
        <v>8</v>
      </c>
      <c r="J5" s="12" t="s">
        <v>47</v>
      </c>
      <c r="K5" s="17" t="s">
        <v>19</v>
      </c>
      <c r="L5" s="10">
        <f>Tableau1[[#This Row],[MONTANT ANNUEL
 (€/TTC)]]/'CALCUL PAR SECTEUR'!E$2</f>
        <v>8.1242353557131573E-3</v>
      </c>
      <c r="M5" s="9">
        <f>Tableau1[[#This Row],[MONTANT ANNUEL
 (€/TTC)]]/'CALCUL PAR SECTEUR'!E$3</f>
        <v>7.516444179049008E-3</v>
      </c>
      <c r="N5" s="10">
        <f>Tableau1[[#This Row],[MONTANT ANNUEL
 (€/TTC)]]/'CALCUL PAR SECTEUR'!E$4</f>
        <v>7.516444179049008E-3</v>
      </c>
      <c r="O5" s="10">
        <f>Tableau1[[#This Row],[MONTANT ANNUEL
 (€/TTC)]]/'CALCUL PAR SECTEUR'!E$5</f>
        <v>7.516444179049008E-3</v>
      </c>
      <c r="P5" s="11">
        <f>IF(ISBLANK(G5),"",SUMIF($A$2:$A$50,$A5,$E$2:$E$50)/SUMIF('CALCUL PAR SECTEUR'!$A$2:$A$40,Tableau1[[#This Row],[SECTEUR 2]],'CALCUL PAR SECTEUR'!$B$2:$B$40))</f>
        <v>0</v>
      </c>
    </row>
    <row r="6" spans="1:16" x14ac:dyDescent="0.35">
      <c r="A6" s="6" t="s">
        <v>60</v>
      </c>
      <c r="C6" s="1"/>
      <c r="D6" s="2"/>
      <c r="F6" s="2"/>
      <c r="H6" s="12" t="s">
        <v>48</v>
      </c>
      <c r="I6" s="12" t="s">
        <v>6</v>
      </c>
      <c r="J6" s="12" t="s">
        <v>37</v>
      </c>
      <c r="K6" s="12" t="s">
        <v>19</v>
      </c>
      <c r="L6" s="10">
        <f>Tableau1[[#This Row],[MONTANT ANNUEL
 (€/TTC)]]/'CALCUL PAR SECTEUR'!E$2</f>
        <v>0</v>
      </c>
      <c r="M6" s="9">
        <f>Tableau1[[#This Row],[MONTANT ANNUEL
 (€/TTC)]]/'CALCUL PAR SECTEUR'!E$3</f>
        <v>0</v>
      </c>
      <c r="N6" s="10">
        <f>Tableau1[[#This Row],[MONTANT ANNUEL
 (€/TTC)]]/'CALCUL PAR SECTEUR'!E$4</f>
        <v>0</v>
      </c>
      <c r="O6" s="10">
        <f>Tableau1[[#This Row],[MONTANT ANNUEL
 (€/TTC)]]/'CALCUL PAR SECTEUR'!E$5</f>
        <v>0</v>
      </c>
      <c r="P6" s="11" t="str">
        <f>IF(ISBLANK(G6),"",SUMIF($A$2:$A$50,$A6,$E$2:$E$50)/SUMIF('CALCUL PAR SECTEUR'!$A$2:$A$40,Tableau1[[#This Row],[SECTEUR 2]],'CALCUL PAR SECTEUR'!$B$2:$B$40))</f>
        <v/>
      </c>
    </row>
    <row r="7" spans="1:16" s="28" customFormat="1" x14ac:dyDescent="0.35">
      <c r="A7" s="6" t="s">
        <v>61</v>
      </c>
      <c r="B7" s="21"/>
      <c r="C7" s="21"/>
      <c r="D7" s="22"/>
      <c r="E7" s="21"/>
      <c r="F7" s="22"/>
      <c r="G7" s="23">
        <v>370.76</v>
      </c>
      <c r="H7" s="24" t="s">
        <v>48</v>
      </c>
      <c r="I7" s="24" t="s">
        <v>6</v>
      </c>
      <c r="J7" s="24" t="s">
        <v>37</v>
      </c>
      <c r="K7" s="24" t="s">
        <v>19</v>
      </c>
      <c r="L7" s="25">
        <f>Tableau1[[#This Row],[MONTANT ANNUEL
 (€/TTC)]]/'CALCUL PAR SECTEUR'!E$2</f>
        <v>2.6147061636147659E-3</v>
      </c>
      <c r="M7" s="26">
        <f>Tableau1[[#This Row],[MONTANT ANNUEL
 (€/TTC)]]/'CALCUL PAR SECTEUR'!E$3</f>
        <v>2.4190944824862936E-3</v>
      </c>
      <c r="N7" s="25">
        <f>Tableau1[[#This Row],[MONTANT ANNUEL
 (€/TTC)]]/'CALCUL PAR SECTEUR'!E$4</f>
        <v>2.4190944824862936E-3</v>
      </c>
      <c r="O7" s="25">
        <f>Tableau1[[#This Row],[MONTANT ANNUEL
 (€/TTC)]]/'CALCUL PAR SECTEUR'!E$5</f>
        <v>2.4190944824862936E-3</v>
      </c>
      <c r="P7" s="27">
        <f>IF(ISBLANK(G7),"",SUMIF($A$2:$E$50,$A7,$A$2:$E$50)/SUMIF('CALCUL PAR SECTEUR'!$A$2:$A$40,Tableau1[[#This Row],[SECTEUR 2]],'CALCUL PAR SECTEUR'!$B$2:$B$40))</f>
        <v>0</v>
      </c>
    </row>
    <row r="8" spans="1:16" x14ac:dyDescent="0.35">
      <c r="A8" s="6" t="s">
        <v>62</v>
      </c>
      <c r="C8" s="1"/>
      <c r="D8" s="2"/>
      <c r="F8" s="2"/>
      <c r="H8" s="12" t="s">
        <v>48</v>
      </c>
      <c r="I8" s="12" t="s">
        <v>6</v>
      </c>
      <c r="J8" s="12" t="s">
        <v>39</v>
      </c>
      <c r="K8" s="12" t="s">
        <v>19</v>
      </c>
      <c r="L8" s="10">
        <f>Tableau1[[#This Row],[MONTANT ANNUEL
 (€/TTC)]]/'CALCUL PAR SECTEUR'!E$2</f>
        <v>0</v>
      </c>
      <c r="M8" s="9">
        <f>Tableau1[[#This Row],[MONTANT ANNUEL
 (€/TTC)]]/'CALCUL PAR SECTEUR'!E$3</f>
        <v>0</v>
      </c>
      <c r="N8" s="10">
        <f>Tableau1[[#This Row],[MONTANT ANNUEL
 (€/TTC)]]/'CALCUL PAR SECTEUR'!E$4</f>
        <v>0</v>
      </c>
      <c r="O8" s="10">
        <f>Tableau1[[#This Row],[MONTANT ANNUEL
 (€/TTC)]]/'CALCUL PAR SECTEUR'!E$5</f>
        <v>0</v>
      </c>
      <c r="P8" s="11" t="str">
        <f>IF(ISBLANK(G8),"",SUMIF($A$2:$A$50,$A8,$E$2:$E$50)/SUMIF('CALCUL PAR SECTEUR'!$A$2:$A$40,Tableau1[[#This Row],[SECTEUR 2]],'CALCUL PAR SECTEUR'!$B$2:$B$40))</f>
        <v/>
      </c>
    </row>
    <row r="9" spans="1:16" x14ac:dyDescent="0.35">
      <c r="A9" s="6" t="s">
        <v>63</v>
      </c>
      <c r="C9" s="1"/>
      <c r="D9" s="2"/>
      <c r="F9" s="2"/>
      <c r="G9" s="14">
        <v>1152</v>
      </c>
      <c r="H9" s="12" t="s">
        <v>48</v>
      </c>
      <c r="I9" s="12" t="s">
        <v>6</v>
      </c>
      <c r="J9" s="12" t="s">
        <v>37</v>
      </c>
      <c r="K9" s="17" t="s">
        <v>19</v>
      </c>
      <c r="L9" s="10">
        <f>Tableau1[[#This Row],[MONTANT ANNUEL
 (€/TTC)]]/'CALCUL PAR SECTEUR'!E$2</f>
        <v>8.1242353557131573E-3</v>
      </c>
      <c r="M9" s="9">
        <f>Tableau1[[#This Row],[MONTANT ANNUEL
 (€/TTC)]]/'CALCUL PAR SECTEUR'!E$3</f>
        <v>7.516444179049008E-3</v>
      </c>
      <c r="N9" s="10">
        <f>Tableau1[[#This Row],[MONTANT ANNUEL
 (€/TTC)]]/'CALCUL PAR SECTEUR'!E$4</f>
        <v>7.516444179049008E-3</v>
      </c>
      <c r="O9" s="10">
        <f>Tableau1[[#This Row],[MONTANT ANNUEL
 (€/TTC)]]/'CALCUL PAR SECTEUR'!E$5</f>
        <v>7.516444179049008E-3</v>
      </c>
      <c r="P9" s="11">
        <f>IF(ISBLANK(G9),"",SUMIF($A$2:$A$50,$A9,$E$2:$E$50)/SUMIF('CALCUL PAR SECTEUR'!$A$2:$A$40,Tableau1[[#This Row],[SECTEUR 2]],'CALCUL PAR SECTEUR'!$B$2:$B$40))</f>
        <v>0</v>
      </c>
    </row>
    <row r="10" spans="1:16" x14ac:dyDescent="0.35">
      <c r="A10" s="6" t="s">
        <v>64</v>
      </c>
      <c r="C10" s="1"/>
      <c r="D10" s="2"/>
      <c r="F10" s="2"/>
      <c r="G10" s="14">
        <v>1152</v>
      </c>
      <c r="H10" s="12" t="s">
        <v>54</v>
      </c>
      <c r="I10" s="12" t="s">
        <v>7</v>
      </c>
      <c r="J10" s="12" t="s">
        <v>36</v>
      </c>
      <c r="K10" s="12" t="s">
        <v>26</v>
      </c>
      <c r="L10" s="10">
        <f>Tableau1[[#This Row],[MONTANT ANNUEL
 (€/TTC)]]/'CALCUL PAR SECTEUR'!E$2</f>
        <v>8.1242353557131573E-3</v>
      </c>
      <c r="M10" s="9">
        <f>Tableau1[[#This Row],[MONTANT ANNUEL
 (€/TTC)]]/'CALCUL PAR SECTEUR'!E$3</f>
        <v>7.516444179049008E-3</v>
      </c>
      <c r="N10" s="10">
        <f>Tableau1[[#This Row],[MONTANT ANNUEL
 (€/TTC)]]/'CALCUL PAR SECTEUR'!E$4</f>
        <v>7.516444179049008E-3</v>
      </c>
      <c r="O10" s="10">
        <f>Tableau1[[#This Row],[MONTANT ANNUEL
 (€/TTC)]]/'CALCUL PAR SECTEUR'!E$5</f>
        <v>7.516444179049008E-3</v>
      </c>
      <c r="P10" s="11">
        <f>IF(ISBLANK(G10),"",SUMIF($A$2:$A$50,$A10,$E$2:$E$50)/SUMIF('CALCUL PAR SECTEUR'!$A$2:$A$40,Tableau1[[#This Row],[SECTEUR 2]],'CALCUL PAR SECTEUR'!$B$2:$B$40))</f>
        <v>0</v>
      </c>
    </row>
    <row r="11" spans="1:16" x14ac:dyDescent="0.35">
      <c r="A11" s="6" t="s">
        <v>65</v>
      </c>
      <c r="C11" s="1"/>
      <c r="D11" s="2"/>
      <c r="F11" s="2"/>
      <c r="G11" s="14">
        <v>5472</v>
      </c>
      <c r="H11" s="12" t="s">
        <v>54</v>
      </c>
      <c r="I11" s="12" t="s">
        <v>7</v>
      </c>
      <c r="J11" s="12" t="s">
        <v>44</v>
      </c>
      <c r="K11" s="12" t="s">
        <v>26</v>
      </c>
      <c r="L11" s="10">
        <f>Tableau1[[#This Row],[MONTANT ANNUEL
 (€/TTC)]]/'CALCUL PAR SECTEUR'!E$2</f>
        <v>3.85901179396375E-2</v>
      </c>
      <c r="M11" s="9">
        <f>Tableau1[[#This Row],[MONTANT ANNUEL
 (€/TTC)]]/'CALCUL PAR SECTEUR'!E$3</f>
        <v>3.5703109850482792E-2</v>
      </c>
      <c r="N11" s="10">
        <f>Tableau1[[#This Row],[MONTANT ANNUEL
 (€/TTC)]]/'CALCUL PAR SECTEUR'!E$4</f>
        <v>3.5703109850482792E-2</v>
      </c>
      <c r="O11" s="10">
        <f>Tableau1[[#This Row],[MONTANT ANNUEL
 (€/TTC)]]/'CALCUL PAR SECTEUR'!E$5</f>
        <v>3.5703109850482792E-2</v>
      </c>
      <c r="P11" s="11">
        <f>IF(ISBLANK(G11),"",SUMIF($A$2:$A$50,$A11,$E$2:$E$50)/SUMIF('CALCUL PAR SECTEUR'!$A$2:$A$40,Tableau1[[#This Row],[SECTEUR 2]],'CALCUL PAR SECTEUR'!$B$2:$B$40))</f>
        <v>0</v>
      </c>
    </row>
    <row r="12" spans="1:16" x14ac:dyDescent="0.35">
      <c r="A12" s="6" t="s">
        <v>66</v>
      </c>
      <c r="C12" s="1"/>
      <c r="D12" s="2"/>
      <c r="F12" s="2"/>
      <c r="G12" s="14">
        <v>5472</v>
      </c>
      <c r="H12" s="12" t="s">
        <v>54</v>
      </c>
      <c r="I12" s="12" t="s">
        <v>5</v>
      </c>
      <c r="J12" s="12" t="s">
        <v>46</v>
      </c>
      <c r="K12" s="12" t="s">
        <v>26</v>
      </c>
      <c r="L12" s="10">
        <f>Tableau1[[#This Row],[MONTANT ANNUEL
 (€/TTC)]]/'CALCUL PAR SECTEUR'!E$2</f>
        <v>3.85901179396375E-2</v>
      </c>
      <c r="M12" s="9">
        <f>Tableau1[[#This Row],[MONTANT ANNUEL
 (€/TTC)]]/'CALCUL PAR SECTEUR'!E$3</f>
        <v>3.5703109850482792E-2</v>
      </c>
      <c r="N12" s="10">
        <f>Tableau1[[#This Row],[MONTANT ANNUEL
 (€/TTC)]]/'CALCUL PAR SECTEUR'!E$4</f>
        <v>3.5703109850482792E-2</v>
      </c>
      <c r="O12" s="10">
        <f>Tableau1[[#This Row],[MONTANT ANNUEL
 (€/TTC)]]/'CALCUL PAR SECTEUR'!E$5</f>
        <v>3.5703109850482792E-2</v>
      </c>
      <c r="P12" s="11">
        <f>IF(ISBLANK(G12),"",SUMIF($A$2:$A$50,$A12,$E$2:$E$50)/SUMIF('CALCUL PAR SECTEUR'!$A$2:$A$40,Tableau1[[#This Row],[SECTEUR 2]],'CALCUL PAR SECTEUR'!$B$2:$B$40))</f>
        <v>0</v>
      </c>
    </row>
    <row r="13" spans="1:16" x14ac:dyDescent="0.35">
      <c r="A13" s="6" t="s">
        <v>67</v>
      </c>
      <c r="C13" s="1"/>
      <c r="D13" s="2"/>
      <c r="F13" s="2"/>
      <c r="H13" s="12" t="s">
        <v>40</v>
      </c>
      <c r="I13" s="12" t="s">
        <v>7</v>
      </c>
      <c r="J13" s="12" t="s">
        <v>36</v>
      </c>
      <c r="K13" s="12" t="s">
        <v>23</v>
      </c>
      <c r="L13" s="10">
        <f>Tableau1[[#This Row],[MONTANT ANNUEL
 (€/TTC)]]/'CALCUL PAR SECTEUR'!E$2</f>
        <v>0</v>
      </c>
      <c r="M13" s="9">
        <f>Tableau1[[#This Row],[MONTANT ANNUEL
 (€/TTC)]]/'CALCUL PAR SECTEUR'!E$3</f>
        <v>0</v>
      </c>
      <c r="N13" s="10">
        <f>Tableau1[[#This Row],[MONTANT ANNUEL
 (€/TTC)]]/'CALCUL PAR SECTEUR'!E$4</f>
        <v>0</v>
      </c>
      <c r="O13" s="10">
        <f>Tableau1[[#This Row],[MONTANT ANNUEL
 (€/TTC)]]/'CALCUL PAR SECTEUR'!E$5</f>
        <v>0</v>
      </c>
      <c r="P13" s="11" t="str">
        <f>IF(ISBLANK(G13),"",SUMIF($A$2:$A$50,$A13,$E$2:$E$50)/SUMIF('CALCUL PAR SECTEUR'!$A$2:$A$40,Tableau1[[#This Row],[SECTEUR 2]],'CALCUL PAR SECTEUR'!$B$2:$B$40))</f>
        <v/>
      </c>
    </row>
    <row r="14" spans="1:16" x14ac:dyDescent="0.35">
      <c r="A14" s="6" t="s">
        <v>68</v>
      </c>
      <c r="C14" s="1"/>
      <c r="D14" s="2"/>
      <c r="F14" s="2"/>
      <c r="G14" s="14">
        <v>5184</v>
      </c>
      <c r="H14" s="12" t="s">
        <v>40</v>
      </c>
      <c r="I14" s="12" t="s">
        <v>7</v>
      </c>
      <c r="J14" s="12" t="s">
        <v>47</v>
      </c>
      <c r="K14" s="12" t="s">
        <v>23</v>
      </c>
      <c r="L14" s="10">
        <f>Tableau1[[#This Row],[MONTANT ANNUEL
 (€/TTC)]]/'CALCUL PAR SECTEUR'!E$2</f>
        <v>3.655905910070921E-2</v>
      </c>
      <c r="M14" s="9">
        <f>Tableau1[[#This Row],[MONTANT ANNUEL
 (€/TTC)]]/'CALCUL PAR SECTEUR'!E$3</f>
        <v>3.382399880572054E-2</v>
      </c>
      <c r="N14" s="10">
        <f>Tableau1[[#This Row],[MONTANT ANNUEL
 (€/TTC)]]/'CALCUL PAR SECTEUR'!E$4</f>
        <v>3.382399880572054E-2</v>
      </c>
      <c r="O14" s="10">
        <f>Tableau1[[#This Row],[MONTANT ANNUEL
 (€/TTC)]]/'CALCUL PAR SECTEUR'!E$5</f>
        <v>3.382399880572054E-2</v>
      </c>
      <c r="P14" s="11">
        <f>IF(ISBLANK(G14),"",SUMIF($A$2:$A$50,$A14,$E$2:$E$50)/SUMIF('CALCUL PAR SECTEUR'!$A$2:$A$40,Tableau1[[#This Row],[SECTEUR 2]],'CALCUL PAR SECTEUR'!$B$2:$B$40))</f>
        <v>0</v>
      </c>
    </row>
    <row r="15" spans="1:16" x14ac:dyDescent="0.35">
      <c r="A15" s="6" t="s">
        <v>69</v>
      </c>
      <c r="C15" s="1"/>
      <c r="D15" s="2"/>
      <c r="F15" s="2"/>
      <c r="H15" s="12" t="s">
        <v>40</v>
      </c>
      <c r="I15" s="12" t="s">
        <v>14</v>
      </c>
      <c r="J15" s="12" t="s">
        <v>41</v>
      </c>
      <c r="K15" s="12" t="s">
        <v>24</v>
      </c>
      <c r="L15" s="10">
        <f>Tableau1[[#This Row],[MONTANT ANNUEL
 (€/TTC)]]/'CALCUL PAR SECTEUR'!E$2</f>
        <v>0</v>
      </c>
      <c r="M15" s="9">
        <f>Tableau1[[#This Row],[MONTANT ANNUEL
 (€/TTC)]]/'CALCUL PAR SECTEUR'!E$3</f>
        <v>0</v>
      </c>
      <c r="N15" s="10">
        <f>Tableau1[[#This Row],[MONTANT ANNUEL
 (€/TTC)]]/'CALCUL PAR SECTEUR'!E$4</f>
        <v>0</v>
      </c>
      <c r="O15" s="10">
        <f>Tableau1[[#This Row],[MONTANT ANNUEL
 (€/TTC)]]/'CALCUL PAR SECTEUR'!E$5</f>
        <v>0</v>
      </c>
      <c r="P15" s="11" t="str">
        <f>IF(ISBLANK(G15),"",SUMIF($A$2:$A$50,$A15,$E$2:$E$50)/SUMIF('CALCUL PAR SECTEUR'!$A$2:$A$40,Tableau1[[#This Row],[SECTEUR 2]],'CALCUL PAR SECTEUR'!$B$2:$B$40))</f>
        <v/>
      </c>
    </row>
    <row r="16" spans="1:16" x14ac:dyDescent="0.35">
      <c r="A16" s="6" t="s">
        <v>70</v>
      </c>
      <c r="C16" s="1"/>
      <c r="D16" s="2"/>
      <c r="F16" s="2"/>
      <c r="G16" s="14">
        <v>3168</v>
      </c>
      <c r="H16" s="12" t="s">
        <v>40</v>
      </c>
      <c r="I16" s="12" t="s">
        <v>7</v>
      </c>
      <c r="J16" s="12" t="s">
        <v>36</v>
      </c>
      <c r="K16" s="17" t="s">
        <v>23</v>
      </c>
      <c r="L16" s="10">
        <f>Tableau1[[#This Row],[MONTANT ANNUEL
 (€/TTC)]]/'CALCUL PAR SECTEUR'!E$2</f>
        <v>2.2341647228211182E-2</v>
      </c>
      <c r="M16" s="9">
        <f>Tableau1[[#This Row],[MONTANT ANNUEL
 (€/TTC)]]/'CALCUL PAR SECTEUR'!E$3</f>
        <v>2.0670221492384774E-2</v>
      </c>
      <c r="N16" s="10">
        <f>Tableau1[[#This Row],[MONTANT ANNUEL
 (€/TTC)]]/'CALCUL PAR SECTEUR'!E$4</f>
        <v>2.0670221492384774E-2</v>
      </c>
      <c r="O16" s="10">
        <f>Tableau1[[#This Row],[MONTANT ANNUEL
 (€/TTC)]]/'CALCUL PAR SECTEUR'!E$5</f>
        <v>2.0670221492384774E-2</v>
      </c>
      <c r="P16" s="11">
        <f>IF(ISBLANK(G16),"",SUMIF($A$2:$A$50,$A16,$E$2:$E$50)/SUMIF('CALCUL PAR SECTEUR'!$A$2:$A$40,Tableau1[[#This Row],[SECTEUR 2]],'CALCUL PAR SECTEUR'!$B$2:$B$40))</f>
        <v>0</v>
      </c>
    </row>
    <row r="17" spans="1:16" x14ac:dyDescent="0.35">
      <c r="A17" s="6" t="s">
        <v>71</v>
      </c>
      <c r="C17" s="1"/>
      <c r="D17" s="2"/>
      <c r="F17" s="2"/>
      <c r="H17" s="12" t="s">
        <v>40</v>
      </c>
      <c r="I17" s="12" t="s">
        <v>14</v>
      </c>
      <c r="J17" s="12" t="s">
        <v>47</v>
      </c>
      <c r="K17" s="12" t="s">
        <v>24</v>
      </c>
      <c r="L17" s="10">
        <f>Tableau1[[#This Row],[MONTANT ANNUEL
 (€/TTC)]]/'CALCUL PAR SECTEUR'!E$2</f>
        <v>0</v>
      </c>
      <c r="M17" s="9">
        <f>Tableau1[[#This Row],[MONTANT ANNUEL
 (€/TTC)]]/'CALCUL PAR SECTEUR'!E$3</f>
        <v>0</v>
      </c>
      <c r="N17" s="10">
        <f>Tableau1[[#This Row],[MONTANT ANNUEL
 (€/TTC)]]/'CALCUL PAR SECTEUR'!E$4</f>
        <v>0</v>
      </c>
      <c r="O17" s="10">
        <f>Tableau1[[#This Row],[MONTANT ANNUEL
 (€/TTC)]]/'CALCUL PAR SECTEUR'!E$5</f>
        <v>0</v>
      </c>
      <c r="P17" s="11" t="str">
        <f>IF(ISBLANK(G17),"",SUMIF($A$2:$A$50,$A17,$E$2:$E$50)/SUMIF('CALCUL PAR SECTEUR'!$A$2:$A$40,Tableau1[[#This Row],[SECTEUR 2]],'CALCUL PAR SECTEUR'!$B$2:$B$40))</f>
        <v/>
      </c>
    </row>
    <row r="18" spans="1:16" x14ac:dyDescent="0.35">
      <c r="A18" s="6" t="s">
        <v>72</v>
      </c>
      <c r="B18" s="4"/>
      <c r="C18" s="4"/>
      <c r="D18" s="5"/>
      <c r="E18" s="4"/>
      <c r="F18" s="5"/>
      <c r="G18" s="15">
        <v>2592</v>
      </c>
      <c r="H18" s="16" t="s">
        <v>38</v>
      </c>
      <c r="I18" s="12" t="s">
        <v>6</v>
      </c>
      <c r="J18" s="17" t="s">
        <v>37</v>
      </c>
      <c r="K18" s="17" t="s">
        <v>19</v>
      </c>
      <c r="L18" s="10">
        <f>Tableau1[[#This Row],[MONTANT ANNUEL
 (€/TTC)]]/'CALCUL PAR SECTEUR'!E$2</f>
        <v>1.8279529550354605E-2</v>
      </c>
      <c r="M18" s="9">
        <f>Tableau1[[#This Row],[MONTANT ANNUEL
 (€/TTC)]]/'CALCUL PAR SECTEUR'!E$3</f>
        <v>1.691199940286027E-2</v>
      </c>
      <c r="N18" s="11">
        <f>Tableau1[[#This Row],[MONTANT ANNUEL
 (€/TTC)]]/'CALCUL PAR SECTEUR'!E$4</f>
        <v>1.691199940286027E-2</v>
      </c>
      <c r="O18" s="11">
        <f>Tableau1[[#This Row],[MONTANT ANNUEL
 (€/TTC)]]/'CALCUL PAR SECTEUR'!E$5</f>
        <v>1.691199940286027E-2</v>
      </c>
      <c r="P18" s="11">
        <f>IF(ISBLANK(G18),"",SUMIF($A$2:$A$50,$A18,$E$2:$E$50)/SUMIF('CALCUL PAR SECTEUR'!$A$2:$A$40,Tableau1[[#This Row],[SECTEUR 2]],'CALCUL PAR SECTEUR'!$B$2:$B$40))</f>
        <v>0</v>
      </c>
    </row>
    <row r="19" spans="1:16" x14ac:dyDescent="0.35">
      <c r="A19" s="6" t="s">
        <v>73</v>
      </c>
      <c r="C19" s="1"/>
      <c r="D19" s="2"/>
      <c r="F19" s="2"/>
      <c r="G19" s="14">
        <v>4740</v>
      </c>
      <c r="H19" s="18" t="s">
        <v>38</v>
      </c>
      <c r="I19" s="12" t="s">
        <v>4</v>
      </c>
      <c r="J19" s="12" t="s">
        <v>39</v>
      </c>
      <c r="K19" s="12" t="s">
        <v>21</v>
      </c>
      <c r="L19" s="9">
        <f>Tableau1[[#This Row],[MONTANT ANNUEL
 (€/TTC)]]/'CALCUL PAR SECTEUR'!E$2</f>
        <v>3.342784339069476E-2</v>
      </c>
      <c r="M19" s="9">
        <f>Tableau1[[#This Row],[MONTANT ANNUEL
 (€/TTC)]]/'CALCUL PAR SECTEUR'!E$3</f>
        <v>3.0927035945045398E-2</v>
      </c>
      <c r="N19" s="9">
        <f>Tableau1[[#This Row],[MONTANT ANNUEL
 (€/TTC)]]/'CALCUL PAR SECTEUR'!E$4</f>
        <v>3.0927035945045398E-2</v>
      </c>
      <c r="O19" s="9">
        <f>Tableau1[[#This Row],[MONTANT ANNUEL
 (€/TTC)]]/'CALCUL PAR SECTEUR'!E$5</f>
        <v>3.0927035945045398E-2</v>
      </c>
      <c r="P19" s="11">
        <f>IF(ISBLANK(G19),"",SUMIF($A$2:$A$50,$A19,$E$2:$E$50)/SUMIF('CALCUL PAR SECTEUR'!$A$2:$A$40,Tableau1[[#This Row],[SECTEUR 2]],'CALCUL PAR SECTEUR'!$B$2:$B$40))</f>
        <v>0</v>
      </c>
    </row>
    <row r="20" spans="1:16" x14ac:dyDescent="0.35">
      <c r="A20" s="6" t="s">
        <v>74</v>
      </c>
      <c r="C20" s="1"/>
      <c r="D20" s="2"/>
      <c r="F20" s="2"/>
      <c r="H20" s="12" t="s">
        <v>38</v>
      </c>
      <c r="I20" s="12" t="s">
        <v>4</v>
      </c>
      <c r="J20" s="12" t="s">
        <v>39</v>
      </c>
      <c r="K20" s="17" t="s">
        <v>21</v>
      </c>
      <c r="L20" s="10">
        <f>Tableau1[[#This Row],[MONTANT ANNUEL
 (€/TTC)]]/'CALCUL PAR SECTEUR'!E$2</f>
        <v>0</v>
      </c>
      <c r="M20" s="9">
        <f>Tableau1[[#This Row],[MONTANT ANNUEL
 (€/TTC)]]/'CALCUL PAR SECTEUR'!E$3</f>
        <v>0</v>
      </c>
      <c r="N20" s="10">
        <f>Tableau1[[#This Row],[MONTANT ANNUEL
 (€/TTC)]]/'CALCUL PAR SECTEUR'!E$4</f>
        <v>0</v>
      </c>
      <c r="O20" s="10">
        <f>Tableau1[[#This Row],[MONTANT ANNUEL
 (€/TTC)]]/'CALCUL PAR SECTEUR'!E$5</f>
        <v>0</v>
      </c>
      <c r="P20" s="11" t="str">
        <f>IF(ISBLANK(G20),"",SUMIF($A$2:$A$50,$A20,$E$2:$E$50)/SUMIF('CALCUL PAR SECTEUR'!$A$2:$A$40,Tableau1[[#This Row],[SECTEUR 2]],'CALCUL PAR SECTEUR'!$B$2:$B$40))</f>
        <v/>
      </c>
    </row>
    <row r="21" spans="1:16" x14ac:dyDescent="0.35">
      <c r="A21" s="6" t="s">
        <v>75</v>
      </c>
      <c r="C21" s="1"/>
      <c r="D21" s="2"/>
      <c r="F21" s="2"/>
      <c r="G21" s="14">
        <v>5004</v>
      </c>
      <c r="H21" s="12" t="s">
        <v>38</v>
      </c>
      <c r="I21" s="12" t="s">
        <v>11</v>
      </c>
      <c r="J21" s="12" t="s">
        <v>43</v>
      </c>
      <c r="K21" s="12" t="s">
        <v>21</v>
      </c>
      <c r="L21" s="10">
        <f>Tableau1[[#This Row],[MONTANT ANNUEL
 (€/TTC)]]/'CALCUL PAR SECTEUR'!E$2</f>
        <v>3.5289647326379028E-2</v>
      </c>
      <c r="M21" s="9">
        <f>Tableau1[[#This Row],[MONTANT ANNUEL
 (€/TTC)]]/'CALCUL PAR SECTEUR'!E$3</f>
        <v>3.2649554402744127E-2</v>
      </c>
      <c r="N21" s="10">
        <f>Tableau1[[#This Row],[MONTANT ANNUEL
 (€/TTC)]]/'CALCUL PAR SECTEUR'!E$4</f>
        <v>3.2649554402744127E-2</v>
      </c>
      <c r="O21" s="10">
        <f>Tableau1[[#This Row],[MONTANT ANNUEL
 (€/TTC)]]/'CALCUL PAR SECTEUR'!E$5</f>
        <v>3.2649554402744127E-2</v>
      </c>
      <c r="P21" s="11">
        <f>IF(ISBLANK(G21),"",SUMIF($A$2:$A$50,$A21,$E$2:$E$50)/SUMIF('CALCUL PAR SECTEUR'!$A$2:$A$40,Tableau1[[#This Row],[SECTEUR 2]],'CALCUL PAR SECTEUR'!$B$2:$B$40))</f>
        <v>0</v>
      </c>
    </row>
    <row r="22" spans="1:16" x14ac:dyDescent="0.35">
      <c r="A22" s="6" t="s">
        <v>76</v>
      </c>
      <c r="C22" s="1"/>
      <c r="D22" s="2"/>
      <c r="F22" s="2"/>
      <c r="G22" s="14">
        <v>4740</v>
      </c>
      <c r="H22" s="12" t="s">
        <v>38</v>
      </c>
      <c r="I22" s="12" t="s">
        <v>4</v>
      </c>
      <c r="J22" s="12" t="s">
        <v>39</v>
      </c>
      <c r="K22" s="12" t="s">
        <v>21</v>
      </c>
      <c r="L22" s="10">
        <f>Tableau1[[#This Row],[MONTANT ANNUEL
 (€/TTC)]]/'CALCUL PAR SECTEUR'!E$2</f>
        <v>3.342784339069476E-2</v>
      </c>
      <c r="M22" s="9">
        <f>Tableau1[[#This Row],[MONTANT ANNUEL
 (€/TTC)]]/'CALCUL PAR SECTEUR'!E$3</f>
        <v>3.0927035945045398E-2</v>
      </c>
      <c r="N22" s="10">
        <f>Tableau1[[#This Row],[MONTANT ANNUEL
 (€/TTC)]]/'CALCUL PAR SECTEUR'!E$4</f>
        <v>3.0927035945045398E-2</v>
      </c>
      <c r="O22" s="10">
        <f>Tableau1[[#This Row],[MONTANT ANNUEL
 (€/TTC)]]/'CALCUL PAR SECTEUR'!E$5</f>
        <v>3.0927035945045398E-2</v>
      </c>
      <c r="P22" s="11">
        <f>IF(ISBLANK(G22),"",SUMIF($A$2:$A$50,$A22,$E$2:$E$50)/SUMIF('CALCUL PAR SECTEUR'!$A$2:$A$40,Tableau1[[#This Row],[SECTEUR 2]],'CALCUL PAR SECTEUR'!$B$2:$B$40))</f>
        <v>0</v>
      </c>
    </row>
    <row r="23" spans="1:16" x14ac:dyDescent="0.35">
      <c r="A23" s="6" t="s">
        <v>77</v>
      </c>
      <c r="C23" s="1"/>
      <c r="D23" s="2"/>
      <c r="F23" s="2"/>
      <c r="H23" s="18" t="s">
        <v>38</v>
      </c>
      <c r="I23" s="12" t="s">
        <v>4</v>
      </c>
      <c r="J23" s="12" t="s">
        <v>39</v>
      </c>
      <c r="K23" s="12" t="s">
        <v>21</v>
      </c>
      <c r="L23" s="10">
        <f>Tableau1[[#This Row],[MONTANT ANNUEL
 (€/TTC)]]/'CALCUL PAR SECTEUR'!E$2</f>
        <v>0</v>
      </c>
      <c r="M23" s="9">
        <f>Tableau1[[#This Row],[MONTANT ANNUEL
 (€/TTC)]]/'CALCUL PAR SECTEUR'!E$3</f>
        <v>0</v>
      </c>
      <c r="N23" s="10">
        <f>Tableau1[[#This Row],[MONTANT ANNUEL
 (€/TTC)]]/'CALCUL PAR SECTEUR'!E$4</f>
        <v>0</v>
      </c>
      <c r="O23" s="10">
        <f>Tableau1[[#This Row],[MONTANT ANNUEL
 (€/TTC)]]/'CALCUL PAR SECTEUR'!E$5</f>
        <v>0</v>
      </c>
      <c r="P23" s="11" t="str">
        <f>IF(ISBLANK(G23),"",SUMIF($A$2:$A$50,$A23,$E$2:$E$50)/SUMIF('CALCUL PAR SECTEUR'!$A$2:$A$40,Tableau1[[#This Row],[SECTEUR 2]],'CALCUL PAR SECTEUR'!$B$2:$B$40))</f>
        <v/>
      </c>
    </row>
    <row r="24" spans="1:16" x14ac:dyDescent="0.35">
      <c r="A24" s="6" t="s">
        <v>78</v>
      </c>
      <c r="B24" s="4"/>
      <c r="C24" s="1"/>
      <c r="D24" s="4"/>
      <c r="E24" s="4"/>
      <c r="F24" s="4"/>
      <c r="G24" s="15">
        <v>0</v>
      </c>
      <c r="H24" s="16" t="s">
        <v>49</v>
      </c>
      <c r="I24" s="17" t="s">
        <v>13</v>
      </c>
      <c r="J24" s="17" t="s">
        <v>45</v>
      </c>
      <c r="K24" s="12" t="s">
        <v>20</v>
      </c>
      <c r="L24" s="10">
        <f>Tableau1[[#This Row],[MONTANT ANNUEL
 (€/TTC)]]/'CALCUL PAR SECTEUR'!E$2</f>
        <v>0</v>
      </c>
      <c r="M24" s="9">
        <f>Tableau1[[#This Row],[MONTANT ANNUEL
 (€/TTC)]]/'CALCUL PAR SECTEUR'!E$3</f>
        <v>0</v>
      </c>
      <c r="N24" s="11">
        <f>Tableau1[[#This Row],[MONTANT ANNUEL
 (€/TTC)]]/'CALCUL PAR SECTEUR'!E$4</f>
        <v>0</v>
      </c>
      <c r="O24" s="11">
        <f>Tableau1[[#This Row],[MONTANT ANNUEL
 (€/TTC)]]/'CALCUL PAR SECTEUR'!E$5</f>
        <v>0</v>
      </c>
      <c r="P24" s="11">
        <f>IF(ISBLANK(G24),"",SUMIF($A$2:$A$50,$A24,$E$2:$E$50)/SUMIF('CALCUL PAR SECTEUR'!$A$2:$A$40,Tableau1[[#This Row],[SECTEUR 2]],'CALCUL PAR SECTEUR'!$B$2:$B$40))</f>
        <v>0</v>
      </c>
    </row>
    <row r="25" spans="1:16" x14ac:dyDescent="0.35">
      <c r="A25" s="6" t="s">
        <v>79</v>
      </c>
      <c r="C25" s="1"/>
      <c r="D25" s="3"/>
      <c r="F25" s="3"/>
      <c r="G25" s="14">
        <v>7099.2</v>
      </c>
      <c r="H25" s="12" t="s">
        <v>49</v>
      </c>
      <c r="I25" s="12" t="s">
        <v>11</v>
      </c>
      <c r="J25" s="12" t="s">
        <v>43</v>
      </c>
      <c r="K25" s="12" t="s">
        <v>21</v>
      </c>
      <c r="L25" s="10">
        <f>Tableau1[[#This Row],[MONTANT ANNUEL
 (€/TTC)]]/'CALCUL PAR SECTEUR'!E$2</f>
        <v>5.0065600379582333E-2</v>
      </c>
      <c r="M25" s="9">
        <f>Tableau1[[#This Row],[MONTANT ANNUEL
 (€/TTC)]]/'CALCUL PAR SECTEUR'!E$3</f>
        <v>4.6320087253389514E-2</v>
      </c>
      <c r="N25" s="10">
        <f>Tableau1[[#This Row],[MONTANT ANNUEL
 (€/TTC)]]/'CALCUL PAR SECTEUR'!E$4</f>
        <v>4.6320087253389514E-2</v>
      </c>
      <c r="O25" s="10">
        <f>Tableau1[[#This Row],[MONTANT ANNUEL
 (€/TTC)]]/'CALCUL PAR SECTEUR'!E$5</f>
        <v>4.6320087253389514E-2</v>
      </c>
      <c r="P25" s="11">
        <f>IF(ISBLANK(G25),"",SUMIF($A$2:$A$50,$A25,$E$2:$E$50)/SUMIF('CALCUL PAR SECTEUR'!$A$2:$A$40,Tableau1[[#This Row],[SECTEUR 2]],'CALCUL PAR SECTEUR'!$B$2:$B$40))</f>
        <v>0</v>
      </c>
    </row>
    <row r="26" spans="1:16" x14ac:dyDescent="0.35">
      <c r="A26" s="6" t="s">
        <v>80</v>
      </c>
      <c r="C26" s="1"/>
      <c r="D26" s="3"/>
      <c r="F26" s="2"/>
      <c r="G26" s="14">
        <v>7344</v>
      </c>
      <c r="H26" s="12" t="s">
        <v>49</v>
      </c>
      <c r="I26" s="12" t="s">
        <v>11</v>
      </c>
      <c r="J26" s="12" t="s">
        <v>43</v>
      </c>
      <c r="K26" s="12" t="s">
        <v>21</v>
      </c>
      <c r="L26" s="10">
        <f>Tableau1[[#This Row],[MONTANT ANNUEL
 (€/TTC)]]/'CALCUL PAR SECTEUR'!E$2</f>
        <v>5.1792000392671379E-2</v>
      </c>
      <c r="M26" s="9">
        <f>Tableau1[[#This Row],[MONTANT ANNUEL
 (€/TTC)]]/'CALCUL PAR SECTEUR'!E$3</f>
        <v>4.7917331641437431E-2</v>
      </c>
      <c r="N26" s="10">
        <f>Tableau1[[#This Row],[MONTANT ANNUEL
 (€/TTC)]]/'CALCUL PAR SECTEUR'!E$4</f>
        <v>4.7917331641437431E-2</v>
      </c>
      <c r="O26" s="10">
        <f>Tableau1[[#This Row],[MONTANT ANNUEL
 (€/TTC)]]/'CALCUL PAR SECTEUR'!E$5</f>
        <v>4.7917331641437431E-2</v>
      </c>
      <c r="P26" s="11">
        <f>IF(ISBLANK(G26),"",SUMIF($A$2:$A$50,$A26,$E$2:$E$50)/SUMIF('CALCUL PAR SECTEUR'!$A$2:$A$40,Tableau1[[#This Row],[SECTEUR 2]],'CALCUL PAR SECTEUR'!$B$2:$B$40))</f>
        <v>0</v>
      </c>
    </row>
    <row r="27" spans="1:16" x14ac:dyDescent="0.35">
      <c r="A27" s="6" t="s">
        <v>81</v>
      </c>
      <c r="C27" s="1"/>
      <c r="D27" s="2"/>
      <c r="F27" s="2"/>
      <c r="G27" s="14">
        <v>18720</v>
      </c>
      <c r="H27" s="12" t="s">
        <v>49</v>
      </c>
      <c r="I27" s="12" t="s">
        <v>13</v>
      </c>
      <c r="J27" s="12" t="s">
        <v>45</v>
      </c>
      <c r="K27" s="17" t="s">
        <v>24</v>
      </c>
      <c r="L27" s="10">
        <f>Tableau1[[#This Row],[MONTANT ANNUEL
 (€/TTC)]]/'CALCUL PAR SECTEUR'!E$2</f>
        <v>0.13201882453033881</v>
      </c>
      <c r="M27" s="9">
        <f>Tableau1[[#This Row],[MONTANT ANNUEL
 (€/TTC)]]/'CALCUL PAR SECTEUR'!E$3</f>
        <v>0.12214221790954638</v>
      </c>
      <c r="N27" s="10">
        <f>Tableau1[[#This Row],[MONTANT ANNUEL
 (€/TTC)]]/'CALCUL PAR SECTEUR'!E$4</f>
        <v>0.12214221790954638</v>
      </c>
      <c r="O27" s="10">
        <f>Tableau1[[#This Row],[MONTANT ANNUEL
 (€/TTC)]]/'CALCUL PAR SECTEUR'!E$5</f>
        <v>0.12214221790954638</v>
      </c>
      <c r="P27" s="11">
        <f>IF(ISBLANK(G27),"",SUMIF($A$2:$A$50,$A27,$E$2:$E$50)/SUMIF('CALCUL PAR SECTEUR'!$A$2:$A$40,Tableau1[[#This Row],[SECTEUR 2]],'CALCUL PAR SECTEUR'!$B$2:$B$40))</f>
        <v>0</v>
      </c>
    </row>
    <row r="28" spans="1:16" x14ac:dyDescent="0.35">
      <c r="A28" s="6" t="s">
        <v>82</v>
      </c>
      <c r="B28" s="4"/>
      <c r="C28" s="1"/>
      <c r="D28" s="4"/>
      <c r="F28" s="4"/>
      <c r="G28" s="15">
        <v>0</v>
      </c>
      <c r="H28" s="18" t="s">
        <v>50</v>
      </c>
      <c r="I28" s="12" t="s">
        <v>14</v>
      </c>
      <c r="J28" s="12" t="s">
        <v>41</v>
      </c>
      <c r="K28" s="12" t="s">
        <v>24</v>
      </c>
      <c r="L28" s="10">
        <f>Tableau1[[#This Row],[MONTANT ANNUEL
 (€/TTC)]]/'CALCUL PAR SECTEUR'!E$2</f>
        <v>0</v>
      </c>
      <c r="M28" s="9">
        <f>Tableau1[[#This Row],[MONTANT ANNUEL
 (€/TTC)]]/'CALCUL PAR SECTEUR'!E$3</f>
        <v>0</v>
      </c>
      <c r="N28" s="10">
        <f>Tableau1[[#This Row],[MONTANT ANNUEL
 (€/TTC)]]/'CALCUL PAR SECTEUR'!E$4</f>
        <v>0</v>
      </c>
      <c r="O28" s="10">
        <f>Tableau1[[#This Row],[MONTANT ANNUEL
 (€/TTC)]]/'CALCUL PAR SECTEUR'!E$5</f>
        <v>0</v>
      </c>
      <c r="P28" s="11">
        <f>IF(ISBLANK(G28),"",SUMIF($A$2:$A$50,$A28,$E$2:$E$50)/SUMIF('CALCUL PAR SECTEUR'!$A$2:$A$40,Tableau1[[#This Row],[SECTEUR 2]],'CALCUL PAR SECTEUR'!$B$2:$B$40))</f>
        <v>0</v>
      </c>
    </row>
    <row r="29" spans="1:16" x14ac:dyDescent="0.35">
      <c r="A29" s="6" t="s">
        <v>83</v>
      </c>
      <c r="C29" s="1"/>
      <c r="D29" s="2"/>
      <c r="F29" s="2"/>
      <c r="G29" s="14">
        <v>13824</v>
      </c>
      <c r="H29" s="12" t="s">
        <v>50</v>
      </c>
      <c r="I29" s="12" t="s">
        <v>12</v>
      </c>
      <c r="J29" s="12" t="s">
        <v>39</v>
      </c>
      <c r="K29" s="20" t="s">
        <v>21</v>
      </c>
      <c r="L29" s="10">
        <f>Tableau1[[#This Row],[MONTANT ANNUEL
 (€/TTC)]]/'CALCUL PAR SECTEUR'!E$2</f>
        <v>9.7490824268557888E-2</v>
      </c>
      <c r="M29" s="9">
        <f>Tableau1[[#This Row],[MONTANT ANNUEL
 (€/TTC)]]/'CALCUL PAR SECTEUR'!E$3</f>
        <v>9.0197330148588106E-2</v>
      </c>
      <c r="N29" s="10">
        <f>Tableau1[[#This Row],[MONTANT ANNUEL
 (€/TTC)]]/'CALCUL PAR SECTEUR'!E$4</f>
        <v>9.0197330148588106E-2</v>
      </c>
      <c r="O29" s="10">
        <f>Tableau1[[#This Row],[MONTANT ANNUEL
 (€/TTC)]]/'CALCUL PAR SECTEUR'!E$5</f>
        <v>9.0197330148588106E-2</v>
      </c>
      <c r="P29" s="11">
        <f>IF(ISBLANK(G29),"",SUMIF($A$2:$A$50,$A29,$E$2:$E$50)/SUMIF('CALCUL PAR SECTEUR'!$A$2:$A$40,Tableau1[[#This Row],[SECTEUR 2]],'CALCUL PAR SECTEUR'!$B$2:$B$40))</f>
        <v>0</v>
      </c>
    </row>
    <row r="30" spans="1:16" x14ac:dyDescent="0.35">
      <c r="A30" s="6" t="s">
        <v>84</v>
      </c>
      <c r="C30" s="1"/>
      <c r="D30" s="2"/>
      <c r="F30" s="2"/>
      <c r="G30" s="14">
        <v>5940</v>
      </c>
      <c r="H30" s="12" t="s">
        <v>55</v>
      </c>
      <c r="I30" s="12" t="s">
        <v>4</v>
      </c>
      <c r="J30" s="12" t="s">
        <v>39</v>
      </c>
      <c r="K30" s="12" t="s">
        <v>21</v>
      </c>
      <c r="L30" s="10">
        <f>Tableau1[[#This Row],[MONTANT ANNUEL
 (€/TTC)]]/'CALCUL PAR SECTEUR'!E$2</f>
        <v>4.1890588552895965E-2</v>
      </c>
      <c r="M30" s="9">
        <f>Tableau1[[#This Row],[MONTANT ANNUEL
 (€/TTC)]]/'CALCUL PAR SECTEUR'!E$3</f>
        <v>3.875666529822145E-2</v>
      </c>
      <c r="N30" s="10">
        <f>Tableau1[[#This Row],[MONTANT ANNUEL
 (€/TTC)]]/'CALCUL PAR SECTEUR'!E$4</f>
        <v>3.875666529822145E-2</v>
      </c>
      <c r="O30" s="10">
        <f>Tableau1[[#This Row],[MONTANT ANNUEL
 (€/TTC)]]/'CALCUL PAR SECTEUR'!E$5</f>
        <v>3.875666529822145E-2</v>
      </c>
      <c r="P30" s="11">
        <f>IF(ISBLANK(G30),"",SUMIF($A$2:$A$50,$A30,$E$2:$E$50)/SUMIF('CALCUL PAR SECTEUR'!$A$2:$A$40,Tableau1[[#This Row],[SECTEUR 2]],'CALCUL PAR SECTEUR'!$B$2:$B$40))</f>
        <v>0</v>
      </c>
    </row>
    <row r="31" spans="1:16" x14ac:dyDescent="0.35">
      <c r="A31" s="6" t="s">
        <v>85</v>
      </c>
      <c r="C31" s="1"/>
      <c r="D31" s="2"/>
      <c r="F31" s="2"/>
      <c r="G31" s="14">
        <v>4032</v>
      </c>
      <c r="H31" s="12" t="s">
        <v>51</v>
      </c>
      <c r="I31" s="12" t="s">
        <v>11</v>
      </c>
      <c r="J31" s="12" t="s">
        <v>44</v>
      </c>
      <c r="K31" s="20" t="s">
        <v>20</v>
      </c>
      <c r="L31" s="10">
        <f>Tableau1[[#This Row],[MONTANT ANNUEL
 (€/TTC)]]/'CALCUL PAR SECTEUR'!E$2</f>
        <v>2.8434823744996052E-2</v>
      </c>
      <c r="M31" s="9">
        <f>Tableau1[[#This Row],[MONTANT ANNUEL
 (€/TTC)]]/'CALCUL PAR SECTEUR'!E$3</f>
        <v>2.6307554626671531E-2</v>
      </c>
      <c r="N31" s="10">
        <f>Tableau1[[#This Row],[MONTANT ANNUEL
 (€/TTC)]]/'CALCUL PAR SECTEUR'!E$4</f>
        <v>2.6307554626671531E-2</v>
      </c>
      <c r="O31" s="10">
        <f>Tableau1[[#This Row],[MONTANT ANNUEL
 (€/TTC)]]/'CALCUL PAR SECTEUR'!E$5</f>
        <v>2.6307554626671531E-2</v>
      </c>
      <c r="P31" s="11">
        <f>IF(ISBLANK(G31),"",SUMIF($A$2:$A$50,$A31,$E$2:$E$50)/SUMIF('CALCUL PAR SECTEUR'!$A$2:$A$40,Tableau1[[#This Row],[SECTEUR 2]],'CALCUL PAR SECTEUR'!$B$2:$B$40))</f>
        <v>0</v>
      </c>
    </row>
    <row r="32" spans="1:16" x14ac:dyDescent="0.35">
      <c r="A32" s="6" t="s">
        <v>86</v>
      </c>
      <c r="C32" s="1"/>
      <c r="D32" s="2"/>
      <c r="F32" s="2"/>
      <c r="H32" s="12" t="s">
        <v>51</v>
      </c>
      <c r="I32" s="12" t="s">
        <v>11</v>
      </c>
      <c r="J32" s="12" t="s">
        <v>44</v>
      </c>
      <c r="K32" s="12" t="s">
        <v>20</v>
      </c>
      <c r="L32" s="10">
        <f>Tableau1[[#This Row],[MONTANT ANNUEL
 (€/TTC)]]/'CALCUL PAR SECTEUR'!E$2</f>
        <v>0</v>
      </c>
      <c r="M32" s="9">
        <f>Tableau1[[#This Row],[MONTANT ANNUEL
 (€/TTC)]]/'CALCUL PAR SECTEUR'!E$3</f>
        <v>0</v>
      </c>
      <c r="N32" s="10">
        <f>Tableau1[[#This Row],[MONTANT ANNUEL
 (€/TTC)]]/'CALCUL PAR SECTEUR'!E$4</f>
        <v>0</v>
      </c>
      <c r="O32" s="10">
        <f>Tableau1[[#This Row],[MONTANT ANNUEL
 (€/TTC)]]/'CALCUL PAR SECTEUR'!E$5</f>
        <v>0</v>
      </c>
      <c r="P32" s="11" t="str">
        <f>IF(ISBLANK(G32),"",SUMIF($A$2:$A$50,$A32,$E$2:$E$50)/SUMIF('CALCUL PAR SECTEUR'!$A$2:$A$40,Tableau1[[#This Row],[SECTEUR 2]],'CALCUL PAR SECTEUR'!$B$2:$B$40))</f>
        <v/>
      </c>
    </row>
    <row r="33" spans="1:16" x14ac:dyDescent="0.35">
      <c r="A33" s="6" t="s">
        <v>87</v>
      </c>
      <c r="C33" s="1"/>
      <c r="D33" s="2"/>
      <c r="F33" s="2"/>
      <c r="H33" s="18" t="s">
        <v>51</v>
      </c>
      <c r="I33" s="12" t="s">
        <v>11</v>
      </c>
      <c r="J33" s="12" t="s">
        <v>44</v>
      </c>
      <c r="K33" s="12" t="s">
        <v>20</v>
      </c>
      <c r="L33" s="10">
        <f>Tableau1[[#This Row],[MONTANT ANNUEL
 (€/TTC)]]/'CALCUL PAR SECTEUR'!E$2</f>
        <v>0</v>
      </c>
      <c r="M33" s="9">
        <f>Tableau1[[#This Row],[MONTANT ANNUEL
 (€/TTC)]]/'CALCUL PAR SECTEUR'!E$3</f>
        <v>0</v>
      </c>
      <c r="N33" s="10">
        <f>Tableau1[[#This Row],[MONTANT ANNUEL
 (€/TTC)]]/'CALCUL PAR SECTEUR'!E$4</f>
        <v>0</v>
      </c>
      <c r="O33" s="10">
        <f>Tableau1[[#This Row],[MONTANT ANNUEL
 (€/TTC)]]/'CALCUL PAR SECTEUR'!E$5</f>
        <v>0</v>
      </c>
      <c r="P33" s="11" t="str">
        <f>IF(ISBLANK(G33),"",SUMIF($A$2:$A$50,$A33,$E$2:$E$50)/SUMIF('CALCUL PAR SECTEUR'!$A$2:$A$40,Tableau1[[#This Row],[SECTEUR 2]],'CALCUL PAR SECTEUR'!$B$2:$B$40))</f>
        <v/>
      </c>
    </row>
    <row r="34" spans="1:16" x14ac:dyDescent="0.35">
      <c r="A34" s="6" t="s">
        <v>88</v>
      </c>
      <c r="B34" s="4"/>
      <c r="C34" s="4"/>
      <c r="D34" s="4"/>
      <c r="E34" s="4"/>
      <c r="F34" s="4"/>
      <c r="G34" s="15">
        <v>0</v>
      </c>
      <c r="H34" s="16" t="s">
        <v>52</v>
      </c>
      <c r="I34" s="17" t="s">
        <v>8</v>
      </c>
      <c r="J34" s="17" t="s">
        <v>47</v>
      </c>
      <c r="K34" s="12" t="s">
        <v>22</v>
      </c>
      <c r="L34" s="10">
        <f>Tableau1[[#This Row],[MONTANT ANNUEL
 (€/TTC)]]/'CALCUL PAR SECTEUR'!E$2</f>
        <v>0</v>
      </c>
      <c r="M34" s="9">
        <f>Tableau1[[#This Row],[MONTANT ANNUEL
 (€/TTC)]]/'CALCUL PAR SECTEUR'!E$3</f>
        <v>0</v>
      </c>
      <c r="N34" s="11">
        <f>Tableau1[[#This Row],[MONTANT ANNUEL
 (€/TTC)]]/'CALCUL PAR SECTEUR'!E$4</f>
        <v>0</v>
      </c>
      <c r="O34" s="11">
        <f>Tableau1[[#This Row],[MONTANT ANNUEL
 (€/TTC)]]/'CALCUL PAR SECTEUR'!E$5</f>
        <v>0</v>
      </c>
      <c r="P34" s="11">
        <f>IF(ISBLANK(G34),"",SUMIF($A$2:$A$50,$A34,$E$2:$E$50)/SUMIF('CALCUL PAR SECTEUR'!$A$2:$A$40,Tableau1[[#This Row],[SECTEUR 2]],'CALCUL PAR SECTEUR'!$B$2:$B$40))</f>
        <v>0</v>
      </c>
    </row>
    <row r="35" spans="1:16" x14ac:dyDescent="0.35">
      <c r="A35" s="6" t="s">
        <v>89</v>
      </c>
      <c r="C35" s="1"/>
      <c r="D35" s="2"/>
      <c r="F35" s="2"/>
      <c r="G35" s="14">
        <v>2592</v>
      </c>
      <c r="H35" s="12" t="s">
        <v>52</v>
      </c>
      <c r="I35" s="12" t="s">
        <v>13</v>
      </c>
      <c r="J35" s="12" t="s">
        <v>45</v>
      </c>
      <c r="K35" s="12" t="s">
        <v>20</v>
      </c>
      <c r="L35" s="10">
        <f>Tableau1[[#This Row],[MONTANT ANNUEL
 (€/TTC)]]/'CALCUL PAR SECTEUR'!E$2</f>
        <v>1.8279529550354605E-2</v>
      </c>
      <c r="M35" s="9">
        <f>Tableau1[[#This Row],[MONTANT ANNUEL
 (€/TTC)]]/'CALCUL PAR SECTEUR'!E$3</f>
        <v>1.691199940286027E-2</v>
      </c>
      <c r="N35" s="10">
        <f>Tableau1[[#This Row],[MONTANT ANNUEL
 (€/TTC)]]/'CALCUL PAR SECTEUR'!E$4</f>
        <v>1.691199940286027E-2</v>
      </c>
      <c r="O35" s="10">
        <f>Tableau1[[#This Row],[MONTANT ANNUEL
 (€/TTC)]]/'CALCUL PAR SECTEUR'!E$5</f>
        <v>1.691199940286027E-2</v>
      </c>
      <c r="P35" s="11">
        <f>IF(ISBLANK(G35),"",SUMIF($A$2:$A$50,$A35,$E$2:$E$50)/SUMIF('CALCUL PAR SECTEUR'!$A$2:$A$40,Tableau1[[#This Row],[SECTEUR 2]],'CALCUL PAR SECTEUR'!$B$2:$B$40))</f>
        <v>0</v>
      </c>
    </row>
    <row r="36" spans="1:16" x14ac:dyDescent="0.35">
      <c r="A36" s="6" t="s">
        <v>90</v>
      </c>
      <c r="C36" s="1"/>
      <c r="D36" s="2"/>
      <c r="F36" s="2"/>
      <c r="H36" s="12" t="s">
        <v>52</v>
      </c>
      <c r="I36" s="12" t="s">
        <v>8</v>
      </c>
      <c r="J36" s="12" t="s">
        <v>47</v>
      </c>
      <c r="K36" s="12" t="s">
        <v>22</v>
      </c>
      <c r="L36" s="10">
        <f>Tableau1[[#This Row],[MONTANT ANNUEL
 (€/TTC)]]/'CALCUL PAR SECTEUR'!E$2</f>
        <v>0</v>
      </c>
      <c r="M36" s="9">
        <f>Tableau1[[#This Row],[MONTANT ANNUEL
 (€/TTC)]]/'CALCUL PAR SECTEUR'!E$3</f>
        <v>0</v>
      </c>
      <c r="N36" s="10">
        <f>Tableau1[[#This Row],[MONTANT ANNUEL
 (€/TTC)]]/'CALCUL PAR SECTEUR'!E$4</f>
        <v>0</v>
      </c>
      <c r="O36" s="10">
        <f>Tableau1[[#This Row],[MONTANT ANNUEL
 (€/TTC)]]/'CALCUL PAR SECTEUR'!E$5</f>
        <v>0</v>
      </c>
      <c r="P36" s="11" t="str">
        <f>IF(ISBLANK(G36),"",SUMIF($A$2:$A$50,$A36,$E$2:$E$50)/SUMIF('CALCUL PAR SECTEUR'!$A$2:$A$40,Tableau1[[#This Row],[SECTEUR 2]],'CALCUL PAR SECTEUR'!$B$2:$B$40))</f>
        <v/>
      </c>
    </row>
    <row r="37" spans="1:16" x14ac:dyDescent="0.35">
      <c r="A37" s="6" t="s">
        <v>91</v>
      </c>
      <c r="B37" s="4"/>
      <c r="C37" s="4"/>
      <c r="D37" s="4"/>
      <c r="E37" s="4"/>
      <c r="F37" s="4"/>
      <c r="G37" s="15">
        <v>0</v>
      </c>
      <c r="H37" s="16" t="s">
        <v>33</v>
      </c>
      <c r="I37" s="17" t="s">
        <v>12</v>
      </c>
      <c r="J37" s="17" t="s">
        <v>35</v>
      </c>
      <c r="K37" s="17" t="s">
        <v>22</v>
      </c>
      <c r="L37" s="10">
        <f>Tableau1[[#This Row],[MONTANT ANNUEL
 (€/TTC)]]/'CALCUL PAR SECTEUR'!E$2</f>
        <v>0</v>
      </c>
      <c r="M37" s="9">
        <f>Tableau1[[#This Row],[MONTANT ANNUEL
 (€/TTC)]]/'CALCUL PAR SECTEUR'!E$3</f>
        <v>0</v>
      </c>
      <c r="N37" s="11">
        <f>Tableau1[[#This Row],[MONTANT ANNUEL
 (€/TTC)]]/'CALCUL PAR SECTEUR'!E$4</f>
        <v>0</v>
      </c>
      <c r="O37" s="11">
        <f>Tableau1[[#This Row],[MONTANT ANNUEL
 (€/TTC)]]/'CALCUL PAR SECTEUR'!E$5</f>
        <v>0</v>
      </c>
      <c r="P37" s="11">
        <f>IF(ISBLANK(G37),"",SUMIF($A$2:$A$50,$A37,$E$2:$E$50)/SUMIF('CALCUL PAR SECTEUR'!$A$2:$A$40,Tableau1[[#This Row],[SECTEUR 2]],'CALCUL PAR SECTEUR'!$B$2:$B$40))</f>
        <v>0</v>
      </c>
    </row>
    <row r="38" spans="1:16" x14ac:dyDescent="0.35">
      <c r="A38" s="6" t="s">
        <v>92</v>
      </c>
      <c r="B38" s="4"/>
      <c r="C38" s="4"/>
      <c r="D38" s="4"/>
      <c r="E38" s="4"/>
      <c r="F38" s="4"/>
      <c r="G38" s="15">
        <v>0</v>
      </c>
      <c r="H38" s="16" t="s">
        <v>33</v>
      </c>
      <c r="I38" s="17" t="s">
        <v>8</v>
      </c>
      <c r="J38" s="18" t="s">
        <v>35</v>
      </c>
      <c r="K38" s="19" t="s">
        <v>22</v>
      </c>
      <c r="L38" s="10">
        <f>Tableau1[[#This Row],[MONTANT ANNUEL
 (€/TTC)]]/'CALCUL PAR SECTEUR'!E$2</f>
        <v>0</v>
      </c>
      <c r="M38" s="9">
        <f>Tableau1[[#This Row],[MONTANT ANNUEL
 (€/TTC)]]/'CALCUL PAR SECTEUR'!E$3</f>
        <v>0</v>
      </c>
      <c r="N38" s="11">
        <f>Tableau1[[#This Row],[MONTANT ANNUEL
 (€/TTC)]]/'CALCUL PAR SECTEUR'!E$4</f>
        <v>0</v>
      </c>
      <c r="O38" s="11">
        <f>Tableau1[[#This Row],[MONTANT ANNUEL
 (€/TTC)]]/'CALCUL PAR SECTEUR'!E$5</f>
        <v>0</v>
      </c>
      <c r="P38" s="11">
        <f>IF(ISBLANK(G38),"",SUMIF($A$2:$A$50,$A38,$E$2:$E$50)/SUMIF('CALCUL PAR SECTEUR'!$A$2:$A$40,Tableau1[[#This Row],[SECTEUR 2]],'CALCUL PAR SECTEUR'!$B$2:$B$40))</f>
        <v>0</v>
      </c>
    </row>
    <row r="39" spans="1:16" x14ac:dyDescent="0.35">
      <c r="A39" s="6" t="s">
        <v>93</v>
      </c>
      <c r="C39" s="1"/>
      <c r="D39" s="2"/>
      <c r="F39" s="2"/>
      <c r="G39" s="14">
        <v>4608</v>
      </c>
      <c r="H39" s="12" t="s">
        <v>33</v>
      </c>
      <c r="I39" s="12" t="s">
        <v>13</v>
      </c>
      <c r="J39" s="12" t="s">
        <v>45</v>
      </c>
      <c r="K39" s="12" t="s">
        <v>20</v>
      </c>
      <c r="L39" s="10">
        <f>Tableau1[[#This Row],[MONTANT ANNUEL
 (€/TTC)]]/'CALCUL PAR SECTEUR'!E$2</f>
        <v>3.2496941422852629E-2</v>
      </c>
      <c r="M39" s="9">
        <f>Tableau1[[#This Row],[MONTANT ANNUEL
 (€/TTC)]]/'CALCUL PAR SECTEUR'!E$3</f>
        <v>3.0065776716196032E-2</v>
      </c>
      <c r="N39" s="10">
        <f>Tableau1[[#This Row],[MONTANT ANNUEL
 (€/TTC)]]/'CALCUL PAR SECTEUR'!E$4</f>
        <v>3.0065776716196032E-2</v>
      </c>
      <c r="O39" s="10">
        <f>Tableau1[[#This Row],[MONTANT ANNUEL
 (€/TTC)]]/'CALCUL PAR SECTEUR'!E$5</f>
        <v>3.0065776716196032E-2</v>
      </c>
      <c r="P39" s="11">
        <f>IF(ISBLANK(G39),"",SUMIF($A$2:$A$50,$A39,$E$2:$E$50)/SUMIF('CALCUL PAR SECTEUR'!$A$2:$A$40,Tableau1[[#This Row],[SECTEUR 2]],'CALCUL PAR SECTEUR'!$B$2:$B$40))</f>
        <v>0</v>
      </c>
    </row>
    <row r="40" spans="1:16" x14ac:dyDescent="0.35">
      <c r="A40" s="6" t="s">
        <v>94</v>
      </c>
      <c r="C40" s="1"/>
      <c r="D40" s="2"/>
      <c r="F40" s="2"/>
      <c r="H40" s="18" t="s">
        <v>33</v>
      </c>
      <c r="I40" s="12" t="s">
        <v>12</v>
      </c>
      <c r="J40" s="12" t="s">
        <v>35</v>
      </c>
      <c r="K40" s="12" t="s">
        <v>22</v>
      </c>
      <c r="L40" s="10">
        <f>Tableau1[[#This Row],[MONTANT ANNUEL
 (€/TTC)]]/'CALCUL PAR SECTEUR'!E$2</f>
        <v>0</v>
      </c>
      <c r="M40" s="9">
        <f>Tableau1[[#This Row],[MONTANT ANNUEL
 (€/TTC)]]/'CALCUL PAR SECTEUR'!E$3</f>
        <v>0</v>
      </c>
      <c r="N40" s="10">
        <f>Tableau1[[#This Row],[MONTANT ANNUEL
 (€/TTC)]]/'CALCUL PAR SECTEUR'!E$4</f>
        <v>0</v>
      </c>
      <c r="O40" s="10">
        <f>Tableau1[[#This Row],[MONTANT ANNUEL
 (€/TTC)]]/'CALCUL PAR SECTEUR'!E$5</f>
        <v>0</v>
      </c>
      <c r="P40" s="11" t="str">
        <f>IF(ISBLANK(G40),"",SUMIF($A$2:$A$50,$A40,$E$2:$E$50)/SUMIF('CALCUL PAR SECTEUR'!$A$2:$A$40,Tableau1[[#This Row],[SECTEUR 2]],'CALCUL PAR SECTEUR'!$B$2:$B$40))</f>
        <v/>
      </c>
    </row>
    <row r="41" spans="1:16" x14ac:dyDescent="0.35">
      <c r="A41" s="6" t="s">
        <v>95</v>
      </c>
      <c r="C41" s="1"/>
      <c r="D41" s="2"/>
      <c r="F41" s="2"/>
      <c r="G41" s="14">
        <v>12096</v>
      </c>
      <c r="H41" s="12" t="s">
        <v>34</v>
      </c>
      <c r="I41" s="12" t="s">
        <v>12</v>
      </c>
      <c r="J41" s="12" t="s">
        <v>35</v>
      </c>
      <c r="K41" s="12" t="s">
        <v>22</v>
      </c>
      <c r="L41" s="10">
        <f>Tableau1[[#This Row],[MONTANT ANNUEL
 (€/TTC)]]/'CALCUL PAR SECTEUR'!E$2</f>
        <v>8.5304471234988147E-2</v>
      </c>
      <c r="M41" s="9">
        <f>Tableau1[[#This Row],[MONTANT ANNUEL
 (€/TTC)]]/'CALCUL PAR SECTEUR'!E$3</f>
        <v>7.8922663880014593E-2</v>
      </c>
      <c r="N41" s="10">
        <f>Tableau1[[#This Row],[MONTANT ANNUEL
 (€/TTC)]]/'CALCUL PAR SECTEUR'!E$4</f>
        <v>7.8922663880014593E-2</v>
      </c>
      <c r="O41" s="10">
        <f>Tableau1[[#This Row],[MONTANT ANNUEL
 (€/TTC)]]/'CALCUL PAR SECTEUR'!E$5</f>
        <v>7.8922663880014593E-2</v>
      </c>
      <c r="P41" s="11">
        <f>IF(ISBLANK(G41),"",SUMIF($A$2:$A$50,$A41,$E$2:$E$50)/SUMIF('CALCUL PAR SECTEUR'!$A$2:$A$40,Tableau1[[#This Row],[SECTEUR 2]],'CALCUL PAR SECTEUR'!$B$2:$B$40))</f>
        <v>0</v>
      </c>
    </row>
    <row r="42" spans="1:16" x14ac:dyDescent="0.35">
      <c r="A42" s="6" t="s">
        <v>96</v>
      </c>
      <c r="B42" s="4"/>
      <c r="C42" s="1"/>
      <c r="D42" s="4"/>
      <c r="F42" s="4"/>
      <c r="G42" s="15">
        <v>0</v>
      </c>
      <c r="H42" s="12" t="s">
        <v>34</v>
      </c>
      <c r="I42" s="12" t="s">
        <v>12</v>
      </c>
      <c r="J42" s="12" t="s">
        <v>35</v>
      </c>
      <c r="K42" s="12" t="s">
        <v>22</v>
      </c>
      <c r="L42" s="10">
        <f>Tableau1[[#This Row],[MONTANT ANNUEL
 (€/TTC)]]/'CALCUL PAR SECTEUR'!E$2</f>
        <v>0</v>
      </c>
      <c r="M42" s="9">
        <f>Tableau1[[#This Row],[MONTANT ANNUEL
 (€/TTC)]]/'CALCUL PAR SECTEUR'!E$3</f>
        <v>0</v>
      </c>
      <c r="N42" s="10">
        <f>Tableau1[[#This Row],[MONTANT ANNUEL
 (€/TTC)]]/'CALCUL PAR SECTEUR'!E$4</f>
        <v>0</v>
      </c>
      <c r="O42" s="10">
        <f>Tableau1[[#This Row],[MONTANT ANNUEL
 (€/TTC)]]/'CALCUL PAR SECTEUR'!E$5</f>
        <v>0</v>
      </c>
      <c r="P42" s="11">
        <f>IF(ISBLANK(G42),"",SUMIF($A$2:$A$50,$A42,$E$2:$E$50)/SUMIF('CALCUL PAR SECTEUR'!$A$2:$A$40,Tableau1[[#This Row],[SECTEUR 2]],'CALCUL PAR SECTEUR'!$B$2:$B$40))</f>
        <v>0</v>
      </c>
    </row>
    <row r="43" spans="1:16" x14ac:dyDescent="0.35">
      <c r="A43" s="6" t="s">
        <v>97</v>
      </c>
      <c r="B43" s="4"/>
      <c r="C43" s="1"/>
      <c r="D43" s="4"/>
      <c r="F43" s="4"/>
      <c r="G43" s="15">
        <v>0</v>
      </c>
      <c r="H43" s="12" t="s">
        <v>34</v>
      </c>
      <c r="I43" s="12" t="s">
        <v>12</v>
      </c>
      <c r="J43" s="12" t="s">
        <v>35</v>
      </c>
      <c r="K43" s="12" t="s">
        <v>22</v>
      </c>
      <c r="L43" s="10">
        <f>Tableau1[[#This Row],[MONTANT ANNUEL
 (€/TTC)]]/'CALCUL PAR SECTEUR'!E$2</f>
        <v>0</v>
      </c>
      <c r="M43" s="9">
        <f>Tableau1[[#This Row],[MONTANT ANNUEL
 (€/TTC)]]/'CALCUL PAR SECTEUR'!E$3</f>
        <v>0</v>
      </c>
      <c r="N43" s="10">
        <f>Tableau1[[#This Row],[MONTANT ANNUEL
 (€/TTC)]]/'CALCUL PAR SECTEUR'!E$4</f>
        <v>0</v>
      </c>
      <c r="O43" s="10">
        <f>Tableau1[[#This Row],[MONTANT ANNUEL
 (€/TTC)]]/'CALCUL PAR SECTEUR'!E$5</f>
        <v>0</v>
      </c>
      <c r="P43" s="11">
        <f>IF(ISBLANK(G43),"",SUMIF($A$2:$A$50,$A43,$E$2:$E$50)/SUMIF('CALCUL PAR SECTEUR'!$A$2:$A$40,Tableau1[[#This Row],[SECTEUR 2]],'CALCUL PAR SECTEUR'!$B$2:$B$40))</f>
        <v>0</v>
      </c>
    </row>
    <row r="44" spans="1:16" x14ac:dyDescent="0.35">
      <c r="A44" s="6" t="s">
        <v>98</v>
      </c>
      <c r="C44" s="1"/>
      <c r="D44" s="2"/>
      <c r="F44" s="2"/>
      <c r="G44" s="14">
        <v>12672</v>
      </c>
      <c r="H44" s="12" t="s">
        <v>53</v>
      </c>
      <c r="I44" s="12" t="s">
        <v>5</v>
      </c>
      <c r="J44" s="12" t="s">
        <v>46</v>
      </c>
      <c r="K44" s="12" t="s">
        <v>26</v>
      </c>
      <c r="L44" s="10">
        <f>Tableau1[[#This Row],[MONTANT ANNUEL
 (€/TTC)]]/'CALCUL PAR SECTEUR'!E$2</f>
        <v>8.9366588912844727E-2</v>
      </c>
      <c r="M44" s="9">
        <f>Tableau1[[#This Row],[MONTANT ANNUEL
 (€/TTC)]]/'CALCUL PAR SECTEUR'!E$3</f>
        <v>8.2680885969539097E-2</v>
      </c>
      <c r="N44" s="10">
        <f>Tableau1[[#This Row],[MONTANT ANNUEL
 (€/TTC)]]/'CALCUL PAR SECTEUR'!E$4</f>
        <v>8.2680885969539097E-2</v>
      </c>
      <c r="O44" s="10">
        <f>Tableau1[[#This Row],[MONTANT ANNUEL
 (€/TTC)]]/'CALCUL PAR SECTEUR'!E$5</f>
        <v>8.2680885969539097E-2</v>
      </c>
      <c r="P44" s="11">
        <f>IF(ISBLANK(G44),"",SUMIF($A$2:$A$50,$A44,$E$2:$E$50)/SUMIF('CALCUL PAR SECTEUR'!$A$2:$A$40,Tableau1[[#This Row],[SECTEUR 2]],'CALCUL PAR SECTEUR'!$B$2:$B$40))</f>
        <v>0</v>
      </c>
    </row>
    <row r="45" spans="1:16" x14ac:dyDescent="0.35">
      <c r="A45" s="6" t="s">
        <v>99</v>
      </c>
      <c r="C45" s="1"/>
      <c r="D45" s="2"/>
      <c r="F45" s="2"/>
      <c r="G45" s="14">
        <v>6048</v>
      </c>
      <c r="H45" s="12" t="s">
        <v>53</v>
      </c>
      <c r="I45" s="12" t="s">
        <v>5</v>
      </c>
      <c r="J45" s="12" t="s">
        <v>46</v>
      </c>
      <c r="K45" s="12" t="s">
        <v>26</v>
      </c>
      <c r="L45" s="10">
        <f>Tableau1[[#This Row],[MONTANT ANNUEL
 (€/TTC)]]/'CALCUL PAR SECTEUR'!E$2</f>
        <v>4.2652235617494073E-2</v>
      </c>
      <c r="M45" s="9">
        <f>Tableau1[[#This Row],[MONTANT ANNUEL
 (€/TTC)]]/'CALCUL PAR SECTEUR'!E$3</f>
        <v>3.9461331940007296E-2</v>
      </c>
      <c r="N45" s="10">
        <f>Tableau1[[#This Row],[MONTANT ANNUEL
 (€/TTC)]]/'CALCUL PAR SECTEUR'!E$4</f>
        <v>3.9461331940007296E-2</v>
      </c>
      <c r="O45" s="10">
        <f>Tableau1[[#This Row],[MONTANT ANNUEL
 (€/TTC)]]/'CALCUL PAR SECTEUR'!E$5</f>
        <v>3.9461331940007296E-2</v>
      </c>
      <c r="P45" s="11">
        <f>IF(ISBLANK(G45),"",SUMIF($A$2:$A$50,$A45,$E$2:$E$50)/SUMIF('CALCUL PAR SECTEUR'!$A$2:$A$40,Tableau1[[#This Row],[SECTEUR 2]],'CALCUL PAR SECTEUR'!$B$2:$B$40))</f>
        <v>0</v>
      </c>
    </row>
    <row r="46" spans="1:16" x14ac:dyDescent="0.35">
      <c r="A46" s="6" t="s">
        <v>100</v>
      </c>
      <c r="C46" s="1"/>
      <c r="D46" s="2"/>
      <c r="F46" s="2"/>
      <c r="G46" s="14">
        <v>7776</v>
      </c>
      <c r="H46" s="12" t="s">
        <v>53</v>
      </c>
      <c r="I46" s="12" t="s">
        <v>5</v>
      </c>
      <c r="J46" s="12" t="s">
        <v>46</v>
      </c>
      <c r="K46" s="12" t="s">
        <v>26</v>
      </c>
      <c r="L46" s="10">
        <f>Tableau1[[#This Row],[MONTANT ANNUEL
 (€/TTC)]]/'CALCUL PAR SECTEUR'!E$2</f>
        <v>5.4838588651063815E-2</v>
      </c>
      <c r="M46" s="9">
        <f>Tableau1[[#This Row],[MONTANT ANNUEL
 (€/TTC)]]/'CALCUL PAR SECTEUR'!E$3</f>
        <v>5.073599820858081E-2</v>
      </c>
      <c r="N46" s="10">
        <f>Tableau1[[#This Row],[MONTANT ANNUEL
 (€/TTC)]]/'CALCUL PAR SECTEUR'!E$4</f>
        <v>5.073599820858081E-2</v>
      </c>
      <c r="O46" s="10">
        <f>Tableau1[[#This Row],[MONTANT ANNUEL
 (€/TTC)]]/'CALCUL PAR SECTEUR'!E$5</f>
        <v>5.073599820858081E-2</v>
      </c>
      <c r="P46" s="11">
        <f>IF(ISBLANK(G46),"",SUMIF($A$2:$A$50,$A46,$E$2:$E$50)/SUMIF('CALCUL PAR SECTEUR'!$A$2:$A$40,Tableau1[[#This Row],[SECTEUR 2]],'CALCUL PAR SECTEUR'!$B$2:$B$40))</f>
        <v>0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3FF6-E2A6-4F79-A9C1-55A8933DCBB7}">
  <dimension ref="A1:M35"/>
  <sheetViews>
    <sheetView workbookViewId="0">
      <selection activeCell="D13" sqref="D13"/>
    </sheetView>
  </sheetViews>
  <sheetFormatPr baseColWidth="10" defaultRowHeight="14.5" x14ac:dyDescent="0.35"/>
  <cols>
    <col min="1" max="1" width="9.7265625" customWidth="1"/>
    <col min="2" max="2" width="32.81640625" customWidth="1"/>
    <col min="3" max="3" width="8.54296875" customWidth="1"/>
    <col min="4" max="4" width="17.453125" customWidth="1"/>
    <col min="5" max="5" width="32.81640625" customWidth="1"/>
    <col min="6" max="6" width="5.54296875" customWidth="1"/>
    <col min="7" max="7" width="25.81640625" customWidth="1"/>
    <col min="8" max="8" width="38.26953125" customWidth="1"/>
    <col min="9" max="9" width="5.54296875" customWidth="1"/>
    <col min="10" max="10" width="25.81640625" customWidth="1"/>
    <col min="11" max="11" width="38.26953125" customWidth="1"/>
  </cols>
  <sheetData>
    <row r="1" spans="1:13" ht="28.5" customHeight="1" x14ac:dyDescent="0.35">
      <c r="A1" s="1" t="s">
        <v>27</v>
      </c>
      <c r="B1" s="1" t="s">
        <v>29</v>
      </c>
      <c r="D1" t="s">
        <v>27</v>
      </c>
      <c r="E1" t="s">
        <v>29</v>
      </c>
    </row>
    <row r="2" spans="1:13" x14ac:dyDescent="0.35">
      <c r="A2" t="s">
        <v>48</v>
      </c>
      <c r="B2" s="7">
        <f>SUMIF(Tableau1[SECTEUR 1],"S1Z1",Tableau1[MONTANT ANNUEL
 (€/TTC)])</f>
        <v>1522.76</v>
      </c>
      <c r="C2" s="7"/>
      <c r="D2" t="s">
        <v>32</v>
      </c>
      <c r="E2" s="7">
        <f>SUMIF(Tableau1[SECTEUR 1],"S1*",Tableau1[MONTANT ANNUEL
 (€/TTC)])</f>
        <v>141797.96</v>
      </c>
    </row>
    <row r="3" spans="1:13" x14ac:dyDescent="0.35">
      <c r="A3" t="s">
        <v>38</v>
      </c>
      <c r="B3" s="7">
        <f>SUMIF(Tableau1[SECTEUR 1],"S1Z2",Tableau1[MONTANT ANNUEL
 (€/TTC)])</f>
        <v>17076</v>
      </c>
      <c r="C3" s="7"/>
      <c r="D3" t="s">
        <v>28</v>
      </c>
      <c r="E3" s="7">
        <f>SUMIF(Tableau1[SECTEUR 2],"S2*",Tableau1[MONTANT ANNUEL
 (€/TTC)])</f>
        <v>153263.96</v>
      </c>
    </row>
    <row r="4" spans="1:13" x14ac:dyDescent="0.35">
      <c r="A4" t="s">
        <v>49</v>
      </c>
      <c r="B4" s="7">
        <f>SUMIF(Tableau1[SECTEUR 1],"S1Z3",Tableau1[MONTANT ANNUEL
 (€/TTC)])</f>
        <v>33163.199999999997</v>
      </c>
      <c r="C4" s="7"/>
      <c r="D4" t="s">
        <v>31</v>
      </c>
      <c r="E4" s="7">
        <f>SUMIF(Tableau1[SECTEUR 3],"S3*",Tableau1[MONTANT ANNUEL
 (€/TTC)])</f>
        <v>153263.96</v>
      </c>
    </row>
    <row r="5" spans="1:13" x14ac:dyDescent="0.35">
      <c r="A5" t="s">
        <v>50</v>
      </c>
      <c r="B5" s="7">
        <f>SUMIF(Tableau1[SECTEUR 1],"S1Z4",Tableau1[MONTANT ANNUEL
 (€/TTC)])</f>
        <v>13824</v>
      </c>
      <c r="C5" s="7"/>
      <c r="D5" t="s">
        <v>30</v>
      </c>
      <c r="E5" s="7">
        <f>SUMIF(Tableau1[SECTEUR 4],"S4*",Tableau1[MONTANT ANNUEL
 (€/TTC)])</f>
        <v>153263.96</v>
      </c>
      <c r="M5" s="7"/>
    </row>
    <row r="6" spans="1:13" x14ac:dyDescent="0.35">
      <c r="A6" t="s">
        <v>51</v>
      </c>
      <c r="B6" s="7">
        <f>SUMIF(Tableau1[SECTEUR 1],"S1Z5",Tableau1[MONTANT ANNUEL
 (€/TTC)])</f>
        <v>4032</v>
      </c>
      <c r="C6" s="7"/>
    </row>
    <row r="7" spans="1:13" x14ac:dyDescent="0.35">
      <c r="A7" t="s">
        <v>52</v>
      </c>
      <c r="B7" s="7">
        <f>SUMIF(Tableau1[SECTEUR 1],"S1Z6",Tableau1[MONTANT ANNUEL
 (€/TTC)])</f>
        <v>2592</v>
      </c>
      <c r="C7" s="7"/>
    </row>
    <row r="8" spans="1:13" x14ac:dyDescent="0.35">
      <c r="A8" t="s">
        <v>33</v>
      </c>
      <c r="B8" s="7">
        <f>SUMIF(Tableau1[SECTEUR 1],"S1Z7",Tableau1[MONTANT ANNUEL
 (€/TTC)])</f>
        <v>4608</v>
      </c>
      <c r="C8" s="7"/>
    </row>
    <row r="9" spans="1:13" x14ac:dyDescent="0.35">
      <c r="A9" t="s">
        <v>34</v>
      </c>
      <c r="B9" s="7">
        <f>SUMIF(Tableau1[SECTEUR 1],"S1Z8",Tableau1[MONTANT ANNUEL
 (€/TTC)])</f>
        <v>12096</v>
      </c>
      <c r="C9" s="7"/>
      <c r="K9" s="7"/>
    </row>
    <row r="10" spans="1:13" x14ac:dyDescent="0.35">
      <c r="A10" t="s">
        <v>53</v>
      </c>
      <c r="B10" s="7">
        <f>SUMIF(Tableau1[SECTEUR 1],"S1Z9",Tableau1[MONTANT ANNUEL
 (€/TTC)])</f>
        <v>26496</v>
      </c>
      <c r="C10" s="7"/>
      <c r="K10" s="7"/>
    </row>
    <row r="11" spans="1:13" x14ac:dyDescent="0.35">
      <c r="A11" t="s">
        <v>6</v>
      </c>
      <c r="B11" s="7">
        <f>SUMIF(Tableau1[SECTEUR 2],"S2Z1",Tableau1[MONTANT ANNUEL
 (€/TTC)])</f>
        <v>4114.76</v>
      </c>
    </row>
    <row r="12" spans="1:13" x14ac:dyDescent="0.35">
      <c r="A12" t="s">
        <v>11</v>
      </c>
      <c r="B12" s="7">
        <f>SUMIF(Tableau1[SECTEUR 2],"S2Z2",Tableau1[MONTANT ANNUEL
 (€/TTC)])</f>
        <v>23479.200000000001</v>
      </c>
    </row>
    <row r="13" spans="1:13" x14ac:dyDescent="0.35">
      <c r="A13" t="s">
        <v>4</v>
      </c>
      <c r="B13" s="7">
        <f>SUMIF(Tableau1[SECTEUR 2],"S2Z3",Tableau1[MONTANT ANNUEL
 (€/TTC)])</f>
        <v>15420</v>
      </c>
      <c r="C13" s="7"/>
    </row>
    <row r="14" spans="1:13" x14ac:dyDescent="0.35">
      <c r="A14" t="s">
        <v>13</v>
      </c>
      <c r="B14" s="7">
        <f>SUMIF(Tableau1[SECTEUR 2],"S2Z4",Tableau1[MONTANT ANNUEL
 (€/TTC)])</f>
        <v>25920</v>
      </c>
    </row>
    <row r="15" spans="1:13" x14ac:dyDescent="0.35">
      <c r="A15" t="s">
        <v>12</v>
      </c>
      <c r="B15" s="7">
        <f>SUMIF(Tableau1[SECTEUR 2],"S2Z5",Tableau1[MONTANT ANNUEL
 (€/TTC)])</f>
        <v>25920</v>
      </c>
    </row>
    <row r="16" spans="1:13" x14ac:dyDescent="0.35">
      <c r="A16" t="s">
        <v>5</v>
      </c>
      <c r="B16" s="7">
        <f>SUMIF(Tableau1[SECTEUR 2],"S2Z6",Tableau1[MONTANT ANNUEL
 (€/TTC)])</f>
        <v>42048</v>
      </c>
    </row>
    <row r="17" spans="1:2" x14ac:dyDescent="0.35">
      <c r="A17" t="s">
        <v>7</v>
      </c>
      <c r="B17" s="7">
        <f>SUMIF(Tableau1[SECTEUR 2],"S2Z7",Tableau1[MONTANT ANNUEL
 (€/TTC)])</f>
        <v>14976</v>
      </c>
    </row>
    <row r="18" spans="1:2" x14ac:dyDescent="0.35">
      <c r="A18" t="s">
        <v>8</v>
      </c>
      <c r="B18" s="7">
        <f>SUMIF(Tableau1[SECTEUR 2],"S2Z8",Tableau1[MONTANT ANNUEL
 (€/TTC)])</f>
        <v>1152</v>
      </c>
    </row>
    <row r="19" spans="1:2" x14ac:dyDescent="0.35">
      <c r="A19" t="s">
        <v>14</v>
      </c>
      <c r="B19" s="7">
        <f>SUMIF(Tableau1[SECTEUR 2],"S2Z9",Tableau1[MONTANT ANNUEL
 (€/TTC)])</f>
        <v>234</v>
      </c>
    </row>
    <row r="20" spans="1:2" x14ac:dyDescent="0.35">
      <c r="A20" t="s">
        <v>37</v>
      </c>
      <c r="B20" s="7">
        <f>SUMIF(Tableau1[SECTEUR 3],"S3Z1",Tableau1[MONTANT ANNUEL
 (€/TTC)])</f>
        <v>4114.76</v>
      </c>
    </row>
    <row r="21" spans="1:2" x14ac:dyDescent="0.35">
      <c r="A21" t="s">
        <v>43</v>
      </c>
      <c r="B21" s="7">
        <f>SUMIF(Tableau1[SECTEUR 3],"S3Z2",Tableau1[MONTANT ANNUEL
 (€/TTC)])</f>
        <v>19447.2</v>
      </c>
    </row>
    <row r="22" spans="1:2" x14ac:dyDescent="0.35">
      <c r="A22" t="s">
        <v>39</v>
      </c>
      <c r="B22" s="7">
        <f>SUMIF(Tableau1[SECTEUR 3],"S3Z3",Tableau1[MONTANT ANNUEL
 (€/TTC)])</f>
        <v>29244</v>
      </c>
    </row>
    <row r="23" spans="1:2" x14ac:dyDescent="0.35">
      <c r="A23" t="s">
        <v>44</v>
      </c>
      <c r="B23" s="7">
        <f>SUMIF(Tableau1[SECTEUR 3],"S3Z4",Tableau1[MONTANT ANNUEL
 (€/TTC)])</f>
        <v>9504</v>
      </c>
    </row>
    <row r="24" spans="1:2" x14ac:dyDescent="0.35">
      <c r="A24" t="s">
        <v>45</v>
      </c>
      <c r="B24" s="7">
        <f>SUMIF(Tableau1[SECTEUR 3],"S3Z5",Tableau1[MONTANT ANNUEL
 (€/TTC)])</f>
        <v>25920</v>
      </c>
    </row>
    <row r="25" spans="1:2" x14ac:dyDescent="0.35">
      <c r="A25" t="s">
        <v>35</v>
      </c>
      <c r="B25" s="7">
        <f>SUMIF(Tableau1[SECTEUR 3],"S3Z6",Tableau1[MONTANT ANNUEL
 (€/TTC)])</f>
        <v>12096</v>
      </c>
    </row>
    <row r="26" spans="1:2" x14ac:dyDescent="0.35">
      <c r="A26" t="s">
        <v>46</v>
      </c>
      <c r="B26" s="7">
        <f>SUMIF(Tableau1[SECTEUR 3],"S3Z7",Tableau1[MONTANT ANNUEL
 (€/TTC)])</f>
        <v>42048</v>
      </c>
    </row>
    <row r="27" spans="1:2" x14ac:dyDescent="0.35">
      <c r="A27" t="s">
        <v>36</v>
      </c>
      <c r="B27" s="7">
        <f>SUMIF(Tableau1[SECTEUR 3],"S3Z8",Tableau1[MONTANT ANNUEL
 (€/TTC)])</f>
        <v>4320</v>
      </c>
    </row>
    <row r="28" spans="1:2" x14ac:dyDescent="0.35">
      <c r="A28" t="s">
        <v>47</v>
      </c>
      <c r="B28" s="7">
        <f>SUMIF(Tableau1[SECTEUR 3],"S3Z9",Tableau1[MONTANT ANNUEL
 (€/TTC)])</f>
        <v>6570</v>
      </c>
    </row>
    <row r="29" spans="1:2" x14ac:dyDescent="0.35">
      <c r="A29" t="s">
        <v>19</v>
      </c>
      <c r="B29" s="7">
        <f>SUMIF(Tableau1[SECTEUR 4],"S4Z1",Tableau1[MONTANT ANNUEL
 (€/TTC)])</f>
        <v>5266.76</v>
      </c>
    </row>
    <row r="30" spans="1:2" x14ac:dyDescent="0.35">
      <c r="A30" t="s">
        <v>21</v>
      </c>
      <c r="B30" s="7">
        <f>SUMIF(Tableau1[SECTEUR 4],"S4Z2",Tableau1[MONTANT ANNUEL
 (€/TTC)])</f>
        <v>48691.199999999997</v>
      </c>
    </row>
    <row r="31" spans="1:2" x14ac:dyDescent="0.35">
      <c r="A31" t="s">
        <v>20</v>
      </c>
      <c r="B31" s="7">
        <f>SUMIF(Tableau1[SECTEUR 4],"S4Z3",Tableau1[MONTANT ANNUEL
 (€/TTC)])</f>
        <v>11232</v>
      </c>
    </row>
    <row r="32" spans="1:2" x14ac:dyDescent="0.35">
      <c r="A32" t="s">
        <v>22</v>
      </c>
      <c r="B32" s="7">
        <f>SUMIF(Tableau1[SECTEUR 4],"S4Z4",Tableau1[MONTANT ANNUEL
 (€/TTC)])</f>
        <v>12096</v>
      </c>
    </row>
    <row r="33" spans="1:2" x14ac:dyDescent="0.35">
      <c r="A33" t="s">
        <v>26</v>
      </c>
      <c r="B33" s="7">
        <f>SUMIF(Tableau1[SECTEUR 4],"S4Z5",Tableau1[MONTANT ANNUEL
 (€/TTC)])</f>
        <v>48672</v>
      </c>
    </row>
    <row r="34" spans="1:2" x14ac:dyDescent="0.35">
      <c r="A34" t="s">
        <v>23</v>
      </c>
      <c r="B34" s="7">
        <f>SUMIF(Tableau1[SECTEUR 4],"S4Z6",Tableau1[MONTANT ANNUEL
 (€/TTC)])</f>
        <v>8586</v>
      </c>
    </row>
    <row r="35" spans="1:2" x14ac:dyDescent="0.35">
      <c r="A35" t="s">
        <v>24</v>
      </c>
      <c r="B35" s="7">
        <f>SUMIF(Tableau1[SECTEUR 4],"S4Z7",Tableau1[MONTANT ANNUEL
 (€/TTC)])</f>
        <v>18720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764943771EC945B960B8AF36760D3D" ma:contentTypeVersion="12" ma:contentTypeDescription="Crée un document." ma:contentTypeScope="" ma:versionID="9dfdf6b1d6645339714bcba4b1aa0b8a">
  <xsd:schema xmlns:xsd="http://www.w3.org/2001/XMLSchema" xmlns:xs="http://www.w3.org/2001/XMLSchema" xmlns:p="http://schemas.microsoft.com/office/2006/metadata/properties" xmlns:ns2="04c805d9-d3a0-4d23-9fcc-5a7453263e32" xmlns:ns3="3e0775f8-ab0d-4165-86d6-1fcdb378e2f1" targetNamespace="http://schemas.microsoft.com/office/2006/metadata/properties" ma:root="true" ma:fieldsID="f2daba5e47a1085c4ce63e34b5999ffa" ns2:_="" ns3:_="">
    <xsd:import namespace="04c805d9-d3a0-4d23-9fcc-5a7453263e32"/>
    <xsd:import namespace="3e0775f8-ab0d-4165-86d6-1fcdb378e2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805d9-d3a0-4d23-9fcc-5a7453263e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775f8-ab0d-4165-86d6-1fcdb378e2f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84039-A361-4590-8A77-B15268C231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EC9A9-07C9-4A7B-AA1A-843DC9C99B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c805d9-d3a0-4d23-9fcc-5a7453263e32"/>
    <ds:schemaRef ds:uri="3e0775f8-ab0d-4165-86d6-1fcdb378e2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1A74A7-2D93-4D3A-978F-E0A2B58A995A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8f827689-0737-4663-bda1-097bb960dbae}" enabled="0" method="" siteId="{8f827689-0737-4663-bda1-097bb960dba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MONTANT TOTAL</vt:lpstr>
      <vt:lpstr>CALCUL PAR SECTEUR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LARROUY Michaël</dc:creator>
  <cp:lastModifiedBy>LARROUY Michaël</cp:lastModifiedBy>
  <dcterms:created xsi:type="dcterms:W3CDTF">2015-06-05T18:19:34Z</dcterms:created>
  <dcterms:modified xsi:type="dcterms:W3CDTF">2021-11-22T17:10:38Z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0x01010091764943771EC945B960B8AF36760D3D</vt:lpwstr>
  </property>
</Properties>
</file>