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6915" windowHeight="7755"/>
  </bookViews>
  <sheets>
    <sheet name="Prono" sheetId="1" r:id="rId1"/>
    <sheet name="Barème" sheetId="2" r:id="rId2"/>
    <sheet name="Feuil3" sheetId="3" r:id="rId3"/>
  </sheets>
  <calcPr calcId="125725"/>
  <fileRecoveryPr repairLoad="1"/>
</workbook>
</file>

<file path=xl/calcChain.xml><?xml version="1.0" encoding="utf-8"?>
<calcChain xmlns="http://schemas.openxmlformats.org/spreadsheetml/2006/main">
  <c r="V14" i="1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U6"/>
  <c r="U7"/>
  <c r="U8"/>
  <c r="U9"/>
  <c r="U10"/>
  <c r="U11"/>
  <c r="V11" s="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T6"/>
  <c r="T7"/>
  <c r="T8"/>
  <c r="T9"/>
  <c r="T10"/>
  <c r="V10" s="1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M38"/>
  <c r="M39"/>
  <c r="M40"/>
  <c r="M41"/>
  <c r="M42"/>
  <c r="M43"/>
  <c r="M44"/>
  <c r="M4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5"/>
  <c r="M6"/>
  <c r="M7"/>
  <c r="M8"/>
  <c r="M9"/>
  <c r="M10"/>
  <c r="M11"/>
  <c r="M12"/>
  <c r="M13"/>
  <c r="M14"/>
  <c r="M15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K5"/>
  <c r="K6"/>
  <c r="K7"/>
  <c r="K8"/>
  <c r="K9"/>
  <c r="K10"/>
  <c r="K11"/>
  <c r="K12"/>
  <c r="K13"/>
  <c r="V13" s="1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L6"/>
  <c r="L7"/>
  <c r="L8"/>
  <c r="V8" s="1"/>
  <c r="L9"/>
  <c r="M4"/>
  <c r="O4"/>
  <c r="V12"/>
  <c r="U5"/>
  <c r="U4"/>
  <c r="T5"/>
  <c r="T4"/>
  <c r="R5"/>
  <c r="R6"/>
  <c r="R4"/>
  <c r="P5"/>
  <c r="Q5" s="1"/>
  <c r="P6"/>
  <c r="Q6" s="1"/>
  <c r="P4"/>
  <c r="Q4" s="1"/>
  <c r="N4"/>
  <c r="N5"/>
  <c r="O5" s="1"/>
  <c r="N6"/>
  <c r="O6" s="1"/>
  <c r="V7"/>
  <c r="L5"/>
  <c r="L4"/>
  <c r="K4"/>
  <c r="J4"/>
  <c r="V9" l="1"/>
  <c r="V6"/>
  <c r="V5"/>
  <c r="V4"/>
</calcChain>
</file>

<file path=xl/sharedStrings.xml><?xml version="1.0" encoding="utf-8"?>
<sst xmlns="http://schemas.openxmlformats.org/spreadsheetml/2006/main" count="213" uniqueCount="148">
  <si>
    <t>Sexe</t>
  </si>
  <si>
    <t>Prénom</t>
  </si>
  <si>
    <t>Date</t>
  </si>
  <si>
    <t>Heure</t>
  </si>
  <si>
    <t>Poids</t>
  </si>
  <si>
    <t>Taille</t>
  </si>
  <si>
    <t>N° chambre</t>
  </si>
  <si>
    <t>Prénom sage femme</t>
  </si>
  <si>
    <t>Joueur</t>
  </si>
  <si>
    <t>Réponse</t>
  </si>
  <si>
    <t>F</t>
  </si>
  <si>
    <t>G</t>
  </si>
  <si>
    <t>Léon</t>
  </si>
  <si>
    <t>Bareme</t>
  </si>
  <si>
    <t>Jour</t>
  </si>
  <si>
    <t>le jour meme</t>
  </si>
  <si>
    <t>jusqu'à 2 jour</t>
  </si>
  <si>
    <t>plus de 2 jours</t>
  </si>
  <si>
    <t>à l'heure près</t>
  </si>
  <si>
    <t>jusqu'à 2 heures</t>
  </si>
  <si>
    <t>plus de 2h</t>
  </si>
  <si>
    <t>Ecart date</t>
  </si>
  <si>
    <t>point date</t>
  </si>
  <si>
    <t>Ecart heure</t>
  </si>
  <si>
    <t>point heure</t>
  </si>
  <si>
    <t>à 200g près</t>
  </si>
  <si>
    <t>entre 200 et 500g</t>
  </si>
  <si>
    <t>supérieur à 500g</t>
  </si>
  <si>
    <t>à 1cm</t>
  </si>
  <si>
    <t>de 1à 2cm</t>
  </si>
  <si>
    <t>supérieur à 2cm</t>
  </si>
  <si>
    <t>Ecart poids</t>
  </si>
  <si>
    <t>Point poids</t>
  </si>
  <si>
    <t>Ecart taille</t>
  </si>
  <si>
    <t>Point taille</t>
  </si>
  <si>
    <t>num chambre</t>
  </si>
  <si>
    <t>marianne</t>
  </si>
  <si>
    <t>résultat</t>
  </si>
  <si>
    <t>Jerem</t>
  </si>
  <si>
    <t>Pedro</t>
  </si>
  <si>
    <t>Véronique</t>
  </si>
  <si>
    <t>Christian</t>
  </si>
  <si>
    <t>Matteo</t>
  </si>
  <si>
    <t>Nadine</t>
  </si>
  <si>
    <t>Coco</t>
  </si>
  <si>
    <t>Elsa</t>
  </si>
  <si>
    <t>Eléonore</t>
  </si>
  <si>
    <t>Stephen</t>
  </si>
  <si>
    <t>Louise</t>
  </si>
  <si>
    <t>Géraldine</t>
  </si>
  <si>
    <t>Lisa</t>
  </si>
  <si>
    <t>Anna</t>
  </si>
  <si>
    <t>Elodie</t>
  </si>
  <si>
    <t>Flo</t>
  </si>
  <si>
    <t>Louis</t>
  </si>
  <si>
    <t>Sonia</t>
  </si>
  <si>
    <t>Manouille</t>
  </si>
  <si>
    <t>Thomas</t>
  </si>
  <si>
    <t>Sylvie</t>
  </si>
  <si>
    <t>Brigitte</t>
  </si>
  <si>
    <t>Léopold</t>
  </si>
  <si>
    <t>Anita</t>
  </si>
  <si>
    <t>Patoche</t>
  </si>
  <si>
    <t>Sarah</t>
  </si>
  <si>
    <t>Maman</t>
  </si>
  <si>
    <t>hypolite</t>
  </si>
  <si>
    <t>Magalie</t>
  </si>
  <si>
    <t>Papa</t>
  </si>
  <si>
    <t>Ernestine</t>
  </si>
  <si>
    <t>Julie</t>
  </si>
  <si>
    <t>Adèla</t>
  </si>
  <si>
    <t>Emma</t>
  </si>
  <si>
    <t>Lorie</t>
  </si>
  <si>
    <t>Léo</t>
  </si>
  <si>
    <t>Georges</t>
  </si>
  <si>
    <t>Zoé</t>
  </si>
  <si>
    <t>Tony</t>
  </si>
  <si>
    <t>Stéphanie</t>
  </si>
  <si>
    <t>Lucie</t>
  </si>
  <si>
    <t>Clovis</t>
  </si>
  <si>
    <t>Marilyne</t>
  </si>
  <si>
    <t>Marco</t>
  </si>
  <si>
    <t>Hugo</t>
  </si>
  <si>
    <t>Steph</t>
  </si>
  <si>
    <t>Maelle</t>
  </si>
  <si>
    <t>Coline</t>
  </si>
  <si>
    <t>Anais</t>
  </si>
  <si>
    <t>Gabin</t>
  </si>
  <si>
    <t>Jean-no</t>
  </si>
  <si>
    <t>Christine</t>
  </si>
  <si>
    <t>Clément potin</t>
  </si>
  <si>
    <t>Sophie</t>
  </si>
  <si>
    <t>Damien</t>
  </si>
  <si>
    <t>Raphael</t>
  </si>
  <si>
    <t>Clotilde</t>
  </si>
  <si>
    <t>Amandine</t>
  </si>
  <si>
    <t>Aurélie</t>
  </si>
  <si>
    <t>Charlène</t>
  </si>
  <si>
    <t>Maud</t>
  </si>
  <si>
    <t>Yann</t>
  </si>
  <si>
    <t>Jeanne</t>
  </si>
  <si>
    <t>Fabienne</t>
  </si>
  <si>
    <t>Romuald</t>
  </si>
  <si>
    <t>Pauline</t>
  </si>
  <si>
    <t>Jessica</t>
  </si>
  <si>
    <t>ui ui</t>
  </si>
  <si>
    <t>Julien</t>
  </si>
  <si>
    <t>Solenne</t>
  </si>
  <si>
    <t>Arthur</t>
  </si>
  <si>
    <t>Isabelle</t>
  </si>
  <si>
    <t>Alice</t>
  </si>
  <si>
    <t>Claude</t>
  </si>
  <si>
    <t>Nicolas</t>
  </si>
  <si>
    <t>Valentin</t>
  </si>
  <si>
    <t>Laurence</t>
  </si>
  <si>
    <t>Florent</t>
  </si>
  <si>
    <t>Daria</t>
  </si>
  <si>
    <t>Hélène</t>
  </si>
  <si>
    <t>Faustine</t>
  </si>
  <si>
    <t>Mélina</t>
  </si>
  <si>
    <t>Laure</t>
  </si>
  <si>
    <t>Peppa pig</t>
  </si>
  <si>
    <t>Jadou</t>
  </si>
  <si>
    <t>Mathis</t>
  </si>
  <si>
    <t>Anne</t>
  </si>
  <si>
    <t>Marie</t>
  </si>
  <si>
    <t>Carine</t>
  </si>
  <si>
    <t>Soane</t>
  </si>
  <si>
    <t>Manon K</t>
  </si>
  <si>
    <t>Charlotte</t>
  </si>
  <si>
    <t>Betty</t>
  </si>
  <si>
    <t>Margaux</t>
  </si>
  <si>
    <t>Valérie</t>
  </si>
  <si>
    <t>Guy</t>
  </si>
  <si>
    <t>Anatole</t>
  </si>
  <si>
    <t>Gertrude</t>
  </si>
  <si>
    <t>Mathieu</t>
  </si>
  <si>
    <t>Jean-Eude</t>
  </si>
  <si>
    <t>Marie Thérèse</t>
  </si>
  <si>
    <t>Augustin</t>
  </si>
  <si>
    <t>Amélie</t>
  </si>
  <si>
    <t>Geneviève</t>
  </si>
  <si>
    <t>PH</t>
  </si>
  <si>
    <t>Théo</t>
  </si>
  <si>
    <t>Josette</t>
  </si>
  <si>
    <t>si(R4&lt;-2;0;si(-2&gt;=R4&lt;-1;5:si(-1&gt;=R4&lt;=1;10;si(R4&gt;1;5;0))))</t>
  </si>
  <si>
    <t>si(R5&lt;-2;0;si(ET(R5&gt;=-2;R5&lt;-1);5;si(ET(R5&gt;=-1;R5&lt;=1;10;si(R5&gt;1;5;si(R5&gt;=2;0;0)))))</t>
  </si>
  <si>
    <t>Alfonse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</si>
</sst>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2" borderId="0" xfId="0" applyFill="1"/>
    <xf numFmtId="2" fontId="0" fillId="0" borderId="0" xfId="0" applyNumberFormat="1"/>
    <xf numFmtId="0" fontId="0" fillId="0" borderId="0" xfId="0" applyFill="1"/>
    <xf numFmtId="20" fontId="0" fillId="0" borderId="0" xfId="0" applyNumberFormat="1"/>
    <xf numFmtId="0" fontId="0" fillId="3" borderId="0" xfId="0" applyFill="1"/>
    <xf numFmtId="2" fontId="0" fillId="3" borderId="0" xfId="0" applyNumberFormat="1" applyFill="1"/>
    <xf numFmtId="0" fontId="0" fillId="4" borderId="0" xfId="0" applyFill="1"/>
    <xf numFmtId="16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"/>
  <sheetViews>
    <sheetView tabSelected="1" workbookViewId="0">
      <selection activeCell="C2" sqref="C2"/>
    </sheetView>
  </sheetViews>
  <sheetFormatPr baseColWidth="10" defaultRowHeight="15"/>
  <cols>
    <col min="9" max="9" width="19.42578125" bestFit="1" customWidth="1"/>
    <col min="21" max="21" width="19.42578125" bestFit="1" customWidth="1"/>
  </cols>
  <sheetData>
    <row r="1" spans="1:22">
      <c r="A1" t="s">
        <v>9</v>
      </c>
      <c r="B1" t="s">
        <v>11</v>
      </c>
      <c r="C1" t="s">
        <v>147</v>
      </c>
      <c r="D1" s="1">
        <v>44376</v>
      </c>
      <c r="E1" s="5">
        <v>0.13958333333333334</v>
      </c>
      <c r="F1">
        <v>3.42</v>
      </c>
      <c r="G1">
        <v>51</v>
      </c>
      <c r="H1">
        <v>109</v>
      </c>
      <c r="I1" t="s">
        <v>36</v>
      </c>
    </row>
    <row r="3" spans="1:22">
      <c r="A3" s="2" t="s">
        <v>8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8" t="s">
        <v>0</v>
      </c>
      <c r="K3" s="8" t="s">
        <v>1</v>
      </c>
      <c r="L3" s="4" t="s">
        <v>21</v>
      </c>
      <c r="M3" s="8" t="s">
        <v>22</v>
      </c>
      <c r="N3" s="4" t="s">
        <v>23</v>
      </c>
      <c r="O3" s="8" t="s">
        <v>24</v>
      </c>
      <c r="P3" s="4" t="s">
        <v>31</v>
      </c>
      <c r="Q3" s="8" t="s">
        <v>32</v>
      </c>
      <c r="R3" s="4" t="s">
        <v>33</v>
      </c>
      <c r="S3" s="8" t="s">
        <v>34</v>
      </c>
      <c r="T3" s="8" t="s">
        <v>35</v>
      </c>
      <c r="U3" s="8" t="s">
        <v>7</v>
      </c>
      <c r="V3" s="8" t="s">
        <v>37</v>
      </c>
    </row>
    <row r="4" spans="1:22">
      <c r="A4" t="s">
        <v>38</v>
      </c>
      <c r="B4" t="s">
        <v>11</v>
      </c>
      <c r="C4" t="s">
        <v>39</v>
      </c>
      <c r="D4" s="9">
        <v>44378</v>
      </c>
      <c r="E4" s="5">
        <v>0.14930555555555555</v>
      </c>
      <c r="F4">
        <v>3.9</v>
      </c>
      <c r="G4">
        <v>51</v>
      </c>
      <c r="H4">
        <v>114</v>
      </c>
      <c r="I4" t="s">
        <v>40</v>
      </c>
      <c r="J4" s="4">
        <f>IF(B1=B4,1,0)</f>
        <v>1</v>
      </c>
      <c r="K4" s="4">
        <f>IF(C1=C4,15,0)</f>
        <v>0</v>
      </c>
      <c r="L4" s="10">
        <f>+$D$1-D4</f>
        <v>-2</v>
      </c>
      <c r="M4" s="4">
        <f>IF(L4&lt;-2,0,IF(-2&lt;=L4&lt;0,5,IF(L4=0,10,IF(L4&lt;=2,5,0))))</f>
        <v>5</v>
      </c>
      <c r="N4" s="10">
        <f>(($E$1-E4)*24)</f>
        <v>-0.23333333333333317</v>
      </c>
      <c r="O4" s="6">
        <f>IF(N4&lt;-2,0,IF(-2&gt;=N4&lt;-1,5,IF(-1&gt;=N4&lt;=1,10,IF(1&gt;N4&lt;=2,5,IF(N4&gt;2,0,0)))))</f>
        <v>0</v>
      </c>
      <c r="P4" s="10">
        <f>$F$1-F4</f>
        <v>-0.48</v>
      </c>
      <c r="Q4" s="7">
        <f>IF(P4&lt;-0.5,0,IF(-0.5&lt;=P4&lt;-0.2,5,IF(-0.2&lt;=P4&lt;=0.2,10,IF(0.2&lt;P4&lt;=0.5,5,0))))</f>
        <v>0</v>
      </c>
      <c r="R4" s="4">
        <f>$G$1-G4</f>
        <v>0</v>
      </c>
      <c r="S4" s="6" t="s">
        <v>145</v>
      </c>
      <c r="T4" s="4">
        <f>IF($H$1=H4,5,0)</f>
        <v>0</v>
      </c>
      <c r="U4" s="4">
        <f>IF($I$1=I4,5,0)</f>
        <v>0</v>
      </c>
      <c r="V4" s="3" t="e">
        <f>+J4+K4+M4+O4+Q4+S4+T4+U4</f>
        <v>#VALUE!</v>
      </c>
    </row>
    <row r="5" spans="1:22">
      <c r="A5" t="s">
        <v>41</v>
      </c>
      <c r="B5" t="s">
        <v>11</v>
      </c>
      <c r="C5" t="s">
        <v>42</v>
      </c>
      <c r="D5" s="9">
        <v>44373</v>
      </c>
      <c r="E5" s="5">
        <v>0.79166666666666663</v>
      </c>
      <c r="F5">
        <v>3.45</v>
      </c>
      <c r="G5">
        <v>50</v>
      </c>
      <c r="H5">
        <v>102</v>
      </c>
      <c r="I5" t="s">
        <v>43</v>
      </c>
      <c r="J5" s="4">
        <f t="shared" ref="J5:J45" si="0">IF(B2=B5,1,0)</f>
        <v>0</v>
      </c>
      <c r="K5" s="4">
        <f t="shared" ref="K5:K45" si="1">IF(C2=C5,15,0)</f>
        <v>0</v>
      </c>
      <c r="L5" s="10">
        <f>+$D$1-D5</f>
        <v>3</v>
      </c>
      <c r="M5" s="4">
        <f t="shared" ref="M5:M45" si="2">IF(L5&lt;-2,0,IF(-2&lt;=L5&lt;0,5,IF(L5=0,10,IF(L5&lt;=2,5,0))))</f>
        <v>0</v>
      </c>
      <c r="N5" s="10">
        <f>(($E$1-E5)*24)</f>
        <v>-15.65</v>
      </c>
      <c r="O5" s="6">
        <f>IF(N5&lt;-2,0,IF(-2&lt;N5&lt;=-1,5,IF(-1&lt;N53&lt;1,10,IF(N5&lt;=1,5,0))))</f>
        <v>0</v>
      </c>
      <c r="P5" s="10">
        <f>$F$1-F5</f>
        <v>-3.0000000000000249E-2</v>
      </c>
      <c r="Q5" s="7">
        <f>IF(P5&lt;-0.5,0,IF(-0.5&lt;=P5&lt;-0.2,5,IF(-0.2&lt;=P5&lt;=0.2,10,IF(0.2&lt;P5&lt;=0.5,5,0))))</f>
        <v>0</v>
      </c>
      <c r="R5" s="4">
        <f>$G$1-G5</f>
        <v>1</v>
      </c>
      <c r="S5" s="6" t="s">
        <v>146</v>
      </c>
      <c r="T5" s="4">
        <f>IF($H$1=H5,5,0)</f>
        <v>0</v>
      </c>
      <c r="U5" s="4">
        <f>IF($I$1=I5,5,0)</f>
        <v>0</v>
      </c>
      <c r="V5" s="3" t="e">
        <f t="shared" ref="V5:V45" si="3">+J5+K5+M5+O5+Q5+S5+T5+U5</f>
        <v>#VALUE!</v>
      </c>
    </row>
    <row r="6" spans="1:22">
      <c r="A6" t="s">
        <v>44</v>
      </c>
      <c r="B6" t="s">
        <v>10</v>
      </c>
      <c r="C6" t="s">
        <v>45</v>
      </c>
      <c r="D6" s="9">
        <v>44380</v>
      </c>
      <c r="E6" s="5">
        <v>0.6479166666666667</v>
      </c>
      <c r="F6">
        <v>3.36</v>
      </c>
      <c r="G6">
        <v>47</v>
      </c>
      <c r="H6">
        <v>109</v>
      </c>
      <c r="I6" t="s">
        <v>46</v>
      </c>
      <c r="J6" s="4">
        <f t="shared" si="0"/>
        <v>0</v>
      </c>
      <c r="K6" s="4">
        <f t="shared" si="1"/>
        <v>0</v>
      </c>
      <c r="L6" s="10">
        <f t="shared" ref="L6:L45" si="4">+$D$1-D6</f>
        <v>-4</v>
      </c>
      <c r="M6" s="4">
        <f t="shared" si="2"/>
        <v>0</v>
      </c>
      <c r="N6" s="10">
        <f>(($E$1-E6)*24)</f>
        <v>-12.2</v>
      </c>
      <c r="O6" s="6">
        <f>IF(N6&lt;-2,0,IF(-2&lt;N6&lt;=-1,5,IF(-1&lt;N54&lt;1,10,IF(N6&lt;=1,5,0))))</f>
        <v>0</v>
      </c>
      <c r="P6" s="10">
        <f>$F$1-F6</f>
        <v>6.0000000000000053E-2</v>
      </c>
      <c r="Q6" s="7">
        <f>IF(P6&lt;-0.5,0,IF(-0.5&lt;=P6&lt;-0.2,5,IF(-0.2&lt;=P6&lt;=0.2,10,IF(0.2&lt;P6&lt;=0.5,5,0))))</f>
        <v>0</v>
      </c>
      <c r="R6" s="4">
        <f>$G$1-G6</f>
        <v>4</v>
      </c>
      <c r="S6" s="6"/>
      <c r="T6" s="4">
        <f t="shared" ref="T6:T45" si="5">IF($H$1=H6,5,0)</f>
        <v>5</v>
      </c>
      <c r="U6" s="4">
        <f t="shared" ref="U6:U45" si="6">IF($I$1=I6,5,0)</f>
        <v>0</v>
      </c>
      <c r="V6" s="3">
        <f t="shared" si="3"/>
        <v>5</v>
      </c>
    </row>
    <row r="7" spans="1:22">
      <c r="A7" t="s">
        <v>47</v>
      </c>
      <c r="B7" t="s">
        <v>10</v>
      </c>
      <c r="C7" t="s">
        <v>48</v>
      </c>
      <c r="D7" s="9">
        <v>44372</v>
      </c>
      <c r="E7" s="5">
        <v>0.59027777777777779</v>
      </c>
      <c r="F7">
        <v>3.25</v>
      </c>
      <c r="G7">
        <v>46</v>
      </c>
      <c r="H7">
        <v>112</v>
      </c>
      <c r="I7" t="s">
        <v>49</v>
      </c>
      <c r="J7" s="4">
        <f t="shared" si="0"/>
        <v>0</v>
      </c>
      <c r="K7" s="4">
        <f t="shared" si="1"/>
        <v>0</v>
      </c>
      <c r="L7" s="10">
        <f t="shared" si="4"/>
        <v>4</v>
      </c>
      <c r="M7" s="4">
        <f t="shared" si="2"/>
        <v>0</v>
      </c>
      <c r="N7" s="10">
        <f t="shared" ref="N7:N45" si="7">(($E$1-E7)*24)</f>
        <v>-10.816666666666666</v>
      </c>
      <c r="P7" s="10">
        <f t="shared" ref="P7:P45" si="8">$F$1-F7</f>
        <v>0.16999999999999993</v>
      </c>
      <c r="R7" s="4">
        <f t="shared" ref="R7:R45" si="9">$G$1-G7</f>
        <v>5</v>
      </c>
      <c r="T7" s="4">
        <f t="shared" si="5"/>
        <v>0</v>
      </c>
      <c r="U7" s="4">
        <f t="shared" si="6"/>
        <v>0</v>
      </c>
      <c r="V7" s="3">
        <f t="shared" si="3"/>
        <v>0</v>
      </c>
    </row>
    <row r="8" spans="1:22">
      <c r="A8" t="s">
        <v>50</v>
      </c>
      <c r="B8" t="s">
        <v>10</v>
      </c>
      <c r="C8" t="s">
        <v>51</v>
      </c>
      <c r="D8" s="9">
        <v>44374</v>
      </c>
      <c r="E8" s="5">
        <v>8.3333333333333329E-2</v>
      </c>
      <c r="F8">
        <v>3.2</v>
      </c>
      <c r="G8">
        <v>48</v>
      </c>
      <c r="H8">
        <v>104</v>
      </c>
      <c r="I8" t="s">
        <v>52</v>
      </c>
      <c r="J8" s="4">
        <f t="shared" si="0"/>
        <v>0</v>
      </c>
      <c r="K8" s="4">
        <f t="shared" si="1"/>
        <v>0</v>
      </c>
      <c r="L8" s="10">
        <f t="shared" si="4"/>
        <v>2</v>
      </c>
      <c r="M8" s="4">
        <f t="shared" si="2"/>
        <v>5</v>
      </c>
      <c r="N8" s="10">
        <f t="shared" si="7"/>
        <v>1.35</v>
      </c>
      <c r="P8" s="10">
        <f t="shared" si="8"/>
        <v>0.21999999999999975</v>
      </c>
      <c r="R8" s="4">
        <f t="shared" si="9"/>
        <v>3</v>
      </c>
      <c r="T8" s="4">
        <f t="shared" si="5"/>
        <v>0</v>
      </c>
      <c r="U8" s="4">
        <f t="shared" si="6"/>
        <v>0</v>
      </c>
      <c r="V8" s="3">
        <f t="shared" si="3"/>
        <v>5</v>
      </c>
    </row>
    <row r="9" spans="1:22">
      <c r="A9" t="s">
        <v>53</v>
      </c>
      <c r="B9" t="s">
        <v>11</v>
      </c>
      <c r="C9" t="s">
        <v>54</v>
      </c>
      <c r="D9" s="9">
        <v>44372</v>
      </c>
      <c r="E9" s="5">
        <v>0.53541666666666665</v>
      </c>
      <c r="F9">
        <v>3.1</v>
      </c>
      <c r="G9">
        <v>49.5</v>
      </c>
      <c r="H9">
        <v>113</v>
      </c>
      <c r="I9" t="s">
        <v>55</v>
      </c>
      <c r="J9" s="4">
        <f t="shared" si="0"/>
        <v>0</v>
      </c>
      <c r="K9" s="4">
        <f t="shared" si="1"/>
        <v>0</v>
      </c>
      <c r="L9" s="10">
        <f t="shared" si="4"/>
        <v>4</v>
      </c>
      <c r="M9" s="4">
        <f t="shared" si="2"/>
        <v>0</v>
      </c>
      <c r="N9" s="10">
        <f t="shared" si="7"/>
        <v>-9.5</v>
      </c>
      <c r="P9" s="10">
        <f t="shared" si="8"/>
        <v>0.31999999999999984</v>
      </c>
      <c r="R9" s="4">
        <f t="shared" si="9"/>
        <v>1.5</v>
      </c>
      <c r="T9" s="4">
        <f t="shared" si="5"/>
        <v>0</v>
      </c>
      <c r="U9" s="4">
        <f t="shared" si="6"/>
        <v>0</v>
      </c>
      <c r="V9" s="3">
        <f t="shared" si="3"/>
        <v>0</v>
      </c>
    </row>
    <row r="10" spans="1:22">
      <c r="A10" t="s">
        <v>56</v>
      </c>
      <c r="B10" t="s">
        <v>11</v>
      </c>
      <c r="C10" t="s">
        <v>57</v>
      </c>
      <c r="D10" s="9">
        <v>44373</v>
      </c>
      <c r="E10" s="5">
        <v>0.125</v>
      </c>
      <c r="F10">
        <v>3.5</v>
      </c>
      <c r="G10">
        <v>51</v>
      </c>
      <c r="H10">
        <v>105</v>
      </c>
      <c r="I10" t="s">
        <v>58</v>
      </c>
      <c r="J10" s="4">
        <f t="shared" si="0"/>
        <v>0</v>
      </c>
      <c r="K10" s="4">
        <f t="shared" si="1"/>
        <v>0</v>
      </c>
      <c r="L10" s="10">
        <f t="shared" si="4"/>
        <v>3</v>
      </c>
      <c r="M10" s="4">
        <f t="shared" si="2"/>
        <v>0</v>
      </c>
      <c r="N10" s="10">
        <f t="shared" si="7"/>
        <v>0.35000000000000009</v>
      </c>
      <c r="P10" s="10">
        <f t="shared" si="8"/>
        <v>-8.0000000000000071E-2</v>
      </c>
      <c r="R10" s="4">
        <f t="shared" si="9"/>
        <v>0</v>
      </c>
      <c r="T10" s="4">
        <f t="shared" si="5"/>
        <v>0</v>
      </c>
      <c r="U10" s="4">
        <f t="shared" si="6"/>
        <v>0</v>
      </c>
      <c r="V10" s="3">
        <f t="shared" si="3"/>
        <v>0</v>
      </c>
    </row>
    <row r="11" spans="1:22">
      <c r="A11" t="s">
        <v>59</v>
      </c>
      <c r="B11" t="s">
        <v>11</v>
      </c>
      <c r="C11" t="s">
        <v>60</v>
      </c>
      <c r="D11" s="9">
        <v>44375</v>
      </c>
      <c r="E11" s="5">
        <v>0.125</v>
      </c>
      <c r="F11">
        <v>3.35</v>
      </c>
      <c r="G11">
        <v>50</v>
      </c>
      <c r="H11">
        <v>105</v>
      </c>
      <c r="I11" t="s">
        <v>61</v>
      </c>
      <c r="J11" s="4">
        <f t="shared" si="0"/>
        <v>0</v>
      </c>
      <c r="K11" s="4">
        <f t="shared" si="1"/>
        <v>0</v>
      </c>
      <c r="L11" s="10">
        <f t="shared" si="4"/>
        <v>1</v>
      </c>
      <c r="M11" s="4">
        <f t="shared" si="2"/>
        <v>5</v>
      </c>
      <c r="N11" s="10">
        <f t="shared" si="7"/>
        <v>0.35000000000000009</v>
      </c>
      <c r="P11" s="10">
        <f t="shared" si="8"/>
        <v>6.999999999999984E-2</v>
      </c>
      <c r="R11" s="4">
        <f t="shared" si="9"/>
        <v>1</v>
      </c>
      <c r="T11" s="4">
        <f t="shared" si="5"/>
        <v>0</v>
      </c>
      <c r="U11" s="4">
        <f t="shared" si="6"/>
        <v>0</v>
      </c>
      <c r="V11" s="3">
        <f t="shared" si="3"/>
        <v>5</v>
      </c>
    </row>
    <row r="12" spans="1:22">
      <c r="A12" t="s">
        <v>62</v>
      </c>
      <c r="B12" t="s">
        <v>10</v>
      </c>
      <c r="C12" t="s">
        <v>63</v>
      </c>
      <c r="D12" s="9">
        <v>44373</v>
      </c>
      <c r="E12" s="5">
        <v>0.52083333333333337</v>
      </c>
      <c r="F12">
        <v>3.2</v>
      </c>
      <c r="G12">
        <v>44</v>
      </c>
      <c r="H12">
        <v>102</v>
      </c>
      <c r="I12" t="s">
        <v>52</v>
      </c>
      <c r="J12" s="4">
        <f t="shared" si="0"/>
        <v>0</v>
      </c>
      <c r="K12" s="4">
        <f t="shared" si="1"/>
        <v>0</v>
      </c>
      <c r="L12" s="10">
        <f t="shared" si="4"/>
        <v>3</v>
      </c>
      <c r="M12" s="4">
        <f t="shared" si="2"/>
        <v>0</v>
      </c>
      <c r="N12" s="10">
        <f t="shared" si="7"/>
        <v>-9.15</v>
      </c>
      <c r="P12" s="10">
        <f t="shared" si="8"/>
        <v>0.21999999999999975</v>
      </c>
      <c r="R12" s="4">
        <f t="shared" si="9"/>
        <v>7</v>
      </c>
      <c r="T12" s="4">
        <f t="shared" si="5"/>
        <v>0</v>
      </c>
      <c r="U12" s="4">
        <f t="shared" si="6"/>
        <v>0</v>
      </c>
      <c r="V12" s="3">
        <f t="shared" si="3"/>
        <v>0</v>
      </c>
    </row>
    <row r="13" spans="1:22">
      <c r="A13" t="s">
        <v>64</v>
      </c>
      <c r="B13" t="s">
        <v>11</v>
      </c>
      <c r="C13" t="s">
        <v>65</v>
      </c>
      <c r="D13" s="9">
        <v>44378</v>
      </c>
      <c r="E13" s="5">
        <v>0.125</v>
      </c>
      <c r="F13">
        <v>3.72</v>
      </c>
      <c r="G13">
        <v>51</v>
      </c>
      <c r="H13">
        <v>24</v>
      </c>
      <c r="I13" t="s">
        <v>66</v>
      </c>
      <c r="J13" s="4">
        <f t="shared" si="0"/>
        <v>1</v>
      </c>
      <c r="K13" s="4">
        <f t="shared" si="1"/>
        <v>0</v>
      </c>
      <c r="L13" s="10">
        <f t="shared" si="4"/>
        <v>-2</v>
      </c>
      <c r="M13" s="4">
        <f t="shared" si="2"/>
        <v>5</v>
      </c>
      <c r="N13" s="10">
        <f t="shared" si="7"/>
        <v>0.35000000000000009</v>
      </c>
      <c r="P13" s="10">
        <f t="shared" si="8"/>
        <v>-0.30000000000000027</v>
      </c>
      <c r="R13" s="4">
        <f t="shared" si="9"/>
        <v>0</v>
      </c>
      <c r="T13" s="4">
        <f t="shared" si="5"/>
        <v>0</v>
      </c>
      <c r="U13" s="4">
        <f t="shared" si="6"/>
        <v>0</v>
      </c>
      <c r="V13" s="3">
        <f t="shared" si="3"/>
        <v>6</v>
      </c>
    </row>
    <row r="14" spans="1:22">
      <c r="A14" t="s">
        <v>67</v>
      </c>
      <c r="B14" t="s">
        <v>10</v>
      </c>
      <c r="C14" t="s">
        <v>68</v>
      </c>
      <c r="D14" s="9">
        <v>44378</v>
      </c>
      <c r="E14" s="5">
        <v>0.20833333333333334</v>
      </c>
      <c r="F14">
        <v>3.54</v>
      </c>
      <c r="G14">
        <v>50</v>
      </c>
      <c r="H14">
        <v>101</v>
      </c>
      <c r="I14" t="s">
        <v>69</v>
      </c>
      <c r="J14" s="4">
        <f t="shared" si="0"/>
        <v>0</v>
      </c>
      <c r="K14" s="4">
        <f t="shared" si="1"/>
        <v>0</v>
      </c>
      <c r="L14" s="10">
        <f t="shared" si="4"/>
        <v>-2</v>
      </c>
      <c r="M14" s="4">
        <f t="shared" si="2"/>
        <v>5</v>
      </c>
      <c r="N14" s="10">
        <f t="shared" si="7"/>
        <v>-1.6500000000000001</v>
      </c>
      <c r="P14" s="10">
        <f t="shared" si="8"/>
        <v>-0.12000000000000011</v>
      </c>
      <c r="R14" s="4">
        <f t="shared" si="9"/>
        <v>1</v>
      </c>
      <c r="T14" s="4">
        <f t="shared" si="5"/>
        <v>0</v>
      </c>
      <c r="U14" s="4">
        <f t="shared" si="6"/>
        <v>0</v>
      </c>
      <c r="V14" s="3">
        <f t="shared" si="3"/>
        <v>5</v>
      </c>
    </row>
    <row r="15" spans="1:22">
      <c r="A15" t="s">
        <v>70</v>
      </c>
      <c r="B15" t="s">
        <v>10</v>
      </c>
      <c r="C15" t="s">
        <v>71</v>
      </c>
      <c r="D15" s="9">
        <v>44374</v>
      </c>
      <c r="E15" s="5">
        <v>0.625</v>
      </c>
      <c r="F15">
        <v>3.58</v>
      </c>
      <c r="G15">
        <v>52</v>
      </c>
      <c r="H15">
        <v>44</v>
      </c>
      <c r="I15" t="s">
        <v>72</v>
      </c>
      <c r="J15" s="4">
        <f t="shared" si="0"/>
        <v>1</v>
      </c>
      <c r="K15" s="4">
        <f t="shared" si="1"/>
        <v>0</v>
      </c>
      <c r="L15" s="10">
        <f t="shared" si="4"/>
        <v>2</v>
      </c>
      <c r="M15" s="4">
        <f t="shared" si="2"/>
        <v>5</v>
      </c>
      <c r="N15" s="10">
        <f t="shared" si="7"/>
        <v>-11.65</v>
      </c>
      <c r="P15" s="10">
        <f t="shared" si="8"/>
        <v>-0.16000000000000014</v>
      </c>
      <c r="R15" s="4">
        <f t="shared" si="9"/>
        <v>-1</v>
      </c>
      <c r="T15" s="4">
        <f t="shared" si="5"/>
        <v>0</v>
      </c>
      <c r="U15" s="4">
        <f t="shared" si="6"/>
        <v>0</v>
      </c>
      <c r="V15" s="3">
        <f t="shared" si="3"/>
        <v>6</v>
      </c>
    </row>
    <row r="16" spans="1:22">
      <c r="A16" t="s">
        <v>73</v>
      </c>
      <c r="B16" t="s">
        <v>11</v>
      </c>
      <c r="C16" t="s">
        <v>74</v>
      </c>
      <c r="D16" s="9">
        <v>44379</v>
      </c>
      <c r="E16" s="5">
        <v>0.1875</v>
      </c>
      <c r="F16">
        <v>3.4</v>
      </c>
      <c r="G16">
        <v>52</v>
      </c>
      <c r="H16">
        <v>103</v>
      </c>
      <c r="I16" t="s">
        <v>75</v>
      </c>
      <c r="J16" s="4">
        <f t="shared" si="0"/>
        <v>1</v>
      </c>
      <c r="K16" s="4">
        <f t="shared" si="1"/>
        <v>0</v>
      </c>
      <c r="L16" s="10">
        <f t="shared" si="4"/>
        <v>-3</v>
      </c>
      <c r="M16" s="4">
        <f t="shared" si="2"/>
        <v>0</v>
      </c>
      <c r="N16" s="10">
        <f t="shared" si="7"/>
        <v>-1.1499999999999999</v>
      </c>
      <c r="P16" s="10">
        <f t="shared" si="8"/>
        <v>2.0000000000000018E-2</v>
      </c>
      <c r="R16" s="4">
        <f t="shared" si="9"/>
        <v>-1</v>
      </c>
      <c r="T16" s="4">
        <f t="shared" si="5"/>
        <v>0</v>
      </c>
      <c r="U16" s="4">
        <f t="shared" si="6"/>
        <v>0</v>
      </c>
      <c r="V16" s="3">
        <f t="shared" si="3"/>
        <v>1</v>
      </c>
    </row>
    <row r="17" spans="1:22">
      <c r="A17" t="s">
        <v>76</v>
      </c>
      <c r="B17" t="s">
        <v>11</v>
      </c>
      <c r="C17" t="s">
        <v>54</v>
      </c>
      <c r="D17" s="9">
        <v>44378</v>
      </c>
      <c r="E17" s="5">
        <v>0.75</v>
      </c>
      <c r="F17">
        <v>3.23</v>
      </c>
      <c r="G17">
        <v>49</v>
      </c>
      <c r="H17">
        <v>247</v>
      </c>
      <c r="I17" t="s">
        <v>77</v>
      </c>
      <c r="J17" s="4">
        <f t="shared" si="0"/>
        <v>0</v>
      </c>
      <c r="K17" s="4">
        <f t="shared" si="1"/>
        <v>0</v>
      </c>
      <c r="L17" s="10">
        <f t="shared" si="4"/>
        <v>-2</v>
      </c>
      <c r="M17" s="4">
        <f t="shared" si="2"/>
        <v>5</v>
      </c>
      <c r="N17" s="10">
        <f t="shared" si="7"/>
        <v>-14.649999999999999</v>
      </c>
      <c r="P17" s="10">
        <f t="shared" si="8"/>
        <v>0.18999999999999995</v>
      </c>
      <c r="R17" s="4">
        <f t="shared" si="9"/>
        <v>2</v>
      </c>
      <c r="T17" s="4">
        <f t="shared" si="5"/>
        <v>0</v>
      </c>
      <c r="U17" s="4">
        <f t="shared" si="6"/>
        <v>0</v>
      </c>
      <c r="V17" s="3">
        <f t="shared" si="3"/>
        <v>5</v>
      </c>
    </row>
    <row r="18" spans="1:22">
      <c r="A18" t="s">
        <v>78</v>
      </c>
      <c r="B18" t="s">
        <v>11</v>
      </c>
      <c r="C18" t="s">
        <v>79</v>
      </c>
      <c r="D18" s="9">
        <v>44376</v>
      </c>
      <c r="E18" s="5">
        <v>0.95833333333333337</v>
      </c>
      <c r="F18">
        <v>3.53</v>
      </c>
      <c r="G18">
        <v>50</v>
      </c>
      <c r="H18">
        <v>10</v>
      </c>
      <c r="I18" t="s">
        <v>80</v>
      </c>
      <c r="J18" s="4">
        <f t="shared" si="0"/>
        <v>0</v>
      </c>
      <c r="K18" s="4">
        <f t="shared" si="1"/>
        <v>0</v>
      </c>
      <c r="L18" s="10">
        <f t="shared" si="4"/>
        <v>0</v>
      </c>
      <c r="M18" s="4">
        <f t="shared" si="2"/>
        <v>10</v>
      </c>
      <c r="N18" s="10">
        <f t="shared" si="7"/>
        <v>-19.650000000000002</v>
      </c>
      <c r="P18" s="10">
        <f t="shared" si="8"/>
        <v>-0.10999999999999988</v>
      </c>
      <c r="R18" s="4">
        <f t="shared" si="9"/>
        <v>1</v>
      </c>
      <c r="T18" s="4">
        <f t="shared" si="5"/>
        <v>0</v>
      </c>
      <c r="U18" s="4">
        <f t="shared" si="6"/>
        <v>0</v>
      </c>
      <c r="V18" s="3">
        <f t="shared" si="3"/>
        <v>10</v>
      </c>
    </row>
    <row r="19" spans="1:22">
      <c r="A19" t="s">
        <v>115</v>
      </c>
      <c r="B19" t="s">
        <v>10</v>
      </c>
      <c r="C19" t="s">
        <v>116</v>
      </c>
      <c r="D19" s="9">
        <v>44382</v>
      </c>
      <c r="E19" s="5">
        <v>0.2902777777777778</v>
      </c>
      <c r="F19">
        <v>3.04</v>
      </c>
      <c r="G19">
        <v>48</v>
      </c>
      <c r="H19">
        <v>302</v>
      </c>
      <c r="I19" t="s">
        <v>117</v>
      </c>
      <c r="J19" s="4">
        <f t="shared" si="0"/>
        <v>0</v>
      </c>
      <c r="K19" s="4">
        <f t="shared" si="1"/>
        <v>0</v>
      </c>
      <c r="L19" s="10">
        <f t="shared" si="4"/>
        <v>-6</v>
      </c>
      <c r="M19" s="4">
        <f t="shared" si="2"/>
        <v>0</v>
      </c>
      <c r="N19" s="10">
        <f t="shared" si="7"/>
        <v>-3.6166666666666671</v>
      </c>
      <c r="P19" s="10">
        <f t="shared" si="8"/>
        <v>0.37999999999999989</v>
      </c>
      <c r="R19" s="4">
        <f t="shared" si="9"/>
        <v>3</v>
      </c>
      <c r="T19" s="4">
        <f t="shared" si="5"/>
        <v>0</v>
      </c>
      <c r="U19" s="4">
        <f t="shared" si="6"/>
        <v>0</v>
      </c>
      <c r="V19" s="3">
        <f t="shared" si="3"/>
        <v>0</v>
      </c>
    </row>
    <row r="20" spans="1:22">
      <c r="A20" t="s">
        <v>103</v>
      </c>
      <c r="B20" t="s">
        <v>10</v>
      </c>
      <c r="C20" t="s">
        <v>118</v>
      </c>
      <c r="D20" s="9">
        <v>44379</v>
      </c>
      <c r="E20" s="5">
        <v>0.81388888888888899</v>
      </c>
      <c r="F20">
        <v>3.56</v>
      </c>
      <c r="G20">
        <v>50</v>
      </c>
      <c r="H20">
        <v>1</v>
      </c>
      <c r="I20" t="s">
        <v>112</v>
      </c>
      <c r="J20" s="4">
        <f t="shared" si="0"/>
        <v>0</v>
      </c>
      <c r="K20" s="4">
        <f t="shared" si="1"/>
        <v>0</v>
      </c>
      <c r="L20" s="10">
        <f t="shared" si="4"/>
        <v>-3</v>
      </c>
      <c r="M20" s="4">
        <f t="shared" si="2"/>
        <v>0</v>
      </c>
      <c r="N20" s="10">
        <f t="shared" si="7"/>
        <v>-16.183333333333337</v>
      </c>
      <c r="P20" s="10">
        <f t="shared" si="8"/>
        <v>-0.14000000000000012</v>
      </c>
      <c r="R20" s="4">
        <f t="shared" si="9"/>
        <v>1</v>
      </c>
      <c r="T20" s="4">
        <f t="shared" si="5"/>
        <v>0</v>
      </c>
      <c r="U20" s="4">
        <f t="shared" si="6"/>
        <v>0</v>
      </c>
      <c r="V20" s="3">
        <f t="shared" si="3"/>
        <v>0</v>
      </c>
    </row>
    <row r="21" spans="1:22">
      <c r="A21" t="s">
        <v>119</v>
      </c>
      <c r="B21" t="s">
        <v>10</v>
      </c>
      <c r="C21" t="s">
        <v>120</v>
      </c>
      <c r="D21" s="9">
        <v>44381</v>
      </c>
      <c r="E21" s="5">
        <v>0.41666666666666669</v>
      </c>
      <c r="F21">
        <v>5</v>
      </c>
      <c r="G21">
        <v>51</v>
      </c>
      <c r="H21">
        <v>50</v>
      </c>
      <c r="I21" t="s">
        <v>121</v>
      </c>
      <c r="J21" s="4">
        <f t="shared" si="0"/>
        <v>0</v>
      </c>
      <c r="K21" s="4">
        <f t="shared" si="1"/>
        <v>0</v>
      </c>
      <c r="L21" s="10">
        <f t="shared" si="4"/>
        <v>-5</v>
      </c>
      <c r="M21" s="4">
        <f t="shared" si="2"/>
        <v>0</v>
      </c>
      <c r="N21" s="10">
        <f t="shared" si="7"/>
        <v>-6.65</v>
      </c>
      <c r="P21" s="10">
        <f t="shared" si="8"/>
        <v>-1.58</v>
      </c>
      <c r="R21" s="4">
        <f t="shared" si="9"/>
        <v>0</v>
      </c>
      <c r="T21" s="4">
        <f t="shared" si="5"/>
        <v>0</v>
      </c>
      <c r="U21" s="4">
        <f t="shared" si="6"/>
        <v>0</v>
      </c>
      <c r="V21" s="3">
        <f t="shared" si="3"/>
        <v>0</v>
      </c>
    </row>
    <row r="22" spans="1:22">
      <c r="A22" t="s">
        <v>122</v>
      </c>
      <c r="B22" t="s">
        <v>11</v>
      </c>
      <c r="C22" t="s">
        <v>123</v>
      </c>
      <c r="D22" s="9">
        <v>44383</v>
      </c>
      <c r="E22" s="5">
        <v>0.11388888888888889</v>
      </c>
      <c r="F22">
        <v>3.51</v>
      </c>
      <c r="G22">
        <v>50</v>
      </c>
      <c r="H22">
        <v>361</v>
      </c>
      <c r="I22" t="s">
        <v>124</v>
      </c>
      <c r="J22" s="4">
        <f t="shared" si="0"/>
        <v>0</v>
      </c>
      <c r="K22" s="4">
        <f t="shared" si="1"/>
        <v>0</v>
      </c>
      <c r="L22" s="10">
        <f t="shared" si="4"/>
        <v>-7</v>
      </c>
      <c r="M22" s="4">
        <f t="shared" si="2"/>
        <v>0</v>
      </c>
      <c r="N22" s="10">
        <f t="shared" si="7"/>
        <v>0.61666666666666681</v>
      </c>
      <c r="P22" s="10">
        <f t="shared" si="8"/>
        <v>-8.9999999999999858E-2</v>
      </c>
      <c r="R22" s="4">
        <f t="shared" si="9"/>
        <v>1</v>
      </c>
      <c r="T22" s="4">
        <f t="shared" si="5"/>
        <v>0</v>
      </c>
      <c r="U22" s="4">
        <f t="shared" si="6"/>
        <v>0</v>
      </c>
      <c r="V22" s="3">
        <f t="shared" si="3"/>
        <v>0</v>
      </c>
    </row>
    <row r="23" spans="1:22">
      <c r="A23" t="s">
        <v>125</v>
      </c>
      <c r="B23" t="s">
        <v>10</v>
      </c>
      <c r="C23" t="s">
        <v>48</v>
      </c>
      <c r="D23" s="9">
        <v>44377</v>
      </c>
      <c r="E23" s="5">
        <v>0.15</v>
      </c>
      <c r="F23">
        <v>3.64</v>
      </c>
      <c r="G23">
        <v>50.5</v>
      </c>
      <c r="H23">
        <v>106</v>
      </c>
      <c r="I23" t="s">
        <v>126</v>
      </c>
      <c r="J23" s="4">
        <f t="shared" si="0"/>
        <v>1</v>
      </c>
      <c r="K23" s="4">
        <f t="shared" si="1"/>
        <v>0</v>
      </c>
      <c r="L23" s="10">
        <f t="shared" si="4"/>
        <v>-1</v>
      </c>
      <c r="M23" s="4">
        <f t="shared" si="2"/>
        <v>5</v>
      </c>
      <c r="N23" s="10">
        <f t="shared" si="7"/>
        <v>-0.24999999999999978</v>
      </c>
      <c r="P23" s="10">
        <f t="shared" si="8"/>
        <v>-0.2200000000000002</v>
      </c>
      <c r="R23" s="4">
        <f t="shared" si="9"/>
        <v>0.5</v>
      </c>
      <c r="T23" s="4">
        <f t="shared" si="5"/>
        <v>0</v>
      </c>
      <c r="U23" s="4">
        <f t="shared" si="6"/>
        <v>0</v>
      </c>
      <c r="V23" s="3">
        <f t="shared" si="3"/>
        <v>6</v>
      </c>
    </row>
    <row r="24" spans="1:22">
      <c r="A24" t="s">
        <v>127</v>
      </c>
      <c r="B24" t="s">
        <v>11</v>
      </c>
      <c r="C24" t="s">
        <v>42</v>
      </c>
      <c r="D24" s="9">
        <v>44384</v>
      </c>
      <c r="E24" s="5">
        <v>0.11458333333333333</v>
      </c>
      <c r="F24">
        <v>3.48</v>
      </c>
      <c r="H24">
        <v>34</v>
      </c>
      <c r="I24" t="s">
        <v>69</v>
      </c>
      <c r="J24" s="4">
        <f t="shared" si="0"/>
        <v>0</v>
      </c>
      <c r="K24" s="4">
        <f t="shared" si="1"/>
        <v>0</v>
      </c>
      <c r="L24" s="10">
        <f t="shared" si="4"/>
        <v>-8</v>
      </c>
      <c r="M24" s="4">
        <f t="shared" si="2"/>
        <v>0</v>
      </c>
      <c r="N24" s="10">
        <f t="shared" si="7"/>
        <v>0.6000000000000002</v>
      </c>
      <c r="P24" s="10">
        <f t="shared" si="8"/>
        <v>-6.0000000000000053E-2</v>
      </c>
      <c r="R24" s="4">
        <f t="shared" si="9"/>
        <v>51</v>
      </c>
      <c r="T24" s="4">
        <f t="shared" si="5"/>
        <v>0</v>
      </c>
      <c r="U24" s="4">
        <f t="shared" si="6"/>
        <v>0</v>
      </c>
      <c r="V24" s="3">
        <f t="shared" si="3"/>
        <v>0</v>
      </c>
    </row>
    <row r="25" spans="1:22">
      <c r="A25" t="s">
        <v>81</v>
      </c>
      <c r="B25" t="s">
        <v>11</v>
      </c>
      <c r="C25" t="s">
        <v>82</v>
      </c>
      <c r="D25" s="9">
        <v>44381</v>
      </c>
      <c r="E25" s="5">
        <v>0.81041666666666667</v>
      </c>
      <c r="F25">
        <v>3.125</v>
      </c>
      <c r="G25">
        <v>51</v>
      </c>
      <c r="H25">
        <v>22</v>
      </c>
      <c r="I25" t="s">
        <v>51</v>
      </c>
      <c r="J25" s="4">
        <f t="shared" si="0"/>
        <v>1</v>
      </c>
      <c r="K25" s="4">
        <f t="shared" si="1"/>
        <v>0</v>
      </c>
      <c r="L25" s="10">
        <f t="shared" si="4"/>
        <v>-5</v>
      </c>
      <c r="M25" s="4">
        <f t="shared" si="2"/>
        <v>0</v>
      </c>
      <c r="N25" s="10">
        <f t="shared" si="7"/>
        <v>-16.100000000000001</v>
      </c>
      <c r="P25" s="10">
        <f t="shared" si="8"/>
        <v>0.29499999999999993</v>
      </c>
      <c r="R25" s="4">
        <f t="shared" si="9"/>
        <v>0</v>
      </c>
      <c r="T25" s="4">
        <f t="shared" si="5"/>
        <v>0</v>
      </c>
      <c r="U25" s="4">
        <f t="shared" si="6"/>
        <v>0</v>
      </c>
      <c r="V25" s="3">
        <f t="shared" si="3"/>
        <v>1</v>
      </c>
    </row>
    <row r="26" spans="1:22">
      <c r="A26" t="s">
        <v>83</v>
      </c>
      <c r="B26" t="s">
        <v>10</v>
      </c>
      <c r="C26" t="s">
        <v>84</v>
      </c>
      <c r="D26" s="9">
        <v>44371</v>
      </c>
      <c r="E26" s="5">
        <v>0.15416666666666667</v>
      </c>
      <c r="F26">
        <v>3.65</v>
      </c>
      <c r="G26">
        <v>51</v>
      </c>
      <c r="H26">
        <v>13</v>
      </c>
      <c r="I26" t="s">
        <v>85</v>
      </c>
      <c r="J26" s="4">
        <f t="shared" si="0"/>
        <v>1</v>
      </c>
      <c r="K26" s="4">
        <f t="shared" si="1"/>
        <v>0</v>
      </c>
      <c r="L26" s="10">
        <f t="shared" si="4"/>
        <v>5</v>
      </c>
      <c r="M26" s="4">
        <f t="shared" si="2"/>
        <v>0</v>
      </c>
      <c r="N26" s="10">
        <f t="shared" si="7"/>
        <v>-0.35000000000000009</v>
      </c>
      <c r="P26" s="10">
        <f t="shared" si="8"/>
        <v>-0.22999999999999998</v>
      </c>
      <c r="R26" s="4">
        <f t="shared" si="9"/>
        <v>0</v>
      </c>
      <c r="T26" s="4">
        <f t="shared" si="5"/>
        <v>0</v>
      </c>
      <c r="U26" s="4">
        <f t="shared" si="6"/>
        <v>0</v>
      </c>
      <c r="V26" s="3">
        <f t="shared" si="3"/>
        <v>1</v>
      </c>
    </row>
    <row r="27" spans="1:22">
      <c r="A27" t="s">
        <v>86</v>
      </c>
      <c r="B27" t="s">
        <v>11</v>
      </c>
      <c r="C27" t="s">
        <v>87</v>
      </c>
      <c r="D27" s="9">
        <v>44376</v>
      </c>
      <c r="E27" s="5">
        <v>0.67361111111111116</v>
      </c>
      <c r="F27">
        <v>3.7</v>
      </c>
      <c r="G27">
        <v>53</v>
      </c>
      <c r="H27">
        <v>25</v>
      </c>
      <c r="I27" t="s">
        <v>63</v>
      </c>
      <c r="J27" s="4">
        <f t="shared" si="0"/>
        <v>1</v>
      </c>
      <c r="K27" s="4">
        <f t="shared" si="1"/>
        <v>0</v>
      </c>
      <c r="L27" s="10">
        <f t="shared" si="4"/>
        <v>0</v>
      </c>
      <c r="M27" s="4">
        <f t="shared" si="2"/>
        <v>10</v>
      </c>
      <c r="N27" s="10">
        <f t="shared" si="7"/>
        <v>-12.816666666666666</v>
      </c>
      <c r="P27" s="10">
        <f t="shared" si="8"/>
        <v>-0.28000000000000025</v>
      </c>
      <c r="R27" s="4">
        <f t="shared" si="9"/>
        <v>-2</v>
      </c>
      <c r="T27" s="4">
        <f t="shared" si="5"/>
        <v>0</v>
      </c>
      <c r="U27" s="4">
        <f t="shared" si="6"/>
        <v>0</v>
      </c>
      <c r="V27" s="3">
        <f t="shared" si="3"/>
        <v>11</v>
      </c>
    </row>
    <row r="28" spans="1:22">
      <c r="A28" t="s">
        <v>88</v>
      </c>
      <c r="B28" t="s">
        <v>11</v>
      </c>
      <c r="C28" t="s">
        <v>12</v>
      </c>
      <c r="D28" s="9">
        <v>44378</v>
      </c>
      <c r="E28" s="5">
        <v>0.5</v>
      </c>
      <c r="F28">
        <v>4.0010000000000003</v>
      </c>
      <c r="G28">
        <v>55</v>
      </c>
      <c r="H28">
        <v>13</v>
      </c>
      <c r="I28" t="s">
        <v>89</v>
      </c>
      <c r="J28" s="4">
        <f t="shared" si="0"/>
        <v>1</v>
      </c>
      <c r="K28" s="4">
        <f t="shared" si="1"/>
        <v>0</v>
      </c>
      <c r="L28" s="10">
        <f t="shared" si="4"/>
        <v>-2</v>
      </c>
      <c r="M28" s="4">
        <f t="shared" si="2"/>
        <v>5</v>
      </c>
      <c r="N28" s="10">
        <f t="shared" si="7"/>
        <v>-8.65</v>
      </c>
      <c r="P28" s="10">
        <f t="shared" si="8"/>
        <v>-0.58100000000000041</v>
      </c>
      <c r="R28" s="4">
        <f t="shared" si="9"/>
        <v>-4</v>
      </c>
      <c r="T28" s="4">
        <f t="shared" si="5"/>
        <v>0</v>
      </c>
      <c r="U28" s="4">
        <f t="shared" si="6"/>
        <v>0</v>
      </c>
      <c r="V28" s="3">
        <f t="shared" si="3"/>
        <v>6</v>
      </c>
    </row>
    <row r="29" spans="1:22">
      <c r="A29" t="s">
        <v>99</v>
      </c>
      <c r="B29" t="s">
        <v>10</v>
      </c>
      <c r="C29" t="s">
        <v>100</v>
      </c>
      <c r="D29" s="9">
        <v>44370</v>
      </c>
      <c r="E29" s="5">
        <v>0.53541666666666665</v>
      </c>
      <c r="F29">
        <v>3.51</v>
      </c>
      <c r="G29">
        <v>51</v>
      </c>
      <c r="H29">
        <v>51</v>
      </c>
      <c r="I29" t="s">
        <v>101</v>
      </c>
      <c r="J29" s="4">
        <f t="shared" si="0"/>
        <v>1</v>
      </c>
      <c r="K29" s="4">
        <f t="shared" si="1"/>
        <v>0</v>
      </c>
      <c r="L29" s="10">
        <f t="shared" si="4"/>
        <v>6</v>
      </c>
      <c r="M29" s="4">
        <f t="shared" si="2"/>
        <v>0</v>
      </c>
      <c r="N29" s="10">
        <f t="shared" si="7"/>
        <v>-9.5</v>
      </c>
      <c r="P29" s="10">
        <f t="shared" si="8"/>
        <v>-8.9999999999999858E-2</v>
      </c>
      <c r="R29" s="4">
        <f t="shared" si="9"/>
        <v>0</v>
      </c>
      <c r="T29" s="4">
        <f t="shared" si="5"/>
        <v>0</v>
      </c>
      <c r="U29" s="4">
        <f t="shared" si="6"/>
        <v>0</v>
      </c>
      <c r="V29" s="3">
        <f t="shared" si="3"/>
        <v>1</v>
      </c>
    </row>
    <row r="30" spans="1:22">
      <c r="A30" t="s">
        <v>102</v>
      </c>
      <c r="B30" t="s">
        <v>10</v>
      </c>
      <c r="C30" t="s">
        <v>103</v>
      </c>
      <c r="D30" s="9">
        <v>44383</v>
      </c>
      <c r="E30" s="5">
        <v>0.71527777777777779</v>
      </c>
      <c r="F30">
        <v>3.25</v>
      </c>
      <c r="G30">
        <v>51</v>
      </c>
      <c r="H30">
        <v>51</v>
      </c>
      <c r="I30" t="s">
        <v>104</v>
      </c>
      <c r="J30" s="4">
        <f t="shared" si="0"/>
        <v>0</v>
      </c>
      <c r="K30" s="4">
        <f t="shared" si="1"/>
        <v>0</v>
      </c>
      <c r="L30" s="10">
        <f t="shared" si="4"/>
        <v>-7</v>
      </c>
      <c r="M30" s="4">
        <f t="shared" si="2"/>
        <v>0</v>
      </c>
      <c r="N30" s="10">
        <f t="shared" si="7"/>
        <v>-13.816666666666668</v>
      </c>
      <c r="P30" s="10">
        <f t="shared" si="8"/>
        <v>0.16999999999999993</v>
      </c>
      <c r="R30" s="4">
        <f t="shared" si="9"/>
        <v>0</v>
      </c>
      <c r="T30" s="4">
        <f t="shared" si="5"/>
        <v>0</v>
      </c>
      <c r="U30" s="4">
        <f t="shared" si="6"/>
        <v>0</v>
      </c>
      <c r="V30" s="3">
        <f t="shared" si="3"/>
        <v>0</v>
      </c>
    </row>
    <row r="31" spans="1:22">
      <c r="A31" t="s">
        <v>105</v>
      </c>
      <c r="B31" t="s">
        <v>11</v>
      </c>
      <c r="C31" t="s">
        <v>106</v>
      </c>
      <c r="D31" s="9">
        <v>44377</v>
      </c>
      <c r="E31" s="5">
        <v>0.53888888888888886</v>
      </c>
      <c r="F31">
        <v>3.6</v>
      </c>
      <c r="G31">
        <v>52</v>
      </c>
      <c r="H31">
        <v>69</v>
      </c>
      <c r="I31" t="s">
        <v>104</v>
      </c>
      <c r="J31" s="4">
        <f t="shared" si="0"/>
        <v>1</v>
      </c>
      <c r="K31" s="4">
        <f t="shared" si="1"/>
        <v>0</v>
      </c>
      <c r="L31" s="10">
        <f t="shared" si="4"/>
        <v>-1</v>
      </c>
      <c r="M31" s="4">
        <f t="shared" si="2"/>
        <v>5</v>
      </c>
      <c r="N31" s="10">
        <f t="shared" si="7"/>
        <v>-9.5833333333333321</v>
      </c>
      <c r="P31" s="10">
        <f t="shared" si="8"/>
        <v>-0.18000000000000016</v>
      </c>
      <c r="R31" s="4">
        <f t="shared" si="9"/>
        <v>-1</v>
      </c>
      <c r="T31" s="4">
        <f t="shared" si="5"/>
        <v>0</v>
      </c>
      <c r="U31" s="4">
        <f t="shared" si="6"/>
        <v>0</v>
      </c>
      <c r="V31" s="3">
        <f t="shared" si="3"/>
        <v>6</v>
      </c>
    </row>
    <row r="32" spans="1:22">
      <c r="A32" t="s">
        <v>107</v>
      </c>
      <c r="B32" t="s">
        <v>11</v>
      </c>
      <c r="C32" t="s">
        <v>108</v>
      </c>
      <c r="D32" s="9">
        <v>44379</v>
      </c>
      <c r="E32" s="5">
        <v>0.14791666666666667</v>
      </c>
      <c r="F32">
        <v>3.33</v>
      </c>
      <c r="G32">
        <v>49</v>
      </c>
      <c r="H32">
        <v>33</v>
      </c>
      <c r="I32" t="s">
        <v>109</v>
      </c>
      <c r="J32" s="4">
        <f t="shared" si="0"/>
        <v>0</v>
      </c>
      <c r="K32" s="4">
        <f t="shared" si="1"/>
        <v>0</v>
      </c>
      <c r="L32" s="10">
        <f t="shared" si="4"/>
        <v>-3</v>
      </c>
      <c r="M32" s="4">
        <f t="shared" si="2"/>
        <v>0</v>
      </c>
      <c r="N32" s="10">
        <f t="shared" si="7"/>
        <v>-0.19999999999999996</v>
      </c>
      <c r="P32" s="10">
        <f t="shared" si="8"/>
        <v>8.9999999999999858E-2</v>
      </c>
      <c r="R32" s="4">
        <f t="shared" si="9"/>
        <v>2</v>
      </c>
      <c r="T32" s="4">
        <f t="shared" si="5"/>
        <v>0</v>
      </c>
      <c r="U32" s="4">
        <f t="shared" si="6"/>
        <v>0</v>
      </c>
      <c r="V32" s="3">
        <f t="shared" si="3"/>
        <v>0</v>
      </c>
    </row>
    <row r="33" spans="1:22">
      <c r="A33" t="s">
        <v>110</v>
      </c>
      <c r="B33" t="s">
        <v>10</v>
      </c>
      <c r="C33" t="s">
        <v>111</v>
      </c>
      <c r="D33" s="9">
        <v>44379</v>
      </c>
      <c r="E33" s="5">
        <v>0.79166666666666663</v>
      </c>
      <c r="F33">
        <v>3.8820000000000001</v>
      </c>
      <c r="G33">
        <v>50</v>
      </c>
      <c r="H33">
        <v>1</v>
      </c>
      <c r="I33" t="s">
        <v>112</v>
      </c>
      <c r="J33" s="4">
        <f t="shared" si="0"/>
        <v>1</v>
      </c>
      <c r="K33" s="4">
        <f t="shared" si="1"/>
        <v>0</v>
      </c>
      <c r="L33" s="10">
        <f t="shared" si="4"/>
        <v>-3</v>
      </c>
      <c r="M33" s="4">
        <f t="shared" si="2"/>
        <v>0</v>
      </c>
      <c r="N33" s="10">
        <f t="shared" si="7"/>
        <v>-15.65</v>
      </c>
      <c r="P33" s="10">
        <f t="shared" si="8"/>
        <v>-0.46200000000000019</v>
      </c>
      <c r="R33" s="4">
        <f t="shared" si="9"/>
        <v>1</v>
      </c>
      <c r="T33" s="4">
        <f t="shared" si="5"/>
        <v>0</v>
      </c>
      <c r="U33" s="4">
        <f t="shared" si="6"/>
        <v>0</v>
      </c>
      <c r="V33" s="3">
        <f t="shared" si="3"/>
        <v>1</v>
      </c>
    </row>
    <row r="34" spans="1:22">
      <c r="A34" t="s">
        <v>58</v>
      </c>
      <c r="B34" t="s">
        <v>11</v>
      </c>
      <c r="C34" t="s">
        <v>113</v>
      </c>
      <c r="D34" s="9">
        <v>44368</v>
      </c>
      <c r="E34" s="5">
        <v>0.5</v>
      </c>
      <c r="F34">
        <v>3.35</v>
      </c>
      <c r="G34">
        <v>50</v>
      </c>
      <c r="H34">
        <v>234</v>
      </c>
      <c r="I34" t="s">
        <v>114</v>
      </c>
      <c r="J34" s="4">
        <f t="shared" si="0"/>
        <v>1</v>
      </c>
      <c r="K34" s="4">
        <f t="shared" si="1"/>
        <v>0</v>
      </c>
      <c r="L34" s="10">
        <f t="shared" si="4"/>
        <v>8</v>
      </c>
      <c r="M34" s="4">
        <f t="shared" si="2"/>
        <v>0</v>
      </c>
      <c r="N34" s="10">
        <f t="shared" si="7"/>
        <v>-8.65</v>
      </c>
      <c r="P34" s="10">
        <f t="shared" si="8"/>
        <v>6.999999999999984E-2</v>
      </c>
      <c r="R34" s="4">
        <f t="shared" si="9"/>
        <v>1</v>
      </c>
      <c r="T34" s="4">
        <f t="shared" si="5"/>
        <v>0</v>
      </c>
      <c r="U34" s="4">
        <f t="shared" si="6"/>
        <v>0</v>
      </c>
      <c r="V34" s="3">
        <f t="shared" si="3"/>
        <v>1</v>
      </c>
    </row>
    <row r="35" spans="1:22">
      <c r="A35" t="s">
        <v>90</v>
      </c>
      <c r="B35" t="s">
        <v>11</v>
      </c>
      <c r="C35" t="s">
        <v>73</v>
      </c>
      <c r="D35" s="9">
        <v>44380</v>
      </c>
      <c r="E35" s="5">
        <v>0.97430555555555554</v>
      </c>
      <c r="F35">
        <v>3.12</v>
      </c>
      <c r="G35">
        <v>50.99</v>
      </c>
      <c r="H35">
        <v>214</v>
      </c>
      <c r="I35" t="s">
        <v>91</v>
      </c>
      <c r="J35" s="4">
        <f t="shared" si="0"/>
        <v>1</v>
      </c>
      <c r="K35" s="4">
        <f t="shared" si="1"/>
        <v>0</v>
      </c>
      <c r="L35" s="10">
        <f t="shared" si="4"/>
        <v>-4</v>
      </c>
      <c r="M35" s="4">
        <f t="shared" si="2"/>
        <v>0</v>
      </c>
      <c r="N35" s="10">
        <f t="shared" si="7"/>
        <v>-20.033333333333331</v>
      </c>
      <c r="P35" s="10">
        <f t="shared" si="8"/>
        <v>0.29999999999999982</v>
      </c>
      <c r="R35" s="4">
        <f t="shared" si="9"/>
        <v>9.9999999999980105E-3</v>
      </c>
      <c r="T35" s="4">
        <f t="shared" si="5"/>
        <v>0</v>
      </c>
      <c r="U35" s="4">
        <f t="shared" si="6"/>
        <v>0</v>
      </c>
      <c r="V35" s="3">
        <f t="shared" si="3"/>
        <v>1</v>
      </c>
    </row>
    <row r="36" spans="1:22">
      <c r="A36" t="s">
        <v>92</v>
      </c>
      <c r="B36" t="s">
        <v>11</v>
      </c>
      <c r="C36" t="s">
        <v>93</v>
      </c>
      <c r="D36" s="9">
        <v>44379</v>
      </c>
      <c r="E36" s="5">
        <v>0.8833333333333333</v>
      </c>
      <c r="F36">
        <v>2.927</v>
      </c>
      <c r="G36">
        <v>51</v>
      </c>
      <c r="H36">
        <v>24</v>
      </c>
      <c r="I36" t="s">
        <v>94</v>
      </c>
      <c r="J36" s="4">
        <f t="shared" si="0"/>
        <v>0</v>
      </c>
      <c r="K36" s="4">
        <f t="shared" si="1"/>
        <v>0</v>
      </c>
      <c r="L36" s="10">
        <f t="shared" si="4"/>
        <v>-3</v>
      </c>
      <c r="M36" s="4">
        <f t="shared" si="2"/>
        <v>0</v>
      </c>
      <c r="N36" s="10">
        <f t="shared" si="7"/>
        <v>-17.849999999999998</v>
      </c>
      <c r="P36" s="10">
        <f t="shared" si="8"/>
        <v>0.49299999999999988</v>
      </c>
      <c r="R36" s="4">
        <f t="shared" si="9"/>
        <v>0</v>
      </c>
      <c r="T36" s="4">
        <f t="shared" si="5"/>
        <v>0</v>
      </c>
      <c r="U36" s="4">
        <f t="shared" si="6"/>
        <v>0</v>
      </c>
      <c r="V36" s="3">
        <f t="shared" si="3"/>
        <v>0</v>
      </c>
    </row>
    <row r="37" spans="1:22">
      <c r="A37" t="s">
        <v>95</v>
      </c>
      <c r="B37" t="s">
        <v>11</v>
      </c>
      <c r="C37" t="s">
        <v>54</v>
      </c>
      <c r="D37" s="9">
        <v>44378</v>
      </c>
      <c r="E37" s="5">
        <v>0.64097222222222217</v>
      </c>
      <c r="F37">
        <v>3</v>
      </c>
      <c r="G37">
        <v>50</v>
      </c>
      <c r="H37">
        <v>17</v>
      </c>
      <c r="I37" t="s">
        <v>96</v>
      </c>
      <c r="J37" s="4">
        <f t="shared" si="0"/>
        <v>1</v>
      </c>
      <c r="K37" s="4">
        <f t="shared" si="1"/>
        <v>0</v>
      </c>
      <c r="L37" s="10">
        <f t="shared" si="4"/>
        <v>-2</v>
      </c>
      <c r="M37" s="4">
        <f t="shared" si="2"/>
        <v>5</v>
      </c>
      <c r="N37" s="10">
        <f t="shared" si="7"/>
        <v>-12.033333333333333</v>
      </c>
      <c r="P37" s="10">
        <f t="shared" si="8"/>
        <v>0.41999999999999993</v>
      </c>
      <c r="R37" s="4">
        <f t="shared" si="9"/>
        <v>1</v>
      </c>
      <c r="T37" s="4">
        <f t="shared" si="5"/>
        <v>0</v>
      </c>
      <c r="U37" s="4">
        <f t="shared" si="6"/>
        <v>0</v>
      </c>
      <c r="V37" s="3">
        <f t="shared" si="3"/>
        <v>6</v>
      </c>
    </row>
    <row r="38" spans="1:22">
      <c r="A38" t="s">
        <v>97</v>
      </c>
      <c r="B38" t="s">
        <v>11</v>
      </c>
      <c r="C38" t="s">
        <v>82</v>
      </c>
      <c r="D38" s="9">
        <v>44374</v>
      </c>
      <c r="E38" s="5">
        <v>0.15416666666666667</v>
      </c>
      <c r="F38">
        <v>2.95</v>
      </c>
      <c r="G38">
        <v>49</v>
      </c>
      <c r="H38">
        <v>56</v>
      </c>
      <c r="I38" t="s">
        <v>98</v>
      </c>
      <c r="J38" s="4">
        <f t="shared" si="0"/>
        <v>1</v>
      </c>
      <c r="K38" s="4">
        <f t="shared" si="1"/>
        <v>0</v>
      </c>
      <c r="L38" s="10">
        <f t="shared" si="4"/>
        <v>2</v>
      </c>
      <c r="M38" s="4">
        <f>IF(L38&lt;-2,0,IF(-2&lt;=L38&lt;0,5,IF(L38=0,10,IF(L38&lt;=2,5,0))))</f>
        <v>5</v>
      </c>
      <c r="N38" s="10">
        <f t="shared" si="7"/>
        <v>-0.35000000000000009</v>
      </c>
      <c r="P38" s="10">
        <f t="shared" si="8"/>
        <v>0.46999999999999975</v>
      </c>
      <c r="R38" s="4">
        <f t="shared" si="9"/>
        <v>2</v>
      </c>
      <c r="T38" s="4">
        <f t="shared" si="5"/>
        <v>0</v>
      </c>
      <c r="U38" s="4">
        <f t="shared" si="6"/>
        <v>0</v>
      </c>
      <c r="V38" s="3">
        <f t="shared" si="3"/>
        <v>6</v>
      </c>
    </row>
    <row r="39" spans="1:22">
      <c r="A39" t="s">
        <v>128</v>
      </c>
      <c r="B39" t="s">
        <v>10</v>
      </c>
      <c r="C39" t="s">
        <v>48</v>
      </c>
      <c r="D39" s="9">
        <v>44382</v>
      </c>
      <c r="E39" s="5">
        <v>0.58194444444444449</v>
      </c>
      <c r="F39">
        <v>3.12</v>
      </c>
      <c r="G39">
        <v>50</v>
      </c>
      <c r="H39">
        <v>112</v>
      </c>
      <c r="I39" t="s">
        <v>129</v>
      </c>
      <c r="J39" s="4">
        <f t="shared" si="0"/>
        <v>0</v>
      </c>
      <c r="K39" s="4">
        <f t="shared" si="1"/>
        <v>0</v>
      </c>
      <c r="L39" s="10">
        <f t="shared" si="4"/>
        <v>-6</v>
      </c>
      <c r="M39" s="4">
        <f t="shared" si="2"/>
        <v>0</v>
      </c>
      <c r="N39" s="10">
        <f t="shared" si="7"/>
        <v>-10.616666666666667</v>
      </c>
      <c r="P39" s="10">
        <f t="shared" si="8"/>
        <v>0.29999999999999982</v>
      </c>
      <c r="R39" s="4">
        <f t="shared" si="9"/>
        <v>1</v>
      </c>
      <c r="T39" s="4">
        <f t="shared" si="5"/>
        <v>0</v>
      </c>
      <c r="U39" s="4">
        <f t="shared" si="6"/>
        <v>0</v>
      </c>
      <c r="V39" s="3">
        <f t="shared" si="3"/>
        <v>0</v>
      </c>
    </row>
    <row r="40" spans="1:22">
      <c r="A40" t="s">
        <v>130</v>
      </c>
      <c r="B40" t="s">
        <v>10</v>
      </c>
      <c r="C40" t="s">
        <v>131</v>
      </c>
      <c r="D40" s="9">
        <v>44382</v>
      </c>
      <c r="E40" s="5">
        <v>0.56944444444444442</v>
      </c>
      <c r="F40">
        <v>3.1</v>
      </c>
      <c r="G40">
        <v>53</v>
      </c>
      <c r="H40">
        <v>37</v>
      </c>
      <c r="I40" t="s">
        <v>132</v>
      </c>
      <c r="J40" s="4">
        <f t="shared" si="0"/>
        <v>0</v>
      </c>
      <c r="K40" s="4">
        <f t="shared" si="1"/>
        <v>0</v>
      </c>
      <c r="L40" s="10">
        <f t="shared" si="4"/>
        <v>-6</v>
      </c>
      <c r="M40" s="4">
        <f t="shared" si="2"/>
        <v>0</v>
      </c>
      <c r="N40" s="10">
        <f t="shared" si="7"/>
        <v>-10.316666666666666</v>
      </c>
      <c r="P40" s="10">
        <f t="shared" si="8"/>
        <v>0.31999999999999984</v>
      </c>
      <c r="R40" s="4">
        <f t="shared" si="9"/>
        <v>-2</v>
      </c>
      <c r="T40" s="4">
        <f t="shared" si="5"/>
        <v>0</v>
      </c>
      <c r="U40" s="4">
        <f t="shared" si="6"/>
        <v>0</v>
      </c>
      <c r="V40" s="3">
        <f t="shared" si="3"/>
        <v>0</v>
      </c>
    </row>
    <row r="41" spans="1:22">
      <c r="A41" t="s">
        <v>133</v>
      </c>
      <c r="B41" t="s">
        <v>11</v>
      </c>
      <c r="C41" t="s">
        <v>134</v>
      </c>
      <c r="D41" s="9">
        <v>44377</v>
      </c>
      <c r="E41" s="5">
        <v>0.13333333333333333</v>
      </c>
      <c r="F41">
        <v>3.2690000000000001</v>
      </c>
      <c r="G41">
        <v>52.171999999999997</v>
      </c>
      <c r="H41">
        <v>105</v>
      </c>
      <c r="I41" t="s">
        <v>135</v>
      </c>
      <c r="J41" s="4">
        <f t="shared" si="0"/>
        <v>1</v>
      </c>
      <c r="K41" s="4">
        <f t="shared" si="1"/>
        <v>0</v>
      </c>
      <c r="L41" s="10">
        <f t="shared" si="4"/>
        <v>-1</v>
      </c>
      <c r="M41" s="4">
        <f t="shared" si="2"/>
        <v>5</v>
      </c>
      <c r="N41" s="10">
        <f t="shared" si="7"/>
        <v>0.15000000000000013</v>
      </c>
      <c r="P41" s="10">
        <f t="shared" si="8"/>
        <v>0.1509999999999998</v>
      </c>
      <c r="R41" s="4">
        <f t="shared" si="9"/>
        <v>-1.171999999999997</v>
      </c>
      <c r="T41" s="4">
        <f t="shared" si="5"/>
        <v>0</v>
      </c>
      <c r="U41" s="4">
        <f t="shared" si="6"/>
        <v>0</v>
      </c>
      <c r="V41" s="3">
        <f t="shared" si="3"/>
        <v>6</v>
      </c>
    </row>
    <row r="42" spans="1:22">
      <c r="A42" t="s">
        <v>136</v>
      </c>
      <c r="B42" t="s">
        <v>11</v>
      </c>
      <c r="C42" t="s">
        <v>137</v>
      </c>
      <c r="D42" s="9">
        <v>44377</v>
      </c>
      <c r="E42" s="5">
        <v>0.25347222222222221</v>
      </c>
      <c r="F42">
        <v>4.1500000000000004</v>
      </c>
      <c r="G42">
        <v>51.51</v>
      </c>
      <c r="H42">
        <v>10</v>
      </c>
      <c r="I42" t="s">
        <v>138</v>
      </c>
      <c r="J42" s="4">
        <f t="shared" si="0"/>
        <v>0</v>
      </c>
      <c r="K42" s="4">
        <f t="shared" si="1"/>
        <v>0</v>
      </c>
      <c r="L42" s="10">
        <f t="shared" si="4"/>
        <v>-1</v>
      </c>
      <c r="M42" s="4">
        <f t="shared" si="2"/>
        <v>5</v>
      </c>
      <c r="N42" s="10">
        <f t="shared" si="7"/>
        <v>-2.7333333333333329</v>
      </c>
      <c r="P42" s="10">
        <f t="shared" si="8"/>
        <v>-0.73000000000000043</v>
      </c>
      <c r="R42" s="4">
        <f t="shared" si="9"/>
        <v>-0.50999999999999801</v>
      </c>
      <c r="T42" s="4">
        <f t="shared" si="5"/>
        <v>0</v>
      </c>
      <c r="U42" s="4">
        <f t="shared" si="6"/>
        <v>0</v>
      </c>
      <c r="V42" s="3">
        <f t="shared" si="3"/>
        <v>5</v>
      </c>
    </row>
    <row r="43" spans="1:22">
      <c r="A43" t="s">
        <v>50</v>
      </c>
      <c r="B43" t="s">
        <v>11</v>
      </c>
      <c r="C43" t="s">
        <v>139</v>
      </c>
      <c r="D43" s="9">
        <v>44373</v>
      </c>
      <c r="E43" s="5">
        <v>0.92361111111111116</v>
      </c>
      <c r="F43">
        <v>3.75</v>
      </c>
      <c r="G43">
        <v>51</v>
      </c>
      <c r="H43">
        <v>8</v>
      </c>
      <c r="I43" t="s">
        <v>140</v>
      </c>
      <c r="J43" s="4">
        <f t="shared" si="0"/>
        <v>0</v>
      </c>
      <c r="K43" s="4">
        <f t="shared" si="1"/>
        <v>0</v>
      </c>
      <c r="L43" s="10">
        <f t="shared" si="4"/>
        <v>3</v>
      </c>
      <c r="M43" s="4">
        <f t="shared" si="2"/>
        <v>0</v>
      </c>
      <c r="N43" s="10">
        <f t="shared" si="7"/>
        <v>-18.816666666666666</v>
      </c>
      <c r="P43" s="10">
        <f t="shared" si="8"/>
        <v>-0.33000000000000007</v>
      </c>
      <c r="R43" s="4">
        <f t="shared" si="9"/>
        <v>0</v>
      </c>
      <c r="T43" s="4">
        <f t="shared" si="5"/>
        <v>0</v>
      </c>
      <c r="U43" s="4">
        <f t="shared" si="6"/>
        <v>0</v>
      </c>
      <c r="V43" s="3">
        <f t="shared" si="3"/>
        <v>0</v>
      </c>
    </row>
    <row r="44" spans="1:22">
      <c r="A44" t="s">
        <v>124</v>
      </c>
      <c r="B44" t="s">
        <v>11</v>
      </c>
      <c r="C44" t="s">
        <v>60</v>
      </c>
      <c r="D44" s="9">
        <v>44375</v>
      </c>
      <c r="E44" s="5">
        <v>0.83333333333333337</v>
      </c>
      <c r="F44">
        <v>3.4</v>
      </c>
      <c r="G44">
        <v>52</v>
      </c>
      <c r="H44">
        <v>12</v>
      </c>
      <c r="I44" t="s">
        <v>141</v>
      </c>
      <c r="J44" s="4">
        <f t="shared" si="0"/>
        <v>1</v>
      </c>
      <c r="K44" s="4">
        <f t="shared" si="1"/>
        <v>0</v>
      </c>
      <c r="L44" s="10">
        <f t="shared" si="4"/>
        <v>1</v>
      </c>
      <c r="M44" s="4">
        <f t="shared" si="2"/>
        <v>5</v>
      </c>
      <c r="N44" s="10">
        <f t="shared" si="7"/>
        <v>-16.650000000000002</v>
      </c>
      <c r="P44" s="10">
        <f t="shared" si="8"/>
        <v>2.0000000000000018E-2</v>
      </c>
      <c r="R44" s="4">
        <f t="shared" si="9"/>
        <v>-1</v>
      </c>
      <c r="T44" s="4">
        <f t="shared" si="5"/>
        <v>0</v>
      </c>
      <c r="U44" s="4">
        <f t="shared" si="6"/>
        <v>0</v>
      </c>
      <c r="V44" s="3">
        <f t="shared" si="3"/>
        <v>6</v>
      </c>
    </row>
    <row r="45" spans="1:22">
      <c r="A45" t="s">
        <v>142</v>
      </c>
      <c r="B45" t="s">
        <v>11</v>
      </c>
      <c r="C45" t="s">
        <v>143</v>
      </c>
      <c r="D45" s="9">
        <v>44378</v>
      </c>
      <c r="E45" s="5">
        <v>0.9555555555555556</v>
      </c>
      <c r="F45">
        <v>3.8</v>
      </c>
      <c r="G45">
        <v>54</v>
      </c>
      <c r="H45">
        <v>17</v>
      </c>
      <c r="I45" t="s">
        <v>144</v>
      </c>
      <c r="J45" s="4">
        <f t="shared" si="0"/>
        <v>1</v>
      </c>
      <c r="K45" s="4">
        <f t="shared" si="1"/>
        <v>0</v>
      </c>
      <c r="L45" s="10">
        <f t="shared" si="4"/>
        <v>-2</v>
      </c>
      <c r="M45" s="4">
        <f t="shared" si="2"/>
        <v>5</v>
      </c>
      <c r="N45" s="10">
        <f t="shared" si="7"/>
        <v>-19.583333333333336</v>
      </c>
      <c r="P45" s="10">
        <f t="shared" si="8"/>
        <v>-0.37999999999999989</v>
      </c>
      <c r="R45" s="4">
        <f t="shared" si="9"/>
        <v>-3</v>
      </c>
      <c r="T45" s="4">
        <f t="shared" si="5"/>
        <v>0</v>
      </c>
      <c r="U45" s="4">
        <f t="shared" si="6"/>
        <v>0</v>
      </c>
      <c r="V45" s="3">
        <f t="shared" si="3"/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selection activeCell="E1" sqref="B1:E1048576"/>
    </sheetView>
  </sheetViews>
  <sheetFormatPr baseColWidth="10" defaultRowHeight="15"/>
  <cols>
    <col min="1" max="1" width="16.140625" bestFit="1" customWidth="1"/>
  </cols>
  <sheetData>
    <row r="1" spans="1:2">
      <c r="A1" t="s">
        <v>13</v>
      </c>
    </row>
    <row r="3" spans="1:2">
      <c r="A3" t="s">
        <v>14</v>
      </c>
    </row>
    <row r="4" spans="1:2">
      <c r="A4" t="s">
        <v>15</v>
      </c>
      <c r="B4">
        <v>10</v>
      </c>
    </row>
    <row r="5" spans="1:2">
      <c r="A5" t="s">
        <v>16</v>
      </c>
      <c r="B5">
        <v>5</v>
      </c>
    </row>
    <row r="6" spans="1:2">
      <c r="A6" t="s">
        <v>17</v>
      </c>
      <c r="B6">
        <v>0</v>
      </c>
    </row>
    <row r="8" spans="1:2">
      <c r="A8" t="s">
        <v>3</v>
      </c>
    </row>
    <row r="9" spans="1:2">
      <c r="A9" t="s">
        <v>18</v>
      </c>
      <c r="B9">
        <v>10</v>
      </c>
    </row>
    <row r="10" spans="1:2">
      <c r="A10" t="s">
        <v>19</v>
      </c>
      <c r="B10">
        <v>5</v>
      </c>
    </row>
    <row r="11" spans="1:2">
      <c r="A11" t="s">
        <v>20</v>
      </c>
      <c r="B11">
        <v>0</v>
      </c>
    </row>
    <row r="13" spans="1:2">
      <c r="A13" t="s">
        <v>4</v>
      </c>
    </row>
    <row r="14" spans="1:2">
      <c r="A14" t="s">
        <v>25</v>
      </c>
      <c r="B14">
        <v>10</v>
      </c>
    </row>
    <row r="15" spans="1:2">
      <c r="A15" t="s">
        <v>26</v>
      </c>
      <c r="B15">
        <v>5</v>
      </c>
    </row>
    <row r="16" spans="1:2">
      <c r="A16" t="s">
        <v>27</v>
      </c>
      <c r="B16">
        <v>0</v>
      </c>
    </row>
    <row r="18" spans="1:2">
      <c r="A18" t="s">
        <v>5</v>
      </c>
    </row>
    <row r="19" spans="1:2">
      <c r="A19" t="s">
        <v>28</v>
      </c>
      <c r="B19">
        <v>10</v>
      </c>
    </row>
    <row r="20" spans="1:2">
      <c r="A20" t="s">
        <v>29</v>
      </c>
      <c r="B20">
        <v>5</v>
      </c>
    </row>
    <row r="21" spans="1:2">
      <c r="A21" t="s">
        <v>30</v>
      </c>
      <c r="B2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Prono</vt:lpstr>
      <vt:lpstr>Barème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Clémence</dc:creator>
  <cp:lastModifiedBy>Clémence</cp:lastModifiedBy>
  <dcterms:created xsi:type="dcterms:W3CDTF">2021-06-20T20:39:31Z</dcterms:created>
  <dcterms:modified xsi:type="dcterms:W3CDTF">2021-06-21T14:58:02Z</dcterms:modified>
</cp:coreProperties>
</file>