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600" windowHeight="8250" tabRatio="4"/>
  </bookViews>
  <sheets>
    <sheet name="الواجهة" sheetId="9" r:id="rId1"/>
    <sheet name="القاعدة" sheetId="8" r:id="rId2"/>
    <sheet name="محاضر_1" sheetId="3" r:id="rId3"/>
    <sheet name="ahlamin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ahlamine!$A$9:$N$949</definedName>
    <definedName name="ahl" localSheetId="1">[1]محاضر_1!$U$3:$V$32</definedName>
    <definedName name="ahl" localSheetId="0">[1]محاضر_1!$U$3:$V$32</definedName>
    <definedName name="ahl">محاضر_1!$V$3:$W$32</definedName>
    <definedName name="ahla1" localSheetId="1">[1]محاضر_1!$H:$H</definedName>
    <definedName name="ahla1" localSheetId="0">[1]محاضر_1!$H:$H</definedName>
    <definedName name="ahla1">محاضر_1!$I:$I</definedName>
    <definedName name="ahla11" localSheetId="1">[1]محاضر_1!$E:$E</definedName>
    <definedName name="ahla11" localSheetId="0">[1]محاضر_1!$E:$E</definedName>
    <definedName name="ahla11">محاضر_1!$E:$E</definedName>
    <definedName name="ahlam1" localSheetId="1">[1]ahlamine!$K:$K</definedName>
    <definedName name="ahlam1" localSheetId="0">[1]ahlamine!$K:$K</definedName>
    <definedName name="ahlam1">ahlamine!$M:$M</definedName>
    <definedName name="ahlamine">ahlamine!$A:$N</definedName>
    <definedName name="ahlamine0" localSheetId="1">[1]ahlamine!$B:$B</definedName>
    <definedName name="ahlamine0" localSheetId="0">[1]ahlamine!$B:$B</definedName>
    <definedName name="ahlamine0">ahlamine!$B:$B</definedName>
    <definedName name="ahlamine1" localSheetId="1">[1]ahlamine!$D:$D</definedName>
    <definedName name="ahlamine1" localSheetId="0">[1]ahlamine!$D:$D</definedName>
    <definedName name="ahlamine1">ahlamine!$D:$D</definedName>
    <definedName name="ahlamine12">محاضر_1!$C:$C</definedName>
    <definedName name="ahlamine2" localSheetId="1">[1]ahlamine!$E:$E</definedName>
    <definedName name="ahlamine2" localSheetId="0">[1]ahlamine!$E:$E</definedName>
    <definedName name="ahlamine2">ahlamine!$E:$E</definedName>
    <definedName name="ahlamine21" localSheetId="1">[1]ahlamine!$L:$L</definedName>
    <definedName name="ahlamine21" localSheetId="0">[1]ahlamine!$L:$L</definedName>
    <definedName name="ahlamine21">ahlamine!$N:$N</definedName>
    <definedName name="ahlamine211">محاضر_1!$J:$J</definedName>
    <definedName name="ahlamine212">[1]محاضر_1!$C:$C</definedName>
    <definedName name="ahlamine22">[1]محاضر_1!$I:$I</definedName>
    <definedName name="ahlamine3" localSheetId="1">[1]ahlamine!$F:$F</definedName>
    <definedName name="ahlamine3" localSheetId="0">[1]ahlamine!$F:$F</definedName>
    <definedName name="ahlamine3">ahlamine!$F:$F</definedName>
    <definedName name="ahlamine31">ahlamine!$L:$L</definedName>
    <definedName name="ahlamine311">محاضر_1!$H:$H</definedName>
    <definedName name="ahlamine4" localSheetId="1">[1]ahlamine!$J:$J</definedName>
    <definedName name="ahlamine4" localSheetId="0">[1]ahlamine!$J:$J</definedName>
    <definedName name="ahlamine4">ahlamine!$J:$J</definedName>
    <definedName name="ahlamine41" localSheetId="1">[1]ahlamine!$C:$C</definedName>
    <definedName name="ahlamine41" localSheetId="0">[1]ahlamine!$C:$C</definedName>
    <definedName name="ahlamine41">ahlamine!$C:$C</definedName>
    <definedName name="ahlamine5">ahlamine!$K:$K</definedName>
    <definedName name="mahlamine" localSheetId="1">[1]محاضر_1!$F:$F</definedName>
    <definedName name="mahlamine" localSheetId="0">[1]محاضر_1!$F:$F</definedName>
    <definedName name="mahlamine">محاضر_1!$F:$F</definedName>
    <definedName name="_xlnm.Print_Area" localSheetId="3">ahlamine!$Q$2:$AC$38</definedName>
    <definedName name="_xlnm.Print_Area" localSheetId="2">محاضر_1!$B$1:$Q$53</definedName>
  </definedNames>
  <calcPr calcId="145621"/>
</workbook>
</file>

<file path=xl/calcChain.xml><?xml version="1.0" encoding="utf-8"?>
<calcChain xmlns="http://schemas.openxmlformats.org/spreadsheetml/2006/main">
  <c r="C551" i="8" l="1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55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49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3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37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1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25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190" i="8"/>
  <c r="C10" i="8"/>
  <c r="W12" i="3"/>
  <c r="W11" i="3"/>
  <c r="W10" i="3"/>
  <c r="W9" i="3"/>
  <c r="W8" i="3"/>
  <c r="W7" i="3"/>
  <c r="W6" i="3"/>
  <c r="W3" i="3" l="1"/>
  <c r="W5" i="3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V6" i="7" l="1"/>
  <c r="C4" i="9"/>
  <c r="V5" i="7"/>
  <c r="C2" i="9"/>
  <c r="W4" i="3"/>
  <c r="B130" i="8"/>
  <c r="C130" i="8"/>
  <c r="D130" i="8"/>
  <c r="E130" i="8"/>
  <c r="F130" i="8"/>
  <c r="G130" i="8"/>
  <c r="H130" i="8"/>
  <c r="I130" i="8"/>
  <c r="J130" i="8"/>
  <c r="L130" i="8"/>
  <c r="B131" i="8"/>
  <c r="D131" i="8"/>
  <c r="E131" i="8"/>
  <c r="F131" i="8"/>
  <c r="G131" i="8"/>
  <c r="H131" i="8"/>
  <c r="I131" i="8"/>
  <c r="J131" i="8"/>
  <c r="L131" i="8"/>
  <c r="B132" i="8"/>
  <c r="D132" i="8"/>
  <c r="E132" i="8"/>
  <c r="F132" i="8"/>
  <c r="G132" i="8"/>
  <c r="H132" i="8"/>
  <c r="I132" i="8"/>
  <c r="J132" i="8"/>
  <c r="L132" i="8"/>
  <c r="B133" i="8"/>
  <c r="D133" i="8"/>
  <c r="E133" i="8"/>
  <c r="F133" i="8"/>
  <c r="G133" i="8"/>
  <c r="H133" i="8"/>
  <c r="I133" i="8"/>
  <c r="J133" i="8"/>
  <c r="L133" i="8"/>
  <c r="B134" i="8"/>
  <c r="D134" i="8"/>
  <c r="E134" i="8"/>
  <c r="F134" i="8"/>
  <c r="G134" i="8"/>
  <c r="H134" i="8"/>
  <c r="I134" i="8"/>
  <c r="J134" i="8"/>
  <c r="L134" i="8"/>
  <c r="B135" i="8"/>
  <c r="D135" i="8"/>
  <c r="E135" i="8"/>
  <c r="F135" i="8"/>
  <c r="G135" i="8"/>
  <c r="H135" i="8"/>
  <c r="I135" i="8"/>
  <c r="J135" i="8"/>
  <c r="L135" i="8"/>
  <c r="B136" i="8"/>
  <c r="D136" i="8"/>
  <c r="E136" i="8"/>
  <c r="F136" i="8"/>
  <c r="G136" i="8"/>
  <c r="H136" i="8"/>
  <c r="I136" i="8"/>
  <c r="J136" i="8"/>
  <c r="L136" i="8"/>
  <c r="B137" i="8"/>
  <c r="D137" i="8"/>
  <c r="E137" i="8"/>
  <c r="F137" i="8"/>
  <c r="G137" i="8"/>
  <c r="H137" i="8"/>
  <c r="I137" i="8"/>
  <c r="J137" i="8"/>
  <c r="L137" i="8"/>
  <c r="B138" i="8"/>
  <c r="D138" i="8"/>
  <c r="E138" i="8"/>
  <c r="F138" i="8"/>
  <c r="G138" i="8"/>
  <c r="H138" i="8"/>
  <c r="I138" i="8"/>
  <c r="J138" i="8"/>
  <c r="L138" i="8"/>
  <c r="B139" i="8"/>
  <c r="D139" i="8"/>
  <c r="E139" i="8"/>
  <c r="F139" i="8"/>
  <c r="G139" i="8"/>
  <c r="H139" i="8"/>
  <c r="I139" i="8"/>
  <c r="J139" i="8"/>
  <c r="L139" i="8"/>
  <c r="B140" i="8"/>
  <c r="D140" i="8"/>
  <c r="E140" i="8"/>
  <c r="F140" i="8"/>
  <c r="G140" i="8"/>
  <c r="H140" i="8"/>
  <c r="I140" i="8"/>
  <c r="J140" i="8"/>
  <c r="L140" i="8"/>
  <c r="B141" i="8"/>
  <c r="D141" i="8"/>
  <c r="E141" i="8"/>
  <c r="F141" i="8"/>
  <c r="G141" i="8"/>
  <c r="H141" i="8"/>
  <c r="I141" i="8"/>
  <c r="J141" i="8"/>
  <c r="L141" i="8"/>
  <c r="B142" i="8"/>
  <c r="D142" i="8"/>
  <c r="E142" i="8"/>
  <c r="F142" i="8"/>
  <c r="G142" i="8"/>
  <c r="H142" i="8"/>
  <c r="I142" i="8"/>
  <c r="J142" i="8"/>
  <c r="L142" i="8"/>
  <c r="B143" i="8"/>
  <c r="D143" i="8"/>
  <c r="E143" i="8"/>
  <c r="F143" i="8"/>
  <c r="G143" i="8"/>
  <c r="H143" i="8"/>
  <c r="I143" i="8"/>
  <c r="J143" i="8"/>
  <c r="L143" i="8"/>
  <c r="B144" i="8"/>
  <c r="D144" i="8"/>
  <c r="E144" i="8"/>
  <c r="F144" i="8"/>
  <c r="G144" i="8"/>
  <c r="H144" i="8"/>
  <c r="I144" i="8"/>
  <c r="J144" i="8"/>
  <c r="L144" i="8"/>
  <c r="B145" i="8"/>
  <c r="D145" i="8"/>
  <c r="E145" i="8"/>
  <c r="F145" i="8"/>
  <c r="G145" i="8"/>
  <c r="H145" i="8"/>
  <c r="I145" i="8"/>
  <c r="J145" i="8"/>
  <c r="L145" i="8"/>
  <c r="B146" i="8"/>
  <c r="D146" i="8"/>
  <c r="E146" i="8"/>
  <c r="F146" i="8"/>
  <c r="G146" i="8"/>
  <c r="H146" i="8"/>
  <c r="I146" i="8"/>
  <c r="J146" i="8"/>
  <c r="L146" i="8"/>
  <c r="B147" i="8"/>
  <c r="D147" i="8"/>
  <c r="E147" i="8"/>
  <c r="F147" i="8"/>
  <c r="G147" i="8"/>
  <c r="H147" i="8"/>
  <c r="I147" i="8"/>
  <c r="J147" i="8"/>
  <c r="L147" i="8"/>
  <c r="B148" i="8"/>
  <c r="D148" i="8"/>
  <c r="E148" i="8"/>
  <c r="F148" i="8"/>
  <c r="G148" i="8"/>
  <c r="H148" i="8"/>
  <c r="I148" i="8"/>
  <c r="J148" i="8"/>
  <c r="L148" i="8"/>
  <c r="B149" i="8"/>
  <c r="D149" i="8"/>
  <c r="E149" i="8"/>
  <c r="F149" i="8"/>
  <c r="G149" i="8"/>
  <c r="H149" i="8"/>
  <c r="I149" i="8"/>
  <c r="J149" i="8"/>
  <c r="L149" i="8"/>
  <c r="B150" i="8"/>
  <c r="D150" i="8"/>
  <c r="E150" i="8"/>
  <c r="F150" i="8"/>
  <c r="G150" i="8"/>
  <c r="H150" i="8"/>
  <c r="I150" i="8"/>
  <c r="J150" i="8"/>
  <c r="L150" i="8"/>
  <c r="B151" i="8"/>
  <c r="D151" i="8"/>
  <c r="E151" i="8"/>
  <c r="F151" i="8"/>
  <c r="G151" i="8"/>
  <c r="H151" i="8"/>
  <c r="I151" i="8"/>
  <c r="J151" i="8"/>
  <c r="L151" i="8"/>
  <c r="B152" i="8"/>
  <c r="D152" i="8"/>
  <c r="E152" i="8"/>
  <c r="F152" i="8"/>
  <c r="G152" i="8"/>
  <c r="H152" i="8"/>
  <c r="I152" i="8"/>
  <c r="J152" i="8"/>
  <c r="L152" i="8"/>
  <c r="B153" i="8"/>
  <c r="D153" i="8"/>
  <c r="E153" i="8"/>
  <c r="F153" i="8"/>
  <c r="G153" i="8"/>
  <c r="H153" i="8"/>
  <c r="I153" i="8"/>
  <c r="J153" i="8"/>
  <c r="L153" i="8"/>
  <c r="B154" i="8"/>
  <c r="D154" i="8"/>
  <c r="E154" i="8"/>
  <c r="F154" i="8"/>
  <c r="G154" i="8"/>
  <c r="H154" i="8"/>
  <c r="I154" i="8"/>
  <c r="J154" i="8"/>
  <c r="L154" i="8"/>
  <c r="B155" i="8"/>
  <c r="D155" i="8"/>
  <c r="E155" i="8"/>
  <c r="F155" i="8"/>
  <c r="G155" i="8"/>
  <c r="H155" i="8"/>
  <c r="I155" i="8"/>
  <c r="J155" i="8"/>
  <c r="L155" i="8"/>
  <c r="B156" i="8"/>
  <c r="D156" i="8"/>
  <c r="E156" i="8"/>
  <c r="F156" i="8"/>
  <c r="G156" i="8"/>
  <c r="H156" i="8"/>
  <c r="I156" i="8"/>
  <c r="J156" i="8"/>
  <c r="L156" i="8"/>
  <c r="B157" i="8"/>
  <c r="D157" i="8"/>
  <c r="E157" i="8"/>
  <c r="F157" i="8"/>
  <c r="G157" i="8"/>
  <c r="H157" i="8"/>
  <c r="I157" i="8"/>
  <c r="J157" i="8"/>
  <c r="L157" i="8"/>
  <c r="B158" i="8"/>
  <c r="D158" i="8"/>
  <c r="E158" i="8"/>
  <c r="F158" i="8"/>
  <c r="G158" i="8"/>
  <c r="H158" i="8"/>
  <c r="I158" i="8"/>
  <c r="J158" i="8"/>
  <c r="L158" i="8"/>
  <c r="B159" i="8"/>
  <c r="D159" i="8"/>
  <c r="E159" i="8"/>
  <c r="F159" i="8"/>
  <c r="G159" i="8"/>
  <c r="H159" i="8"/>
  <c r="I159" i="8"/>
  <c r="J159" i="8"/>
  <c r="L159" i="8"/>
  <c r="B160" i="8"/>
  <c r="D160" i="8"/>
  <c r="E160" i="8"/>
  <c r="F160" i="8"/>
  <c r="G160" i="8"/>
  <c r="H160" i="8"/>
  <c r="I160" i="8"/>
  <c r="J160" i="8"/>
  <c r="L160" i="8"/>
  <c r="B161" i="8"/>
  <c r="D161" i="8"/>
  <c r="E161" i="8"/>
  <c r="F161" i="8"/>
  <c r="G161" i="8"/>
  <c r="H161" i="8"/>
  <c r="I161" i="8"/>
  <c r="J161" i="8"/>
  <c r="L161" i="8"/>
  <c r="B162" i="8"/>
  <c r="D162" i="8"/>
  <c r="E162" i="8"/>
  <c r="F162" i="8"/>
  <c r="G162" i="8"/>
  <c r="H162" i="8"/>
  <c r="I162" i="8"/>
  <c r="J162" i="8"/>
  <c r="L162" i="8"/>
  <c r="B163" i="8"/>
  <c r="D163" i="8"/>
  <c r="E163" i="8"/>
  <c r="F163" i="8"/>
  <c r="G163" i="8"/>
  <c r="H163" i="8"/>
  <c r="I163" i="8"/>
  <c r="J163" i="8"/>
  <c r="L163" i="8"/>
  <c r="B164" i="8"/>
  <c r="D164" i="8"/>
  <c r="E164" i="8"/>
  <c r="F164" i="8"/>
  <c r="G164" i="8"/>
  <c r="H164" i="8"/>
  <c r="I164" i="8"/>
  <c r="J164" i="8"/>
  <c r="L164" i="8"/>
  <c r="B165" i="8"/>
  <c r="D165" i="8"/>
  <c r="E165" i="8"/>
  <c r="F165" i="8"/>
  <c r="G165" i="8"/>
  <c r="H165" i="8"/>
  <c r="I165" i="8"/>
  <c r="J165" i="8"/>
  <c r="L165" i="8"/>
  <c r="B166" i="8"/>
  <c r="D166" i="8"/>
  <c r="E166" i="8"/>
  <c r="F166" i="8"/>
  <c r="G166" i="8"/>
  <c r="H166" i="8"/>
  <c r="I166" i="8"/>
  <c r="J166" i="8"/>
  <c r="L166" i="8"/>
  <c r="B167" i="8"/>
  <c r="D167" i="8"/>
  <c r="E167" i="8"/>
  <c r="F167" i="8"/>
  <c r="G167" i="8"/>
  <c r="H167" i="8"/>
  <c r="I167" i="8"/>
  <c r="J167" i="8"/>
  <c r="L167" i="8"/>
  <c r="B168" i="8"/>
  <c r="D168" i="8"/>
  <c r="E168" i="8"/>
  <c r="F168" i="8"/>
  <c r="G168" i="8"/>
  <c r="H168" i="8"/>
  <c r="I168" i="8"/>
  <c r="J168" i="8"/>
  <c r="L168" i="8"/>
  <c r="B169" i="8"/>
  <c r="D169" i="8"/>
  <c r="E169" i="8"/>
  <c r="F169" i="8"/>
  <c r="G169" i="8"/>
  <c r="H169" i="8"/>
  <c r="I169" i="8"/>
  <c r="J169" i="8"/>
  <c r="L169" i="8"/>
  <c r="B170" i="8"/>
  <c r="D170" i="8"/>
  <c r="E170" i="8"/>
  <c r="F170" i="8"/>
  <c r="G170" i="8"/>
  <c r="H170" i="8"/>
  <c r="I170" i="8"/>
  <c r="J170" i="8"/>
  <c r="L170" i="8"/>
  <c r="B171" i="8"/>
  <c r="D171" i="8"/>
  <c r="E171" i="8"/>
  <c r="F171" i="8"/>
  <c r="G171" i="8"/>
  <c r="H171" i="8"/>
  <c r="I171" i="8"/>
  <c r="J171" i="8"/>
  <c r="L171" i="8"/>
  <c r="B172" i="8"/>
  <c r="D172" i="8"/>
  <c r="E172" i="8"/>
  <c r="F172" i="8"/>
  <c r="G172" i="8"/>
  <c r="H172" i="8"/>
  <c r="I172" i="8"/>
  <c r="J172" i="8"/>
  <c r="L172" i="8"/>
  <c r="B173" i="8"/>
  <c r="D173" i="8"/>
  <c r="E173" i="8"/>
  <c r="F173" i="8"/>
  <c r="G173" i="8"/>
  <c r="H173" i="8"/>
  <c r="I173" i="8"/>
  <c r="J173" i="8"/>
  <c r="L173" i="8"/>
  <c r="B174" i="8"/>
  <c r="D174" i="8"/>
  <c r="E174" i="8"/>
  <c r="F174" i="8"/>
  <c r="G174" i="8"/>
  <c r="H174" i="8"/>
  <c r="I174" i="8"/>
  <c r="J174" i="8"/>
  <c r="L174" i="8"/>
  <c r="B175" i="8"/>
  <c r="D175" i="8"/>
  <c r="E175" i="8"/>
  <c r="F175" i="8"/>
  <c r="G175" i="8"/>
  <c r="H175" i="8"/>
  <c r="I175" i="8"/>
  <c r="J175" i="8"/>
  <c r="L175" i="8"/>
  <c r="B176" i="8"/>
  <c r="D176" i="8"/>
  <c r="E176" i="8"/>
  <c r="F176" i="8"/>
  <c r="G176" i="8"/>
  <c r="H176" i="8"/>
  <c r="I176" i="8"/>
  <c r="J176" i="8"/>
  <c r="L176" i="8"/>
  <c r="B177" i="8"/>
  <c r="D177" i="8"/>
  <c r="E177" i="8"/>
  <c r="F177" i="8"/>
  <c r="G177" i="8"/>
  <c r="H177" i="8"/>
  <c r="I177" i="8"/>
  <c r="J177" i="8"/>
  <c r="L177" i="8"/>
  <c r="B178" i="8"/>
  <c r="D178" i="8"/>
  <c r="E178" i="8"/>
  <c r="F178" i="8"/>
  <c r="G178" i="8"/>
  <c r="H178" i="8"/>
  <c r="I178" i="8"/>
  <c r="J178" i="8"/>
  <c r="L178" i="8"/>
  <c r="B179" i="8"/>
  <c r="D179" i="8"/>
  <c r="E179" i="8"/>
  <c r="F179" i="8"/>
  <c r="G179" i="8"/>
  <c r="H179" i="8"/>
  <c r="I179" i="8"/>
  <c r="J179" i="8"/>
  <c r="L179" i="8"/>
  <c r="B180" i="8"/>
  <c r="D180" i="8"/>
  <c r="E180" i="8"/>
  <c r="F180" i="8"/>
  <c r="G180" i="8"/>
  <c r="H180" i="8"/>
  <c r="I180" i="8"/>
  <c r="J180" i="8"/>
  <c r="L180" i="8"/>
  <c r="B181" i="8"/>
  <c r="D181" i="8"/>
  <c r="E181" i="8"/>
  <c r="F181" i="8"/>
  <c r="G181" i="8"/>
  <c r="H181" i="8"/>
  <c r="I181" i="8"/>
  <c r="J181" i="8"/>
  <c r="L181" i="8"/>
  <c r="B182" i="8"/>
  <c r="D182" i="8"/>
  <c r="E182" i="8"/>
  <c r="F182" i="8"/>
  <c r="G182" i="8"/>
  <c r="H182" i="8"/>
  <c r="I182" i="8"/>
  <c r="J182" i="8"/>
  <c r="L182" i="8"/>
  <c r="B183" i="8"/>
  <c r="D183" i="8"/>
  <c r="E183" i="8"/>
  <c r="F183" i="8"/>
  <c r="G183" i="8"/>
  <c r="H183" i="8"/>
  <c r="I183" i="8"/>
  <c r="J183" i="8"/>
  <c r="L183" i="8"/>
  <c r="B184" i="8"/>
  <c r="D184" i="8"/>
  <c r="E184" i="8"/>
  <c r="F184" i="8"/>
  <c r="G184" i="8"/>
  <c r="H184" i="8"/>
  <c r="I184" i="8"/>
  <c r="J184" i="8"/>
  <c r="L184" i="8"/>
  <c r="B185" i="8"/>
  <c r="D185" i="8"/>
  <c r="E185" i="8"/>
  <c r="F185" i="8"/>
  <c r="G185" i="8"/>
  <c r="H185" i="8"/>
  <c r="I185" i="8"/>
  <c r="J185" i="8"/>
  <c r="L185" i="8"/>
  <c r="B186" i="8"/>
  <c r="D186" i="8"/>
  <c r="E186" i="8"/>
  <c r="F186" i="8"/>
  <c r="G186" i="8"/>
  <c r="H186" i="8"/>
  <c r="I186" i="8"/>
  <c r="J186" i="8"/>
  <c r="L186" i="8"/>
  <c r="B187" i="8"/>
  <c r="D187" i="8"/>
  <c r="E187" i="8"/>
  <c r="F187" i="8"/>
  <c r="G187" i="8"/>
  <c r="H187" i="8"/>
  <c r="I187" i="8"/>
  <c r="J187" i="8"/>
  <c r="L187" i="8"/>
  <c r="B188" i="8"/>
  <c r="D188" i="8"/>
  <c r="E188" i="8"/>
  <c r="F188" i="8"/>
  <c r="G188" i="8"/>
  <c r="H188" i="8"/>
  <c r="I188" i="8"/>
  <c r="J188" i="8"/>
  <c r="L188" i="8"/>
  <c r="B189" i="8"/>
  <c r="D189" i="8"/>
  <c r="E189" i="8"/>
  <c r="F189" i="8"/>
  <c r="G189" i="8"/>
  <c r="H189" i="8"/>
  <c r="I189" i="8"/>
  <c r="J189" i="8"/>
  <c r="L189" i="8"/>
  <c r="B190" i="8"/>
  <c r="D190" i="8"/>
  <c r="E190" i="8"/>
  <c r="F190" i="8"/>
  <c r="G190" i="8"/>
  <c r="H190" i="8"/>
  <c r="I190" i="8"/>
  <c r="J190" i="8"/>
  <c r="L190" i="8"/>
  <c r="B191" i="8"/>
  <c r="D191" i="8"/>
  <c r="E191" i="8"/>
  <c r="F191" i="8"/>
  <c r="G191" i="8"/>
  <c r="H191" i="8"/>
  <c r="I191" i="8"/>
  <c r="J191" i="8"/>
  <c r="L191" i="8"/>
  <c r="B192" i="8"/>
  <c r="D192" i="8"/>
  <c r="E192" i="8"/>
  <c r="F192" i="8"/>
  <c r="G192" i="8"/>
  <c r="H192" i="8"/>
  <c r="I192" i="8"/>
  <c r="J192" i="8"/>
  <c r="L192" i="8"/>
  <c r="B193" i="8"/>
  <c r="D193" i="8"/>
  <c r="E193" i="8"/>
  <c r="F193" i="8"/>
  <c r="G193" i="8"/>
  <c r="H193" i="8"/>
  <c r="I193" i="8"/>
  <c r="J193" i="8"/>
  <c r="L193" i="8"/>
  <c r="B194" i="8"/>
  <c r="D194" i="8"/>
  <c r="E194" i="8"/>
  <c r="F194" i="8"/>
  <c r="G194" i="8"/>
  <c r="H194" i="8"/>
  <c r="I194" i="8"/>
  <c r="J194" i="8"/>
  <c r="L194" i="8"/>
  <c r="B195" i="8"/>
  <c r="D195" i="8"/>
  <c r="E195" i="8"/>
  <c r="F195" i="8"/>
  <c r="G195" i="8"/>
  <c r="H195" i="8"/>
  <c r="I195" i="8"/>
  <c r="J195" i="8"/>
  <c r="L195" i="8"/>
  <c r="B196" i="8"/>
  <c r="D196" i="8"/>
  <c r="E196" i="8"/>
  <c r="F196" i="8"/>
  <c r="G196" i="8"/>
  <c r="H196" i="8"/>
  <c r="I196" i="8"/>
  <c r="J196" i="8"/>
  <c r="L196" i="8"/>
  <c r="B197" i="8"/>
  <c r="D197" i="8"/>
  <c r="E197" i="8"/>
  <c r="F197" i="8"/>
  <c r="G197" i="8"/>
  <c r="H197" i="8"/>
  <c r="I197" i="8"/>
  <c r="J197" i="8"/>
  <c r="L197" i="8"/>
  <c r="B198" i="8"/>
  <c r="D198" i="8"/>
  <c r="E198" i="8"/>
  <c r="F198" i="8"/>
  <c r="G198" i="8"/>
  <c r="H198" i="8"/>
  <c r="I198" i="8"/>
  <c r="J198" i="8"/>
  <c r="L198" i="8"/>
  <c r="B199" i="8"/>
  <c r="D199" i="8"/>
  <c r="E199" i="8"/>
  <c r="F199" i="8"/>
  <c r="G199" i="8"/>
  <c r="H199" i="8"/>
  <c r="I199" i="8"/>
  <c r="J199" i="8"/>
  <c r="L199" i="8"/>
  <c r="B200" i="8"/>
  <c r="D200" i="8"/>
  <c r="E200" i="8"/>
  <c r="F200" i="8"/>
  <c r="G200" i="8"/>
  <c r="H200" i="8"/>
  <c r="I200" i="8"/>
  <c r="J200" i="8"/>
  <c r="L200" i="8"/>
  <c r="B201" i="8"/>
  <c r="D201" i="8"/>
  <c r="E201" i="8"/>
  <c r="F201" i="8"/>
  <c r="G201" i="8"/>
  <c r="H201" i="8"/>
  <c r="I201" i="8"/>
  <c r="J201" i="8"/>
  <c r="L201" i="8"/>
  <c r="B202" i="8"/>
  <c r="D202" i="8"/>
  <c r="E202" i="8"/>
  <c r="F202" i="8"/>
  <c r="G202" i="8"/>
  <c r="H202" i="8"/>
  <c r="I202" i="8"/>
  <c r="J202" i="8"/>
  <c r="L202" i="8"/>
  <c r="B203" i="8"/>
  <c r="D203" i="8"/>
  <c r="E203" i="8"/>
  <c r="F203" i="8"/>
  <c r="G203" i="8"/>
  <c r="H203" i="8"/>
  <c r="I203" i="8"/>
  <c r="J203" i="8"/>
  <c r="L203" i="8"/>
  <c r="B204" i="8"/>
  <c r="D204" i="8"/>
  <c r="E204" i="8"/>
  <c r="F204" i="8"/>
  <c r="G204" i="8"/>
  <c r="H204" i="8"/>
  <c r="I204" i="8"/>
  <c r="J204" i="8"/>
  <c r="L204" i="8"/>
  <c r="B205" i="8"/>
  <c r="D205" i="8"/>
  <c r="E205" i="8"/>
  <c r="F205" i="8"/>
  <c r="G205" i="8"/>
  <c r="H205" i="8"/>
  <c r="I205" i="8"/>
  <c r="J205" i="8"/>
  <c r="L205" i="8"/>
  <c r="B206" i="8"/>
  <c r="D206" i="8"/>
  <c r="E206" i="8"/>
  <c r="F206" i="8"/>
  <c r="G206" i="8"/>
  <c r="H206" i="8"/>
  <c r="I206" i="8"/>
  <c r="J206" i="8"/>
  <c r="L206" i="8"/>
  <c r="B207" i="8"/>
  <c r="D207" i="8"/>
  <c r="E207" i="8"/>
  <c r="F207" i="8"/>
  <c r="G207" i="8"/>
  <c r="H207" i="8"/>
  <c r="I207" i="8"/>
  <c r="J207" i="8"/>
  <c r="L207" i="8"/>
  <c r="B208" i="8"/>
  <c r="D208" i="8"/>
  <c r="E208" i="8"/>
  <c r="F208" i="8"/>
  <c r="G208" i="8"/>
  <c r="H208" i="8"/>
  <c r="I208" i="8"/>
  <c r="J208" i="8"/>
  <c r="L208" i="8"/>
  <c r="B209" i="8"/>
  <c r="D209" i="8"/>
  <c r="E209" i="8"/>
  <c r="F209" i="8"/>
  <c r="G209" i="8"/>
  <c r="H209" i="8"/>
  <c r="I209" i="8"/>
  <c r="J209" i="8"/>
  <c r="L209" i="8"/>
  <c r="B210" i="8"/>
  <c r="D210" i="8"/>
  <c r="E210" i="8"/>
  <c r="F210" i="8"/>
  <c r="G210" i="8"/>
  <c r="H210" i="8"/>
  <c r="I210" i="8"/>
  <c r="J210" i="8"/>
  <c r="L210" i="8"/>
  <c r="B211" i="8"/>
  <c r="D211" i="8"/>
  <c r="E211" i="8"/>
  <c r="F211" i="8"/>
  <c r="G211" i="8"/>
  <c r="H211" i="8"/>
  <c r="I211" i="8"/>
  <c r="J211" i="8"/>
  <c r="L211" i="8"/>
  <c r="B212" i="8"/>
  <c r="D212" i="8"/>
  <c r="E212" i="8"/>
  <c r="F212" i="8"/>
  <c r="G212" i="8"/>
  <c r="H212" i="8"/>
  <c r="I212" i="8"/>
  <c r="J212" i="8"/>
  <c r="L212" i="8"/>
  <c r="B213" i="8"/>
  <c r="D213" i="8"/>
  <c r="E213" i="8"/>
  <c r="F213" i="8"/>
  <c r="G213" i="8"/>
  <c r="H213" i="8"/>
  <c r="I213" i="8"/>
  <c r="J213" i="8"/>
  <c r="L213" i="8"/>
  <c r="B214" i="8"/>
  <c r="D214" i="8"/>
  <c r="E214" i="8"/>
  <c r="F214" i="8"/>
  <c r="G214" i="8"/>
  <c r="H214" i="8"/>
  <c r="I214" i="8"/>
  <c r="J214" i="8"/>
  <c r="L214" i="8"/>
  <c r="B215" i="8"/>
  <c r="D215" i="8"/>
  <c r="E215" i="8"/>
  <c r="F215" i="8"/>
  <c r="G215" i="8"/>
  <c r="H215" i="8"/>
  <c r="I215" i="8"/>
  <c r="J215" i="8"/>
  <c r="L215" i="8"/>
  <c r="B216" i="8"/>
  <c r="D216" i="8"/>
  <c r="E216" i="8"/>
  <c r="F216" i="8"/>
  <c r="G216" i="8"/>
  <c r="H216" i="8"/>
  <c r="I216" i="8"/>
  <c r="J216" i="8"/>
  <c r="L216" i="8"/>
  <c r="B217" i="8"/>
  <c r="D217" i="8"/>
  <c r="E217" i="8"/>
  <c r="F217" i="8"/>
  <c r="G217" i="8"/>
  <c r="H217" i="8"/>
  <c r="I217" i="8"/>
  <c r="J217" i="8"/>
  <c r="L217" i="8"/>
  <c r="B218" i="8"/>
  <c r="D218" i="8"/>
  <c r="E218" i="8"/>
  <c r="F218" i="8"/>
  <c r="G218" i="8"/>
  <c r="H218" i="8"/>
  <c r="I218" i="8"/>
  <c r="J218" i="8"/>
  <c r="L218" i="8"/>
  <c r="B219" i="8"/>
  <c r="D219" i="8"/>
  <c r="E219" i="8"/>
  <c r="F219" i="8"/>
  <c r="G219" i="8"/>
  <c r="H219" i="8"/>
  <c r="I219" i="8"/>
  <c r="J219" i="8"/>
  <c r="L219" i="8"/>
  <c r="B220" i="8"/>
  <c r="D220" i="8"/>
  <c r="E220" i="8"/>
  <c r="F220" i="8"/>
  <c r="G220" i="8"/>
  <c r="H220" i="8"/>
  <c r="I220" i="8"/>
  <c r="J220" i="8"/>
  <c r="L220" i="8"/>
  <c r="B221" i="8"/>
  <c r="D221" i="8"/>
  <c r="E221" i="8"/>
  <c r="F221" i="8"/>
  <c r="G221" i="8"/>
  <c r="H221" i="8"/>
  <c r="I221" i="8"/>
  <c r="J221" i="8"/>
  <c r="L221" i="8"/>
  <c r="B222" i="8"/>
  <c r="D222" i="8"/>
  <c r="E222" i="8"/>
  <c r="F222" i="8"/>
  <c r="G222" i="8"/>
  <c r="H222" i="8"/>
  <c r="I222" i="8"/>
  <c r="J222" i="8"/>
  <c r="L222" i="8"/>
  <c r="B223" i="8"/>
  <c r="D223" i="8"/>
  <c r="E223" i="8"/>
  <c r="F223" i="8"/>
  <c r="G223" i="8"/>
  <c r="H223" i="8"/>
  <c r="I223" i="8"/>
  <c r="J223" i="8"/>
  <c r="L223" i="8"/>
  <c r="B224" i="8"/>
  <c r="D224" i="8"/>
  <c r="E224" i="8"/>
  <c r="F224" i="8"/>
  <c r="G224" i="8"/>
  <c r="H224" i="8"/>
  <c r="I224" i="8"/>
  <c r="J224" i="8"/>
  <c r="L224" i="8"/>
  <c r="B225" i="8"/>
  <c r="D225" i="8"/>
  <c r="E225" i="8"/>
  <c r="F225" i="8"/>
  <c r="G225" i="8"/>
  <c r="H225" i="8"/>
  <c r="I225" i="8"/>
  <c r="J225" i="8"/>
  <c r="L225" i="8"/>
  <c r="B226" i="8"/>
  <c r="D226" i="8"/>
  <c r="E226" i="8"/>
  <c r="F226" i="8"/>
  <c r="G226" i="8"/>
  <c r="H226" i="8"/>
  <c r="I226" i="8"/>
  <c r="J226" i="8"/>
  <c r="L226" i="8"/>
  <c r="B227" i="8"/>
  <c r="D227" i="8"/>
  <c r="E227" i="8"/>
  <c r="F227" i="8"/>
  <c r="G227" i="8"/>
  <c r="H227" i="8"/>
  <c r="I227" i="8"/>
  <c r="J227" i="8"/>
  <c r="L227" i="8"/>
  <c r="B228" i="8"/>
  <c r="D228" i="8"/>
  <c r="E228" i="8"/>
  <c r="F228" i="8"/>
  <c r="G228" i="8"/>
  <c r="H228" i="8"/>
  <c r="I228" i="8"/>
  <c r="J228" i="8"/>
  <c r="L228" i="8"/>
  <c r="B229" i="8"/>
  <c r="D229" i="8"/>
  <c r="E229" i="8"/>
  <c r="F229" i="8"/>
  <c r="G229" i="8"/>
  <c r="H229" i="8"/>
  <c r="I229" i="8"/>
  <c r="J229" i="8"/>
  <c r="L229" i="8"/>
  <c r="B230" i="8"/>
  <c r="D230" i="8"/>
  <c r="E230" i="8"/>
  <c r="F230" i="8"/>
  <c r="G230" i="8"/>
  <c r="H230" i="8"/>
  <c r="I230" i="8"/>
  <c r="J230" i="8"/>
  <c r="L230" i="8"/>
  <c r="B231" i="8"/>
  <c r="D231" i="8"/>
  <c r="E231" i="8"/>
  <c r="F231" i="8"/>
  <c r="G231" i="8"/>
  <c r="H231" i="8"/>
  <c r="I231" i="8"/>
  <c r="J231" i="8"/>
  <c r="L231" i="8"/>
  <c r="B232" i="8"/>
  <c r="D232" i="8"/>
  <c r="E232" i="8"/>
  <c r="F232" i="8"/>
  <c r="G232" i="8"/>
  <c r="H232" i="8"/>
  <c r="I232" i="8"/>
  <c r="J232" i="8"/>
  <c r="L232" i="8"/>
  <c r="B233" i="8"/>
  <c r="D233" i="8"/>
  <c r="E233" i="8"/>
  <c r="F233" i="8"/>
  <c r="G233" i="8"/>
  <c r="H233" i="8"/>
  <c r="I233" i="8"/>
  <c r="J233" i="8"/>
  <c r="L233" i="8"/>
  <c r="B234" i="8"/>
  <c r="D234" i="8"/>
  <c r="E234" i="8"/>
  <c r="F234" i="8"/>
  <c r="G234" i="8"/>
  <c r="H234" i="8"/>
  <c r="I234" i="8"/>
  <c r="J234" i="8"/>
  <c r="L234" i="8"/>
  <c r="B235" i="8"/>
  <c r="D235" i="8"/>
  <c r="E235" i="8"/>
  <c r="F235" i="8"/>
  <c r="G235" i="8"/>
  <c r="H235" i="8"/>
  <c r="I235" i="8"/>
  <c r="J235" i="8"/>
  <c r="L235" i="8"/>
  <c r="B236" i="8"/>
  <c r="D236" i="8"/>
  <c r="E236" i="8"/>
  <c r="F236" i="8"/>
  <c r="G236" i="8"/>
  <c r="H236" i="8"/>
  <c r="I236" i="8"/>
  <c r="J236" i="8"/>
  <c r="L236" i="8"/>
  <c r="B237" i="8"/>
  <c r="D237" i="8"/>
  <c r="E237" i="8"/>
  <c r="F237" i="8"/>
  <c r="G237" i="8"/>
  <c r="H237" i="8"/>
  <c r="I237" i="8"/>
  <c r="J237" i="8"/>
  <c r="L237" i="8"/>
  <c r="B238" i="8"/>
  <c r="D238" i="8"/>
  <c r="E238" i="8"/>
  <c r="F238" i="8"/>
  <c r="G238" i="8"/>
  <c r="H238" i="8"/>
  <c r="I238" i="8"/>
  <c r="J238" i="8"/>
  <c r="L238" i="8"/>
  <c r="B239" i="8"/>
  <c r="D239" i="8"/>
  <c r="E239" i="8"/>
  <c r="F239" i="8"/>
  <c r="G239" i="8"/>
  <c r="H239" i="8"/>
  <c r="I239" i="8"/>
  <c r="J239" i="8"/>
  <c r="L239" i="8"/>
  <c r="B240" i="8"/>
  <c r="D240" i="8"/>
  <c r="E240" i="8"/>
  <c r="F240" i="8"/>
  <c r="G240" i="8"/>
  <c r="H240" i="8"/>
  <c r="I240" i="8"/>
  <c r="J240" i="8"/>
  <c r="L240" i="8"/>
  <c r="B241" i="8"/>
  <c r="D241" i="8"/>
  <c r="E241" i="8"/>
  <c r="F241" i="8"/>
  <c r="G241" i="8"/>
  <c r="H241" i="8"/>
  <c r="I241" i="8"/>
  <c r="J241" i="8"/>
  <c r="L241" i="8"/>
  <c r="B242" i="8"/>
  <c r="D242" i="8"/>
  <c r="E242" i="8"/>
  <c r="F242" i="8"/>
  <c r="G242" i="8"/>
  <c r="H242" i="8"/>
  <c r="I242" i="8"/>
  <c r="J242" i="8"/>
  <c r="L242" i="8"/>
  <c r="B243" i="8"/>
  <c r="D243" i="8"/>
  <c r="E243" i="8"/>
  <c r="F243" i="8"/>
  <c r="G243" i="8"/>
  <c r="H243" i="8"/>
  <c r="I243" i="8"/>
  <c r="J243" i="8"/>
  <c r="L243" i="8"/>
  <c r="B244" i="8"/>
  <c r="D244" i="8"/>
  <c r="E244" i="8"/>
  <c r="F244" i="8"/>
  <c r="G244" i="8"/>
  <c r="H244" i="8"/>
  <c r="I244" i="8"/>
  <c r="J244" i="8"/>
  <c r="L244" i="8"/>
  <c r="B245" i="8"/>
  <c r="D245" i="8"/>
  <c r="E245" i="8"/>
  <c r="F245" i="8"/>
  <c r="G245" i="8"/>
  <c r="H245" i="8"/>
  <c r="I245" i="8"/>
  <c r="J245" i="8"/>
  <c r="L245" i="8"/>
  <c r="B246" i="8"/>
  <c r="D246" i="8"/>
  <c r="E246" i="8"/>
  <c r="F246" i="8"/>
  <c r="G246" i="8"/>
  <c r="H246" i="8"/>
  <c r="I246" i="8"/>
  <c r="J246" i="8"/>
  <c r="L246" i="8"/>
  <c r="B247" i="8"/>
  <c r="D247" i="8"/>
  <c r="E247" i="8"/>
  <c r="F247" i="8"/>
  <c r="G247" i="8"/>
  <c r="H247" i="8"/>
  <c r="I247" i="8"/>
  <c r="J247" i="8"/>
  <c r="L247" i="8"/>
  <c r="B248" i="8"/>
  <c r="D248" i="8"/>
  <c r="E248" i="8"/>
  <c r="F248" i="8"/>
  <c r="G248" i="8"/>
  <c r="H248" i="8"/>
  <c r="I248" i="8"/>
  <c r="J248" i="8"/>
  <c r="L248" i="8"/>
  <c r="B249" i="8"/>
  <c r="D249" i="8"/>
  <c r="E249" i="8"/>
  <c r="F249" i="8"/>
  <c r="G249" i="8"/>
  <c r="H249" i="8"/>
  <c r="I249" i="8"/>
  <c r="J249" i="8"/>
  <c r="L249" i="8"/>
  <c r="B250" i="8"/>
  <c r="D250" i="8"/>
  <c r="E250" i="8"/>
  <c r="F250" i="8"/>
  <c r="G250" i="8"/>
  <c r="H250" i="8"/>
  <c r="I250" i="8"/>
  <c r="J250" i="8"/>
  <c r="L250" i="8"/>
  <c r="B251" i="8"/>
  <c r="D251" i="8"/>
  <c r="E251" i="8"/>
  <c r="F251" i="8"/>
  <c r="G251" i="8"/>
  <c r="H251" i="8"/>
  <c r="I251" i="8"/>
  <c r="J251" i="8"/>
  <c r="L251" i="8"/>
  <c r="B252" i="8"/>
  <c r="D252" i="8"/>
  <c r="E252" i="8"/>
  <c r="F252" i="8"/>
  <c r="G252" i="8"/>
  <c r="H252" i="8"/>
  <c r="I252" i="8"/>
  <c r="J252" i="8"/>
  <c r="L252" i="8"/>
  <c r="B253" i="8"/>
  <c r="D253" i="8"/>
  <c r="E253" i="8"/>
  <c r="F253" i="8"/>
  <c r="G253" i="8"/>
  <c r="H253" i="8"/>
  <c r="I253" i="8"/>
  <c r="J253" i="8"/>
  <c r="L253" i="8"/>
  <c r="B254" i="8"/>
  <c r="D254" i="8"/>
  <c r="E254" i="8"/>
  <c r="F254" i="8"/>
  <c r="G254" i="8"/>
  <c r="H254" i="8"/>
  <c r="I254" i="8"/>
  <c r="J254" i="8"/>
  <c r="L254" i="8"/>
  <c r="B255" i="8"/>
  <c r="D255" i="8"/>
  <c r="E255" i="8"/>
  <c r="F255" i="8"/>
  <c r="G255" i="8"/>
  <c r="H255" i="8"/>
  <c r="I255" i="8"/>
  <c r="J255" i="8"/>
  <c r="L255" i="8"/>
  <c r="B256" i="8"/>
  <c r="D256" i="8"/>
  <c r="E256" i="8"/>
  <c r="F256" i="8"/>
  <c r="G256" i="8"/>
  <c r="H256" i="8"/>
  <c r="I256" i="8"/>
  <c r="J256" i="8"/>
  <c r="L256" i="8"/>
  <c r="B257" i="8"/>
  <c r="D257" i="8"/>
  <c r="E257" i="8"/>
  <c r="F257" i="8"/>
  <c r="G257" i="8"/>
  <c r="H257" i="8"/>
  <c r="I257" i="8"/>
  <c r="J257" i="8"/>
  <c r="L257" i="8"/>
  <c r="B258" i="8"/>
  <c r="D258" i="8"/>
  <c r="E258" i="8"/>
  <c r="F258" i="8"/>
  <c r="G258" i="8"/>
  <c r="H258" i="8"/>
  <c r="I258" i="8"/>
  <c r="J258" i="8"/>
  <c r="L258" i="8"/>
  <c r="B259" i="8"/>
  <c r="D259" i="8"/>
  <c r="E259" i="8"/>
  <c r="F259" i="8"/>
  <c r="G259" i="8"/>
  <c r="H259" i="8"/>
  <c r="I259" i="8"/>
  <c r="J259" i="8"/>
  <c r="L259" i="8"/>
  <c r="B260" i="8"/>
  <c r="D260" i="8"/>
  <c r="E260" i="8"/>
  <c r="F260" i="8"/>
  <c r="G260" i="8"/>
  <c r="H260" i="8"/>
  <c r="I260" i="8"/>
  <c r="J260" i="8"/>
  <c r="L260" i="8"/>
  <c r="B261" i="8"/>
  <c r="D261" i="8"/>
  <c r="E261" i="8"/>
  <c r="F261" i="8"/>
  <c r="G261" i="8"/>
  <c r="H261" i="8"/>
  <c r="I261" i="8"/>
  <c r="J261" i="8"/>
  <c r="L261" i="8"/>
  <c r="B262" i="8"/>
  <c r="D262" i="8"/>
  <c r="E262" i="8"/>
  <c r="F262" i="8"/>
  <c r="G262" i="8"/>
  <c r="H262" i="8"/>
  <c r="I262" i="8"/>
  <c r="J262" i="8"/>
  <c r="L262" i="8"/>
  <c r="B263" i="8"/>
  <c r="D263" i="8"/>
  <c r="E263" i="8"/>
  <c r="F263" i="8"/>
  <c r="G263" i="8"/>
  <c r="H263" i="8"/>
  <c r="I263" i="8"/>
  <c r="J263" i="8"/>
  <c r="L263" i="8"/>
  <c r="B264" i="8"/>
  <c r="D264" i="8"/>
  <c r="E264" i="8"/>
  <c r="F264" i="8"/>
  <c r="G264" i="8"/>
  <c r="H264" i="8"/>
  <c r="I264" i="8"/>
  <c r="J264" i="8"/>
  <c r="L264" i="8"/>
  <c r="B265" i="8"/>
  <c r="D265" i="8"/>
  <c r="E265" i="8"/>
  <c r="F265" i="8"/>
  <c r="G265" i="8"/>
  <c r="H265" i="8"/>
  <c r="I265" i="8"/>
  <c r="J265" i="8"/>
  <c r="L265" i="8"/>
  <c r="B266" i="8"/>
  <c r="D266" i="8"/>
  <c r="E266" i="8"/>
  <c r="F266" i="8"/>
  <c r="G266" i="8"/>
  <c r="H266" i="8"/>
  <c r="I266" i="8"/>
  <c r="J266" i="8"/>
  <c r="L266" i="8"/>
  <c r="B267" i="8"/>
  <c r="D267" i="8"/>
  <c r="E267" i="8"/>
  <c r="F267" i="8"/>
  <c r="G267" i="8"/>
  <c r="H267" i="8"/>
  <c r="I267" i="8"/>
  <c r="J267" i="8"/>
  <c r="L267" i="8"/>
  <c r="B268" i="8"/>
  <c r="D268" i="8"/>
  <c r="E268" i="8"/>
  <c r="F268" i="8"/>
  <c r="G268" i="8"/>
  <c r="H268" i="8"/>
  <c r="I268" i="8"/>
  <c r="J268" i="8"/>
  <c r="L268" i="8"/>
  <c r="B269" i="8"/>
  <c r="D269" i="8"/>
  <c r="E269" i="8"/>
  <c r="F269" i="8"/>
  <c r="G269" i="8"/>
  <c r="H269" i="8"/>
  <c r="I269" i="8"/>
  <c r="J269" i="8"/>
  <c r="L269" i="8"/>
  <c r="B270" i="8"/>
  <c r="D270" i="8"/>
  <c r="E270" i="8"/>
  <c r="F270" i="8"/>
  <c r="G270" i="8"/>
  <c r="H270" i="8"/>
  <c r="I270" i="8"/>
  <c r="J270" i="8"/>
  <c r="L270" i="8"/>
  <c r="B271" i="8"/>
  <c r="D271" i="8"/>
  <c r="E271" i="8"/>
  <c r="F271" i="8"/>
  <c r="G271" i="8"/>
  <c r="H271" i="8"/>
  <c r="I271" i="8"/>
  <c r="J271" i="8"/>
  <c r="L271" i="8"/>
  <c r="B272" i="8"/>
  <c r="D272" i="8"/>
  <c r="E272" i="8"/>
  <c r="F272" i="8"/>
  <c r="G272" i="8"/>
  <c r="H272" i="8"/>
  <c r="I272" i="8"/>
  <c r="J272" i="8"/>
  <c r="L272" i="8"/>
  <c r="B273" i="8"/>
  <c r="D273" i="8"/>
  <c r="E273" i="8"/>
  <c r="F273" i="8"/>
  <c r="G273" i="8"/>
  <c r="H273" i="8"/>
  <c r="I273" i="8"/>
  <c r="J273" i="8"/>
  <c r="L273" i="8"/>
  <c r="B274" i="8"/>
  <c r="D274" i="8"/>
  <c r="E274" i="8"/>
  <c r="F274" i="8"/>
  <c r="G274" i="8"/>
  <c r="H274" i="8"/>
  <c r="I274" i="8"/>
  <c r="J274" i="8"/>
  <c r="L274" i="8"/>
  <c r="B275" i="8"/>
  <c r="D275" i="8"/>
  <c r="E275" i="8"/>
  <c r="F275" i="8"/>
  <c r="G275" i="8"/>
  <c r="H275" i="8"/>
  <c r="I275" i="8"/>
  <c r="J275" i="8"/>
  <c r="L275" i="8"/>
  <c r="B276" i="8"/>
  <c r="D276" i="8"/>
  <c r="E276" i="8"/>
  <c r="F276" i="8"/>
  <c r="G276" i="8"/>
  <c r="H276" i="8"/>
  <c r="I276" i="8"/>
  <c r="J276" i="8"/>
  <c r="L276" i="8"/>
  <c r="B277" i="8"/>
  <c r="D277" i="8"/>
  <c r="E277" i="8"/>
  <c r="F277" i="8"/>
  <c r="G277" i="8"/>
  <c r="H277" i="8"/>
  <c r="I277" i="8"/>
  <c r="J277" i="8"/>
  <c r="L277" i="8"/>
  <c r="B278" i="8"/>
  <c r="D278" i="8"/>
  <c r="E278" i="8"/>
  <c r="F278" i="8"/>
  <c r="G278" i="8"/>
  <c r="H278" i="8"/>
  <c r="I278" i="8"/>
  <c r="J278" i="8"/>
  <c r="L278" i="8"/>
  <c r="B279" i="8"/>
  <c r="D279" i="8"/>
  <c r="E279" i="8"/>
  <c r="F279" i="8"/>
  <c r="G279" i="8"/>
  <c r="H279" i="8"/>
  <c r="I279" i="8"/>
  <c r="J279" i="8"/>
  <c r="L279" i="8"/>
  <c r="B280" i="8"/>
  <c r="D280" i="8"/>
  <c r="E280" i="8"/>
  <c r="F280" i="8"/>
  <c r="G280" i="8"/>
  <c r="H280" i="8"/>
  <c r="I280" i="8"/>
  <c r="J280" i="8"/>
  <c r="L280" i="8"/>
  <c r="B281" i="8"/>
  <c r="D281" i="8"/>
  <c r="E281" i="8"/>
  <c r="F281" i="8"/>
  <c r="G281" i="8"/>
  <c r="H281" i="8"/>
  <c r="I281" i="8"/>
  <c r="J281" i="8"/>
  <c r="L281" i="8"/>
  <c r="B282" i="8"/>
  <c r="D282" i="8"/>
  <c r="E282" i="8"/>
  <c r="F282" i="8"/>
  <c r="G282" i="8"/>
  <c r="H282" i="8"/>
  <c r="I282" i="8"/>
  <c r="J282" i="8"/>
  <c r="L282" i="8"/>
  <c r="B283" i="8"/>
  <c r="D283" i="8"/>
  <c r="E283" i="8"/>
  <c r="F283" i="8"/>
  <c r="G283" i="8"/>
  <c r="H283" i="8"/>
  <c r="I283" i="8"/>
  <c r="J283" i="8"/>
  <c r="L283" i="8"/>
  <c r="B284" i="8"/>
  <c r="D284" i="8"/>
  <c r="E284" i="8"/>
  <c r="F284" i="8"/>
  <c r="G284" i="8"/>
  <c r="H284" i="8"/>
  <c r="I284" i="8"/>
  <c r="J284" i="8"/>
  <c r="L284" i="8"/>
  <c r="B285" i="8"/>
  <c r="D285" i="8"/>
  <c r="E285" i="8"/>
  <c r="F285" i="8"/>
  <c r="G285" i="8"/>
  <c r="H285" i="8"/>
  <c r="I285" i="8"/>
  <c r="J285" i="8"/>
  <c r="L285" i="8"/>
  <c r="B286" i="8"/>
  <c r="D286" i="8"/>
  <c r="E286" i="8"/>
  <c r="F286" i="8"/>
  <c r="G286" i="8"/>
  <c r="H286" i="8"/>
  <c r="I286" i="8"/>
  <c r="J286" i="8"/>
  <c r="L286" i="8"/>
  <c r="B287" i="8"/>
  <c r="D287" i="8"/>
  <c r="E287" i="8"/>
  <c r="F287" i="8"/>
  <c r="G287" i="8"/>
  <c r="H287" i="8"/>
  <c r="I287" i="8"/>
  <c r="J287" i="8"/>
  <c r="L287" i="8"/>
  <c r="B288" i="8"/>
  <c r="D288" i="8"/>
  <c r="E288" i="8"/>
  <c r="F288" i="8"/>
  <c r="G288" i="8"/>
  <c r="H288" i="8"/>
  <c r="I288" i="8"/>
  <c r="J288" i="8"/>
  <c r="L288" i="8"/>
  <c r="B289" i="8"/>
  <c r="D289" i="8"/>
  <c r="E289" i="8"/>
  <c r="F289" i="8"/>
  <c r="G289" i="8"/>
  <c r="H289" i="8"/>
  <c r="I289" i="8"/>
  <c r="J289" i="8"/>
  <c r="L289" i="8"/>
  <c r="B290" i="8"/>
  <c r="D290" i="8"/>
  <c r="E290" i="8"/>
  <c r="F290" i="8"/>
  <c r="G290" i="8"/>
  <c r="H290" i="8"/>
  <c r="I290" i="8"/>
  <c r="J290" i="8"/>
  <c r="L290" i="8"/>
  <c r="B291" i="8"/>
  <c r="D291" i="8"/>
  <c r="E291" i="8"/>
  <c r="F291" i="8"/>
  <c r="G291" i="8"/>
  <c r="H291" i="8"/>
  <c r="I291" i="8"/>
  <c r="J291" i="8"/>
  <c r="L291" i="8"/>
  <c r="B292" i="8"/>
  <c r="D292" i="8"/>
  <c r="E292" i="8"/>
  <c r="F292" i="8"/>
  <c r="G292" i="8"/>
  <c r="H292" i="8"/>
  <c r="I292" i="8"/>
  <c r="J292" i="8"/>
  <c r="L292" i="8"/>
  <c r="B293" i="8"/>
  <c r="D293" i="8"/>
  <c r="E293" i="8"/>
  <c r="F293" i="8"/>
  <c r="G293" i="8"/>
  <c r="H293" i="8"/>
  <c r="I293" i="8"/>
  <c r="J293" i="8"/>
  <c r="L293" i="8"/>
  <c r="B294" i="8"/>
  <c r="D294" i="8"/>
  <c r="E294" i="8"/>
  <c r="F294" i="8"/>
  <c r="G294" i="8"/>
  <c r="H294" i="8"/>
  <c r="I294" i="8"/>
  <c r="J294" i="8"/>
  <c r="L294" i="8"/>
  <c r="B295" i="8"/>
  <c r="D295" i="8"/>
  <c r="E295" i="8"/>
  <c r="F295" i="8"/>
  <c r="G295" i="8"/>
  <c r="H295" i="8"/>
  <c r="I295" i="8"/>
  <c r="J295" i="8"/>
  <c r="L295" i="8"/>
  <c r="B296" i="8"/>
  <c r="D296" i="8"/>
  <c r="E296" i="8"/>
  <c r="F296" i="8"/>
  <c r="G296" i="8"/>
  <c r="H296" i="8"/>
  <c r="I296" i="8"/>
  <c r="J296" i="8"/>
  <c r="L296" i="8"/>
  <c r="B297" i="8"/>
  <c r="D297" i="8"/>
  <c r="E297" i="8"/>
  <c r="F297" i="8"/>
  <c r="G297" i="8"/>
  <c r="H297" i="8"/>
  <c r="I297" i="8"/>
  <c r="J297" i="8"/>
  <c r="L297" i="8"/>
  <c r="B298" i="8"/>
  <c r="D298" i="8"/>
  <c r="E298" i="8"/>
  <c r="F298" i="8"/>
  <c r="G298" i="8"/>
  <c r="H298" i="8"/>
  <c r="I298" i="8"/>
  <c r="J298" i="8"/>
  <c r="L298" i="8"/>
  <c r="B299" i="8"/>
  <c r="D299" i="8"/>
  <c r="E299" i="8"/>
  <c r="F299" i="8"/>
  <c r="G299" i="8"/>
  <c r="H299" i="8"/>
  <c r="I299" i="8"/>
  <c r="J299" i="8"/>
  <c r="L299" i="8"/>
  <c r="B300" i="8"/>
  <c r="D300" i="8"/>
  <c r="E300" i="8"/>
  <c r="F300" i="8"/>
  <c r="G300" i="8"/>
  <c r="H300" i="8"/>
  <c r="I300" i="8"/>
  <c r="J300" i="8"/>
  <c r="L300" i="8"/>
  <c r="B301" i="8"/>
  <c r="D301" i="8"/>
  <c r="E301" i="8"/>
  <c r="F301" i="8"/>
  <c r="G301" i="8"/>
  <c r="H301" i="8"/>
  <c r="I301" i="8"/>
  <c r="J301" i="8"/>
  <c r="L301" i="8"/>
  <c r="B302" i="8"/>
  <c r="D302" i="8"/>
  <c r="E302" i="8"/>
  <c r="F302" i="8"/>
  <c r="G302" i="8"/>
  <c r="H302" i="8"/>
  <c r="I302" i="8"/>
  <c r="J302" i="8"/>
  <c r="L302" i="8"/>
  <c r="B303" i="8"/>
  <c r="D303" i="8"/>
  <c r="E303" i="8"/>
  <c r="F303" i="8"/>
  <c r="G303" i="8"/>
  <c r="H303" i="8"/>
  <c r="I303" i="8"/>
  <c r="J303" i="8"/>
  <c r="L303" i="8"/>
  <c r="B304" i="8"/>
  <c r="D304" i="8"/>
  <c r="E304" i="8"/>
  <c r="F304" i="8"/>
  <c r="G304" i="8"/>
  <c r="H304" i="8"/>
  <c r="I304" i="8"/>
  <c r="J304" i="8"/>
  <c r="L304" i="8"/>
  <c r="B305" i="8"/>
  <c r="D305" i="8"/>
  <c r="E305" i="8"/>
  <c r="F305" i="8"/>
  <c r="G305" i="8"/>
  <c r="H305" i="8"/>
  <c r="I305" i="8"/>
  <c r="J305" i="8"/>
  <c r="L305" i="8"/>
  <c r="B306" i="8"/>
  <c r="D306" i="8"/>
  <c r="E306" i="8"/>
  <c r="F306" i="8"/>
  <c r="G306" i="8"/>
  <c r="H306" i="8"/>
  <c r="I306" i="8"/>
  <c r="J306" i="8"/>
  <c r="L306" i="8"/>
  <c r="B307" i="8"/>
  <c r="D307" i="8"/>
  <c r="E307" i="8"/>
  <c r="F307" i="8"/>
  <c r="G307" i="8"/>
  <c r="H307" i="8"/>
  <c r="I307" i="8"/>
  <c r="J307" i="8"/>
  <c r="L307" i="8"/>
  <c r="B308" i="8"/>
  <c r="D308" i="8"/>
  <c r="E308" i="8"/>
  <c r="F308" i="8"/>
  <c r="G308" i="8"/>
  <c r="H308" i="8"/>
  <c r="I308" i="8"/>
  <c r="J308" i="8"/>
  <c r="L308" i="8"/>
  <c r="B309" i="8"/>
  <c r="D309" i="8"/>
  <c r="E309" i="8"/>
  <c r="F309" i="8"/>
  <c r="G309" i="8"/>
  <c r="H309" i="8"/>
  <c r="I309" i="8"/>
  <c r="J309" i="8"/>
  <c r="L309" i="8"/>
  <c r="B310" i="8"/>
  <c r="D310" i="8"/>
  <c r="E310" i="8"/>
  <c r="F310" i="8"/>
  <c r="G310" i="8"/>
  <c r="H310" i="8"/>
  <c r="I310" i="8"/>
  <c r="J310" i="8"/>
  <c r="L310" i="8"/>
  <c r="B311" i="8"/>
  <c r="D311" i="8"/>
  <c r="E311" i="8"/>
  <c r="F311" i="8"/>
  <c r="G311" i="8"/>
  <c r="H311" i="8"/>
  <c r="I311" i="8"/>
  <c r="J311" i="8"/>
  <c r="L311" i="8"/>
  <c r="B312" i="8"/>
  <c r="D312" i="8"/>
  <c r="E312" i="8"/>
  <c r="F312" i="8"/>
  <c r="G312" i="8"/>
  <c r="H312" i="8"/>
  <c r="I312" i="8"/>
  <c r="J312" i="8"/>
  <c r="L312" i="8"/>
  <c r="B313" i="8"/>
  <c r="D313" i="8"/>
  <c r="E313" i="8"/>
  <c r="F313" i="8"/>
  <c r="G313" i="8"/>
  <c r="H313" i="8"/>
  <c r="I313" i="8"/>
  <c r="J313" i="8"/>
  <c r="L313" i="8"/>
  <c r="B314" i="8"/>
  <c r="D314" i="8"/>
  <c r="E314" i="8"/>
  <c r="F314" i="8"/>
  <c r="G314" i="8"/>
  <c r="H314" i="8"/>
  <c r="I314" i="8"/>
  <c r="J314" i="8"/>
  <c r="L314" i="8"/>
  <c r="B315" i="8"/>
  <c r="D315" i="8"/>
  <c r="E315" i="8"/>
  <c r="F315" i="8"/>
  <c r="G315" i="8"/>
  <c r="H315" i="8"/>
  <c r="I315" i="8"/>
  <c r="J315" i="8"/>
  <c r="L315" i="8"/>
  <c r="B316" i="8"/>
  <c r="D316" i="8"/>
  <c r="E316" i="8"/>
  <c r="F316" i="8"/>
  <c r="G316" i="8"/>
  <c r="H316" i="8"/>
  <c r="I316" i="8"/>
  <c r="J316" i="8"/>
  <c r="L316" i="8"/>
  <c r="B317" i="8"/>
  <c r="D317" i="8"/>
  <c r="E317" i="8"/>
  <c r="F317" i="8"/>
  <c r="G317" i="8"/>
  <c r="H317" i="8"/>
  <c r="I317" i="8"/>
  <c r="J317" i="8"/>
  <c r="L317" i="8"/>
  <c r="B318" i="8"/>
  <c r="D318" i="8"/>
  <c r="E318" i="8"/>
  <c r="F318" i="8"/>
  <c r="G318" i="8"/>
  <c r="H318" i="8"/>
  <c r="I318" i="8"/>
  <c r="J318" i="8"/>
  <c r="L318" i="8"/>
  <c r="B319" i="8"/>
  <c r="D319" i="8"/>
  <c r="E319" i="8"/>
  <c r="F319" i="8"/>
  <c r="G319" i="8"/>
  <c r="H319" i="8"/>
  <c r="I319" i="8"/>
  <c r="J319" i="8"/>
  <c r="L319" i="8"/>
  <c r="B320" i="8"/>
  <c r="D320" i="8"/>
  <c r="E320" i="8"/>
  <c r="F320" i="8"/>
  <c r="G320" i="8"/>
  <c r="H320" i="8"/>
  <c r="I320" i="8"/>
  <c r="J320" i="8"/>
  <c r="L320" i="8"/>
  <c r="B321" i="8"/>
  <c r="D321" i="8"/>
  <c r="E321" i="8"/>
  <c r="F321" i="8"/>
  <c r="G321" i="8"/>
  <c r="H321" i="8"/>
  <c r="I321" i="8"/>
  <c r="J321" i="8"/>
  <c r="L321" i="8"/>
  <c r="B322" i="8"/>
  <c r="D322" i="8"/>
  <c r="E322" i="8"/>
  <c r="F322" i="8"/>
  <c r="G322" i="8"/>
  <c r="H322" i="8"/>
  <c r="I322" i="8"/>
  <c r="J322" i="8"/>
  <c r="L322" i="8"/>
  <c r="B323" i="8"/>
  <c r="D323" i="8"/>
  <c r="E323" i="8"/>
  <c r="F323" i="8"/>
  <c r="G323" i="8"/>
  <c r="H323" i="8"/>
  <c r="I323" i="8"/>
  <c r="J323" i="8"/>
  <c r="L323" i="8"/>
  <c r="B324" i="8"/>
  <c r="D324" i="8"/>
  <c r="E324" i="8"/>
  <c r="F324" i="8"/>
  <c r="G324" i="8"/>
  <c r="H324" i="8"/>
  <c r="I324" i="8"/>
  <c r="J324" i="8"/>
  <c r="L324" i="8"/>
  <c r="B325" i="8"/>
  <c r="D325" i="8"/>
  <c r="E325" i="8"/>
  <c r="F325" i="8"/>
  <c r="G325" i="8"/>
  <c r="H325" i="8"/>
  <c r="I325" i="8"/>
  <c r="J325" i="8"/>
  <c r="L325" i="8"/>
  <c r="B326" i="8"/>
  <c r="D326" i="8"/>
  <c r="E326" i="8"/>
  <c r="F326" i="8"/>
  <c r="G326" i="8"/>
  <c r="H326" i="8"/>
  <c r="I326" i="8"/>
  <c r="J326" i="8"/>
  <c r="L326" i="8"/>
  <c r="B327" i="8"/>
  <c r="D327" i="8"/>
  <c r="E327" i="8"/>
  <c r="F327" i="8"/>
  <c r="G327" i="8"/>
  <c r="H327" i="8"/>
  <c r="I327" i="8"/>
  <c r="J327" i="8"/>
  <c r="L327" i="8"/>
  <c r="B328" i="8"/>
  <c r="D328" i="8"/>
  <c r="E328" i="8"/>
  <c r="F328" i="8"/>
  <c r="G328" i="8"/>
  <c r="H328" i="8"/>
  <c r="I328" i="8"/>
  <c r="J328" i="8"/>
  <c r="L328" i="8"/>
  <c r="B329" i="8"/>
  <c r="D329" i="8"/>
  <c r="E329" i="8"/>
  <c r="F329" i="8"/>
  <c r="G329" i="8"/>
  <c r="H329" i="8"/>
  <c r="I329" i="8"/>
  <c r="J329" i="8"/>
  <c r="L329" i="8"/>
  <c r="B330" i="8"/>
  <c r="D330" i="8"/>
  <c r="E330" i="8"/>
  <c r="F330" i="8"/>
  <c r="G330" i="8"/>
  <c r="H330" i="8"/>
  <c r="I330" i="8"/>
  <c r="J330" i="8"/>
  <c r="L330" i="8"/>
  <c r="B331" i="8"/>
  <c r="D331" i="8"/>
  <c r="E331" i="8"/>
  <c r="F331" i="8"/>
  <c r="G331" i="8"/>
  <c r="H331" i="8"/>
  <c r="I331" i="8"/>
  <c r="J331" i="8"/>
  <c r="L331" i="8"/>
  <c r="B332" i="8"/>
  <c r="D332" i="8"/>
  <c r="E332" i="8"/>
  <c r="F332" i="8"/>
  <c r="G332" i="8"/>
  <c r="H332" i="8"/>
  <c r="I332" i="8"/>
  <c r="J332" i="8"/>
  <c r="L332" i="8"/>
  <c r="B333" i="8"/>
  <c r="D333" i="8"/>
  <c r="E333" i="8"/>
  <c r="F333" i="8"/>
  <c r="G333" i="8"/>
  <c r="H333" i="8"/>
  <c r="I333" i="8"/>
  <c r="J333" i="8"/>
  <c r="L333" i="8"/>
  <c r="B334" i="8"/>
  <c r="D334" i="8"/>
  <c r="E334" i="8"/>
  <c r="F334" i="8"/>
  <c r="G334" i="8"/>
  <c r="H334" i="8"/>
  <c r="I334" i="8"/>
  <c r="J334" i="8"/>
  <c r="L334" i="8"/>
  <c r="B335" i="8"/>
  <c r="D335" i="8"/>
  <c r="E335" i="8"/>
  <c r="F335" i="8"/>
  <c r="G335" i="8"/>
  <c r="H335" i="8"/>
  <c r="I335" i="8"/>
  <c r="J335" i="8"/>
  <c r="L335" i="8"/>
  <c r="B336" i="8"/>
  <c r="D336" i="8"/>
  <c r="E336" i="8"/>
  <c r="F336" i="8"/>
  <c r="G336" i="8"/>
  <c r="H336" i="8"/>
  <c r="I336" i="8"/>
  <c r="J336" i="8"/>
  <c r="L336" i="8"/>
  <c r="B337" i="8"/>
  <c r="D337" i="8"/>
  <c r="E337" i="8"/>
  <c r="F337" i="8"/>
  <c r="G337" i="8"/>
  <c r="H337" i="8"/>
  <c r="I337" i="8"/>
  <c r="J337" i="8"/>
  <c r="L337" i="8"/>
  <c r="B338" i="8"/>
  <c r="D338" i="8"/>
  <c r="E338" i="8"/>
  <c r="F338" i="8"/>
  <c r="G338" i="8"/>
  <c r="H338" i="8"/>
  <c r="I338" i="8"/>
  <c r="J338" i="8"/>
  <c r="L338" i="8"/>
  <c r="B339" i="8"/>
  <c r="D339" i="8"/>
  <c r="E339" i="8"/>
  <c r="F339" i="8"/>
  <c r="G339" i="8"/>
  <c r="H339" i="8"/>
  <c r="I339" i="8"/>
  <c r="J339" i="8"/>
  <c r="L339" i="8"/>
  <c r="B340" i="8"/>
  <c r="D340" i="8"/>
  <c r="E340" i="8"/>
  <c r="F340" i="8"/>
  <c r="G340" i="8"/>
  <c r="H340" i="8"/>
  <c r="I340" i="8"/>
  <c r="J340" i="8"/>
  <c r="L340" i="8"/>
  <c r="B341" i="8"/>
  <c r="D341" i="8"/>
  <c r="E341" i="8"/>
  <c r="F341" i="8"/>
  <c r="G341" i="8"/>
  <c r="H341" i="8"/>
  <c r="I341" i="8"/>
  <c r="J341" i="8"/>
  <c r="L341" i="8"/>
  <c r="B342" i="8"/>
  <c r="D342" i="8"/>
  <c r="E342" i="8"/>
  <c r="F342" i="8"/>
  <c r="G342" i="8"/>
  <c r="H342" i="8"/>
  <c r="I342" i="8"/>
  <c r="J342" i="8"/>
  <c r="L342" i="8"/>
  <c r="B343" i="8"/>
  <c r="D343" i="8"/>
  <c r="E343" i="8"/>
  <c r="F343" i="8"/>
  <c r="G343" i="8"/>
  <c r="H343" i="8"/>
  <c r="I343" i="8"/>
  <c r="J343" i="8"/>
  <c r="L343" i="8"/>
  <c r="B344" i="8"/>
  <c r="D344" i="8"/>
  <c r="E344" i="8"/>
  <c r="F344" i="8"/>
  <c r="G344" i="8"/>
  <c r="H344" i="8"/>
  <c r="I344" i="8"/>
  <c r="J344" i="8"/>
  <c r="L344" i="8"/>
  <c r="B345" i="8"/>
  <c r="D345" i="8"/>
  <c r="E345" i="8"/>
  <c r="F345" i="8"/>
  <c r="G345" i="8"/>
  <c r="H345" i="8"/>
  <c r="I345" i="8"/>
  <c r="J345" i="8"/>
  <c r="L345" i="8"/>
  <c r="B346" i="8"/>
  <c r="D346" i="8"/>
  <c r="E346" i="8"/>
  <c r="F346" i="8"/>
  <c r="G346" i="8"/>
  <c r="H346" i="8"/>
  <c r="I346" i="8"/>
  <c r="J346" i="8"/>
  <c r="L346" i="8"/>
  <c r="B347" i="8"/>
  <c r="D347" i="8"/>
  <c r="E347" i="8"/>
  <c r="F347" i="8"/>
  <c r="G347" i="8"/>
  <c r="H347" i="8"/>
  <c r="I347" i="8"/>
  <c r="J347" i="8"/>
  <c r="L347" i="8"/>
  <c r="B348" i="8"/>
  <c r="D348" i="8"/>
  <c r="E348" i="8"/>
  <c r="F348" i="8"/>
  <c r="G348" i="8"/>
  <c r="H348" i="8"/>
  <c r="I348" i="8"/>
  <c r="J348" i="8"/>
  <c r="L348" i="8"/>
  <c r="B349" i="8"/>
  <c r="D349" i="8"/>
  <c r="E349" i="8"/>
  <c r="F349" i="8"/>
  <c r="G349" i="8"/>
  <c r="H349" i="8"/>
  <c r="I349" i="8"/>
  <c r="J349" i="8"/>
  <c r="L349" i="8"/>
  <c r="B350" i="8"/>
  <c r="D350" i="8"/>
  <c r="E350" i="8"/>
  <c r="F350" i="8"/>
  <c r="G350" i="8"/>
  <c r="H350" i="8"/>
  <c r="I350" i="8"/>
  <c r="J350" i="8"/>
  <c r="L350" i="8"/>
  <c r="B351" i="8"/>
  <c r="D351" i="8"/>
  <c r="E351" i="8"/>
  <c r="F351" i="8"/>
  <c r="G351" i="8"/>
  <c r="H351" i="8"/>
  <c r="I351" i="8"/>
  <c r="J351" i="8"/>
  <c r="L351" i="8"/>
  <c r="B352" i="8"/>
  <c r="D352" i="8"/>
  <c r="E352" i="8"/>
  <c r="F352" i="8"/>
  <c r="G352" i="8"/>
  <c r="H352" i="8"/>
  <c r="I352" i="8"/>
  <c r="J352" i="8"/>
  <c r="L352" i="8"/>
  <c r="B353" i="8"/>
  <c r="D353" i="8"/>
  <c r="E353" i="8"/>
  <c r="F353" i="8"/>
  <c r="G353" i="8"/>
  <c r="H353" i="8"/>
  <c r="I353" i="8"/>
  <c r="J353" i="8"/>
  <c r="L353" i="8"/>
  <c r="B354" i="8"/>
  <c r="D354" i="8"/>
  <c r="E354" i="8"/>
  <c r="F354" i="8"/>
  <c r="G354" i="8"/>
  <c r="H354" i="8"/>
  <c r="I354" i="8"/>
  <c r="J354" i="8"/>
  <c r="L354" i="8"/>
  <c r="B355" i="8"/>
  <c r="D355" i="8"/>
  <c r="E355" i="8"/>
  <c r="F355" i="8"/>
  <c r="G355" i="8"/>
  <c r="H355" i="8"/>
  <c r="I355" i="8"/>
  <c r="J355" i="8"/>
  <c r="L355" i="8"/>
  <c r="B356" i="8"/>
  <c r="D356" i="8"/>
  <c r="E356" i="8"/>
  <c r="F356" i="8"/>
  <c r="G356" i="8"/>
  <c r="H356" i="8"/>
  <c r="I356" i="8"/>
  <c r="J356" i="8"/>
  <c r="L356" i="8"/>
  <c r="B357" i="8"/>
  <c r="D357" i="8"/>
  <c r="E357" i="8"/>
  <c r="F357" i="8"/>
  <c r="G357" i="8"/>
  <c r="H357" i="8"/>
  <c r="I357" i="8"/>
  <c r="J357" i="8"/>
  <c r="L357" i="8"/>
  <c r="B358" i="8"/>
  <c r="D358" i="8"/>
  <c r="E358" i="8"/>
  <c r="F358" i="8"/>
  <c r="G358" i="8"/>
  <c r="H358" i="8"/>
  <c r="I358" i="8"/>
  <c r="J358" i="8"/>
  <c r="L358" i="8"/>
  <c r="B359" i="8"/>
  <c r="D359" i="8"/>
  <c r="E359" i="8"/>
  <c r="F359" i="8"/>
  <c r="G359" i="8"/>
  <c r="H359" i="8"/>
  <c r="I359" i="8"/>
  <c r="J359" i="8"/>
  <c r="L359" i="8"/>
  <c r="B360" i="8"/>
  <c r="D360" i="8"/>
  <c r="E360" i="8"/>
  <c r="F360" i="8"/>
  <c r="G360" i="8"/>
  <c r="H360" i="8"/>
  <c r="I360" i="8"/>
  <c r="J360" i="8"/>
  <c r="L360" i="8"/>
  <c r="B361" i="8"/>
  <c r="D361" i="8"/>
  <c r="E361" i="8"/>
  <c r="F361" i="8"/>
  <c r="G361" i="8"/>
  <c r="H361" i="8"/>
  <c r="I361" i="8"/>
  <c r="J361" i="8"/>
  <c r="L361" i="8"/>
  <c r="B362" i="8"/>
  <c r="D362" i="8"/>
  <c r="E362" i="8"/>
  <c r="F362" i="8"/>
  <c r="G362" i="8"/>
  <c r="H362" i="8"/>
  <c r="I362" i="8"/>
  <c r="J362" i="8"/>
  <c r="L362" i="8"/>
  <c r="B363" i="8"/>
  <c r="D363" i="8"/>
  <c r="E363" i="8"/>
  <c r="F363" i="8"/>
  <c r="G363" i="8"/>
  <c r="H363" i="8"/>
  <c r="I363" i="8"/>
  <c r="J363" i="8"/>
  <c r="L363" i="8"/>
  <c r="B364" i="8"/>
  <c r="D364" i="8"/>
  <c r="E364" i="8"/>
  <c r="F364" i="8"/>
  <c r="G364" i="8"/>
  <c r="H364" i="8"/>
  <c r="I364" i="8"/>
  <c r="J364" i="8"/>
  <c r="L364" i="8"/>
  <c r="B365" i="8"/>
  <c r="D365" i="8"/>
  <c r="E365" i="8"/>
  <c r="F365" i="8"/>
  <c r="G365" i="8"/>
  <c r="H365" i="8"/>
  <c r="I365" i="8"/>
  <c r="J365" i="8"/>
  <c r="L365" i="8"/>
  <c r="B366" i="8"/>
  <c r="D366" i="8"/>
  <c r="E366" i="8"/>
  <c r="F366" i="8"/>
  <c r="G366" i="8"/>
  <c r="H366" i="8"/>
  <c r="I366" i="8"/>
  <c r="J366" i="8"/>
  <c r="L366" i="8"/>
  <c r="B367" i="8"/>
  <c r="D367" i="8"/>
  <c r="E367" i="8"/>
  <c r="F367" i="8"/>
  <c r="G367" i="8"/>
  <c r="H367" i="8"/>
  <c r="I367" i="8"/>
  <c r="J367" i="8"/>
  <c r="L367" i="8"/>
  <c r="B368" i="8"/>
  <c r="D368" i="8"/>
  <c r="E368" i="8"/>
  <c r="F368" i="8"/>
  <c r="G368" i="8"/>
  <c r="H368" i="8"/>
  <c r="I368" i="8"/>
  <c r="J368" i="8"/>
  <c r="L368" i="8"/>
  <c r="B369" i="8"/>
  <c r="D369" i="8"/>
  <c r="E369" i="8"/>
  <c r="F369" i="8"/>
  <c r="G369" i="8"/>
  <c r="H369" i="8"/>
  <c r="I369" i="8"/>
  <c r="J369" i="8"/>
  <c r="L369" i="8"/>
  <c r="B370" i="8"/>
  <c r="D370" i="8"/>
  <c r="E370" i="8"/>
  <c r="F370" i="8"/>
  <c r="G370" i="8"/>
  <c r="H370" i="8"/>
  <c r="I370" i="8"/>
  <c r="J370" i="8"/>
  <c r="L370" i="8"/>
  <c r="B371" i="8"/>
  <c r="D371" i="8"/>
  <c r="E371" i="8"/>
  <c r="F371" i="8"/>
  <c r="G371" i="8"/>
  <c r="H371" i="8"/>
  <c r="I371" i="8"/>
  <c r="J371" i="8"/>
  <c r="L371" i="8"/>
  <c r="B372" i="8"/>
  <c r="D372" i="8"/>
  <c r="E372" i="8"/>
  <c r="F372" i="8"/>
  <c r="G372" i="8"/>
  <c r="H372" i="8"/>
  <c r="I372" i="8"/>
  <c r="J372" i="8"/>
  <c r="L372" i="8"/>
  <c r="B373" i="8"/>
  <c r="D373" i="8"/>
  <c r="E373" i="8"/>
  <c r="F373" i="8"/>
  <c r="G373" i="8"/>
  <c r="H373" i="8"/>
  <c r="I373" i="8"/>
  <c r="J373" i="8"/>
  <c r="L373" i="8"/>
  <c r="B374" i="8"/>
  <c r="D374" i="8"/>
  <c r="E374" i="8"/>
  <c r="F374" i="8"/>
  <c r="G374" i="8"/>
  <c r="H374" i="8"/>
  <c r="I374" i="8"/>
  <c r="J374" i="8"/>
  <c r="L374" i="8"/>
  <c r="B375" i="8"/>
  <c r="D375" i="8"/>
  <c r="E375" i="8"/>
  <c r="F375" i="8"/>
  <c r="G375" i="8"/>
  <c r="H375" i="8"/>
  <c r="I375" i="8"/>
  <c r="J375" i="8"/>
  <c r="L375" i="8"/>
  <c r="B376" i="8"/>
  <c r="D376" i="8"/>
  <c r="E376" i="8"/>
  <c r="F376" i="8"/>
  <c r="G376" i="8"/>
  <c r="H376" i="8"/>
  <c r="I376" i="8"/>
  <c r="J376" i="8"/>
  <c r="L376" i="8"/>
  <c r="B377" i="8"/>
  <c r="D377" i="8"/>
  <c r="E377" i="8"/>
  <c r="F377" i="8"/>
  <c r="G377" i="8"/>
  <c r="H377" i="8"/>
  <c r="I377" i="8"/>
  <c r="J377" i="8"/>
  <c r="L377" i="8"/>
  <c r="B378" i="8"/>
  <c r="D378" i="8"/>
  <c r="E378" i="8"/>
  <c r="F378" i="8"/>
  <c r="G378" i="8"/>
  <c r="H378" i="8"/>
  <c r="I378" i="8"/>
  <c r="J378" i="8"/>
  <c r="L378" i="8"/>
  <c r="B379" i="8"/>
  <c r="D379" i="8"/>
  <c r="E379" i="8"/>
  <c r="F379" i="8"/>
  <c r="G379" i="8"/>
  <c r="H379" i="8"/>
  <c r="I379" i="8"/>
  <c r="J379" i="8"/>
  <c r="L379" i="8"/>
  <c r="B380" i="8"/>
  <c r="D380" i="8"/>
  <c r="E380" i="8"/>
  <c r="F380" i="8"/>
  <c r="G380" i="8"/>
  <c r="H380" i="8"/>
  <c r="I380" i="8"/>
  <c r="J380" i="8"/>
  <c r="L380" i="8"/>
  <c r="B381" i="8"/>
  <c r="D381" i="8"/>
  <c r="E381" i="8"/>
  <c r="F381" i="8"/>
  <c r="G381" i="8"/>
  <c r="H381" i="8"/>
  <c r="I381" i="8"/>
  <c r="J381" i="8"/>
  <c r="L381" i="8"/>
  <c r="B382" i="8"/>
  <c r="D382" i="8"/>
  <c r="E382" i="8"/>
  <c r="F382" i="8"/>
  <c r="G382" i="8"/>
  <c r="H382" i="8"/>
  <c r="I382" i="8"/>
  <c r="J382" i="8"/>
  <c r="L382" i="8"/>
  <c r="B383" i="8"/>
  <c r="D383" i="8"/>
  <c r="E383" i="8"/>
  <c r="F383" i="8"/>
  <c r="G383" i="8"/>
  <c r="H383" i="8"/>
  <c r="I383" i="8"/>
  <c r="J383" i="8"/>
  <c r="L383" i="8"/>
  <c r="B384" i="8"/>
  <c r="D384" i="8"/>
  <c r="E384" i="8"/>
  <c r="F384" i="8"/>
  <c r="G384" i="8"/>
  <c r="H384" i="8"/>
  <c r="I384" i="8"/>
  <c r="J384" i="8"/>
  <c r="L384" i="8"/>
  <c r="B385" i="8"/>
  <c r="D385" i="8"/>
  <c r="E385" i="8"/>
  <c r="F385" i="8"/>
  <c r="G385" i="8"/>
  <c r="H385" i="8"/>
  <c r="I385" i="8"/>
  <c r="J385" i="8"/>
  <c r="L385" i="8"/>
  <c r="B386" i="8"/>
  <c r="D386" i="8"/>
  <c r="E386" i="8"/>
  <c r="F386" i="8"/>
  <c r="G386" i="8"/>
  <c r="H386" i="8"/>
  <c r="I386" i="8"/>
  <c r="J386" i="8"/>
  <c r="L386" i="8"/>
  <c r="B387" i="8"/>
  <c r="D387" i="8"/>
  <c r="E387" i="8"/>
  <c r="F387" i="8"/>
  <c r="G387" i="8"/>
  <c r="H387" i="8"/>
  <c r="I387" i="8"/>
  <c r="J387" i="8"/>
  <c r="L387" i="8"/>
  <c r="B388" i="8"/>
  <c r="D388" i="8"/>
  <c r="E388" i="8"/>
  <c r="F388" i="8"/>
  <c r="G388" i="8"/>
  <c r="H388" i="8"/>
  <c r="I388" i="8"/>
  <c r="J388" i="8"/>
  <c r="L388" i="8"/>
  <c r="B389" i="8"/>
  <c r="D389" i="8"/>
  <c r="E389" i="8"/>
  <c r="F389" i="8"/>
  <c r="G389" i="8"/>
  <c r="H389" i="8"/>
  <c r="I389" i="8"/>
  <c r="J389" i="8"/>
  <c r="L389" i="8"/>
  <c r="B390" i="8"/>
  <c r="D390" i="8"/>
  <c r="E390" i="8"/>
  <c r="F390" i="8"/>
  <c r="G390" i="8"/>
  <c r="H390" i="8"/>
  <c r="I390" i="8"/>
  <c r="J390" i="8"/>
  <c r="L390" i="8"/>
  <c r="B391" i="8"/>
  <c r="D391" i="8"/>
  <c r="E391" i="8"/>
  <c r="F391" i="8"/>
  <c r="G391" i="8"/>
  <c r="H391" i="8"/>
  <c r="I391" i="8"/>
  <c r="J391" i="8"/>
  <c r="L391" i="8"/>
  <c r="B392" i="8"/>
  <c r="D392" i="8"/>
  <c r="E392" i="8"/>
  <c r="F392" i="8"/>
  <c r="G392" i="8"/>
  <c r="H392" i="8"/>
  <c r="I392" i="8"/>
  <c r="J392" i="8"/>
  <c r="L392" i="8"/>
  <c r="B393" i="8"/>
  <c r="D393" i="8"/>
  <c r="E393" i="8"/>
  <c r="F393" i="8"/>
  <c r="G393" i="8"/>
  <c r="H393" i="8"/>
  <c r="I393" i="8"/>
  <c r="J393" i="8"/>
  <c r="L393" i="8"/>
  <c r="B394" i="8"/>
  <c r="D394" i="8"/>
  <c r="E394" i="8"/>
  <c r="F394" i="8"/>
  <c r="G394" i="8"/>
  <c r="H394" i="8"/>
  <c r="I394" i="8"/>
  <c r="J394" i="8"/>
  <c r="L394" i="8"/>
  <c r="B395" i="8"/>
  <c r="D395" i="8"/>
  <c r="E395" i="8"/>
  <c r="F395" i="8"/>
  <c r="G395" i="8"/>
  <c r="H395" i="8"/>
  <c r="I395" i="8"/>
  <c r="J395" i="8"/>
  <c r="L395" i="8"/>
  <c r="B396" i="8"/>
  <c r="D396" i="8"/>
  <c r="E396" i="8"/>
  <c r="F396" i="8"/>
  <c r="G396" i="8"/>
  <c r="H396" i="8"/>
  <c r="I396" i="8"/>
  <c r="J396" i="8"/>
  <c r="L396" i="8"/>
  <c r="B397" i="8"/>
  <c r="D397" i="8"/>
  <c r="E397" i="8"/>
  <c r="F397" i="8"/>
  <c r="G397" i="8"/>
  <c r="H397" i="8"/>
  <c r="I397" i="8"/>
  <c r="J397" i="8"/>
  <c r="L397" i="8"/>
  <c r="B398" i="8"/>
  <c r="D398" i="8"/>
  <c r="E398" i="8"/>
  <c r="F398" i="8"/>
  <c r="G398" i="8"/>
  <c r="H398" i="8"/>
  <c r="I398" i="8"/>
  <c r="J398" i="8"/>
  <c r="L398" i="8"/>
  <c r="B399" i="8"/>
  <c r="D399" i="8"/>
  <c r="E399" i="8"/>
  <c r="F399" i="8"/>
  <c r="G399" i="8"/>
  <c r="H399" i="8"/>
  <c r="I399" i="8"/>
  <c r="J399" i="8"/>
  <c r="L399" i="8"/>
  <c r="B400" i="8"/>
  <c r="D400" i="8"/>
  <c r="E400" i="8"/>
  <c r="F400" i="8"/>
  <c r="G400" i="8"/>
  <c r="H400" i="8"/>
  <c r="I400" i="8"/>
  <c r="J400" i="8"/>
  <c r="L400" i="8"/>
  <c r="B401" i="8"/>
  <c r="D401" i="8"/>
  <c r="E401" i="8"/>
  <c r="F401" i="8"/>
  <c r="G401" i="8"/>
  <c r="H401" i="8"/>
  <c r="I401" i="8"/>
  <c r="J401" i="8"/>
  <c r="L401" i="8"/>
  <c r="B402" i="8"/>
  <c r="D402" i="8"/>
  <c r="E402" i="8"/>
  <c r="F402" i="8"/>
  <c r="G402" i="8"/>
  <c r="H402" i="8"/>
  <c r="I402" i="8"/>
  <c r="J402" i="8"/>
  <c r="L402" i="8"/>
  <c r="B403" i="8"/>
  <c r="D403" i="8"/>
  <c r="E403" i="8"/>
  <c r="F403" i="8"/>
  <c r="G403" i="8"/>
  <c r="H403" i="8"/>
  <c r="I403" i="8"/>
  <c r="J403" i="8"/>
  <c r="L403" i="8"/>
  <c r="B404" i="8"/>
  <c r="D404" i="8"/>
  <c r="E404" i="8"/>
  <c r="F404" i="8"/>
  <c r="G404" i="8"/>
  <c r="H404" i="8"/>
  <c r="I404" i="8"/>
  <c r="J404" i="8"/>
  <c r="L404" i="8"/>
  <c r="B405" i="8"/>
  <c r="D405" i="8"/>
  <c r="E405" i="8"/>
  <c r="F405" i="8"/>
  <c r="G405" i="8"/>
  <c r="H405" i="8"/>
  <c r="I405" i="8"/>
  <c r="J405" i="8"/>
  <c r="L405" i="8"/>
  <c r="B406" i="8"/>
  <c r="D406" i="8"/>
  <c r="E406" i="8"/>
  <c r="F406" i="8"/>
  <c r="G406" i="8"/>
  <c r="H406" i="8"/>
  <c r="I406" i="8"/>
  <c r="J406" i="8"/>
  <c r="L406" i="8"/>
  <c r="B407" i="8"/>
  <c r="D407" i="8"/>
  <c r="E407" i="8"/>
  <c r="F407" i="8"/>
  <c r="G407" i="8"/>
  <c r="H407" i="8"/>
  <c r="I407" i="8"/>
  <c r="J407" i="8"/>
  <c r="L407" i="8"/>
  <c r="B408" i="8"/>
  <c r="D408" i="8"/>
  <c r="E408" i="8"/>
  <c r="F408" i="8"/>
  <c r="G408" i="8"/>
  <c r="H408" i="8"/>
  <c r="I408" i="8"/>
  <c r="J408" i="8"/>
  <c r="L408" i="8"/>
  <c r="B409" i="8"/>
  <c r="D409" i="8"/>
  <c r="E409" i="8"/>
  <c r="F409" i="8"/>
  <c r="G409" i="8"/>
  <c r="H409" i="8"/>
  <c r="I409" i="8"/>
  <c r="J409" i="8"/>
  <c r="L409" i="8"/>
  <c r="B410" i="8"/>
  <c r="D410" i="8"/>
  <c r="E410" i="8"/>
  <c r="F410" i="8"/>
  <c r="G410" i="8"/>
  <c r="H410" i="8"/>
  <c r="I410" i="8"/>
  <c r="J410" i="8"/>
  <c r="L410" i="8"/>
  <c r="B411" i="8"/>
  <c r="D411" i="8"/>
  <c r="E411" i="8"/>
  <c r="F411" i="8"/>
  <c r="G411" i="8"/>
  <c r="H411" i="8"/>
  <c r="I411" i="8"/>
  <c r="J411" i="8"/>
  <c r="L411" i="8"/>
  <c r="B412" i="8"/>
  <c r="D412" i="8"/>
  <c r="E412" i="8"/>
  <c r="F412" i="8"/>
  <c r="G412" i="8"/>
  <c r="H412" i="8"/>
  <c r="I412" i="8"/>
  <c r="J412" i="8"/>
  <c r="L412" i="8"/>
  <c r="B413" i="8"/>
  <c r="D413" i="8"/>
  <c r="E413" i="8"/>
  <c r="F413" i="8"/>
  <c r="G413" i="8"/>
  <c r="H413" i="8"/>
  <c r="I413" i="8"/>
  <c r="J413" i="8"/>
  <c r="L413" i="8"/>
  <c r="B414" i="8"/>
  <c r="D414" i="8"/>
  <c r="E414" i="8"/>
  <c r="F414" i="8"/>
  <c r="G414" i="8"/>
  <c r="H414" i="8"/>
  <c r="I414" i="8"/>
  <c r="J414" i="8"/>
  <c r="L414" i="8"/>
  <c r="B415" i="8"/>
  <c r="D415" i="8"/>
  <c r="E415" i="8"/>
  <c r="F415" i="8"/>
  <c r="G415" i="8"/>
  <c r="H415" i="8"/>
  <c r="I415" i="8"/>
  <c r="J415" i="8"/>
  <c r="L415" i="8"/>
  <c r="B416" i="8"/>
  <c r="D416" i="8"/>
  <c r="E416" i="8"/>
  <c r="F416" i="8"/>
  <c r="G416" i="8"/>
  <c r="H416" i="8"/>
  <c r="I416" i="8"/>
  <c r="J416" i="8"/>
  <c r="L416" i="8"/>
  <c r="B417" i="8"/>
  <c r="D417" i="8"/>
  <c r="E417" i="8"/>
  <c r="F417" i="8"/>
  <c r="G417" i="8"/>
  <c r="H417" i="8"/>
  <c r="I417" i="8"/>
  <c r="J417" i="8"/>
  <c r="L417" i="8"/>
  <c r="B418" i="8"/>
  <c r="D418" i="8"/>
  <c r="E418" i="8"/>
  <c r="F418" i="8"/>
  <c r="G418" i="8"/>
  <c r="H418" i="8"/>
  <c r="I418" i="8"/>
  <c r="J418" i="8"/>
  <c r="L418" i="8"/>
  <c r="B419" i="8"/>
  <c r="D419" i="8"/>
  <c r="E419" i="8"/>
  <c r="F419" i="8"/>
  <c r="G419" i="8"/>
  <c r="H419" i="8"/>
  <c r="I419" i="8"/>
  <c r="J419" i="8"/>
  <c r="L419" i="8"/>
  <c r="B420" i="8"/>
  <c r="D420" i="8"/>
  <c r="E420" i="8"/>
  <c r="F420" i="8"/>
  <c r="G420" i="8"/>
  <c r="H420" i="8"/>
  <c r="I420" i="8"/>
  <c r="J420" i="8"/>
  <c r="L420" i="8"/>
  <c r="B421" i="8"/>
  <c r="D421" i="8"/>
  <c r="E421" i="8"/>
  <c r="F421" i="8"/>
  <c r="G421" i="8"/>
  <c r="H421" i="8"/>
  <c r="I421" i="8"/>
  <c r="J421" i="8"/>
  <c r="L421" i="8"/>
  <c r="B422" i="8"/>
  <c r="D422" i="8"/>
  <c r="E422" i="8"/>
  <c r="F422" i="8"/>
  <c r="G422" i="8"/>
  <c r="H422" i="8"/>
  <c r="I422" i="8"/>
  <c r="J422" i="8"/>
  <c r="L422" i="8"/>
  <c r="B423" i="8"/>
  <c r="D423" i="8"/>
  <c r="E423" i="8"/>
  <c r="F423" i="8"/>
  <c r="G423" i="8"/>
  <c r="H423" i="8"/>
  <c r="I423" i="8"/>
  <c r="J423" i="8"/>
  <c r="L423" i="8"/>
  <c r="B424" i="8"/>
  <c r="D424" i="8"/>
  <c r="E424" i="8"/>
  <c r="F424" i="8"/>
  <c r="G424" i="8"/>
  <c r="H424" i="8"/>
  <c r="I424" i="8"/>
  <c r="J424" i="8"/>
  <c r="L424" i="8"/>
  <c r="B425" i="8"/>
  <c r="D425" i="8"/>
  <c r="E425" i="8"/>
  <c r="F425" i="8"/>
  <c r="G425" i="8"/>
  <c r="H425" i="8"/>
  <c r="I425" i="8"/>
  <c r="J425" i="8"/>
  <c r="L425" i="8"/>
  <c r="B426" i="8"/>
  <c r="D426" i="8"/>
  <c r="E426" i="8"/>
  <c r="F426" i="8"/>
  <c r="G426" i="8"/>
  <c r="H426" i="8"/>
  <c r="I426" i="8"/>
  <c r="J426" i="8"/>
  <c r="L426" i="8"/>
  <c r="B427" i="8"/>
  <c r="D427" i="8"/>
  <c r="E427" i="8"/>
  <c r="F427" i="8"/>
  <c r="G427" i="8"/>
  <c r="H427" i="8"/>
  <c r="I427" i="8"/>
  <c r="J427" i="8"/>
  <c r="L427" i="8"/>
  <c r="B428" i="8"/>
  <c r="D428" i="8"/>
  <c r="E428" i="8"/>
  <c r="F428" i="8"/>
  <c r="G428" i="8"/>
  <c r="H428" i="8"/>
  <c r="I428" i="8"/>
  <c r="J428" i="8"/>
  <c r="L428" i="8"/>
  <c r="B429" i="8"/>
  <c r="D429" i="8"/>
  <c r="E429" i="8"/>
  <c r="F429" i="8"/>
  <c r="G429" i="8"/>
  <c r="H429" i="8"/>
  <c r="I429" i="8"/>
  <c r="J429" i="8"/>
  <c r="L429" i="8"/>
  <c r="B430" i="8"/>
  <c r="D430" i="8"/>
  <c r="E430" i="8"/>
  <c r="F430" i="8"/>
  <c r="G430" i="8"/>
  <c r="H430" i="8"/>
  <c r="I430" i="8"/>
  <c r="J430" i="8"/>
  <c r="L430" i="8"/>
  <c r="B431" i="8"/>
  <c r="D431" i="8"/>
  <c r="E431" i="8"/>
  <c r="F431" i="8"/>
  <c r="G431" i="8"/>
  <c r="H431" i="8"/>
  <c r="I431" i="8"/>
  <c r="J431" i="8"/>
  <c r="L431" i="8"/>
  <c r="B432" i="8"/>
  <c r="D432" i="8"/>
  <c r="E432" i="8"/>
  <c r="F432" i="8"/>
  <c r="G432" i="8"/>
  <c r="H432" i="8"/>
  <c r="I432" i="8"/>
  <c r="J432" i="8"/>
  <c r="L432" i="8"/>
  <c r="B433" i="8"/>
  <c r="D433" i="8"/>
  <c r="E433" i="8"/>
  <c r="F433" i="8"/>
  <c r="G433" i="8"/>
  <c r="H433" i="8"/>
  <c r="I433" i="8"/>
  <c r="J433" i="8"/>
  <c r="L433" i="8"/>
  <c r="B434" i="8"/>
  <c r="D434" i="8"/>
  <c r="E434" i="8"/>
  <c r="F434" i="8"/>
  <c r="G434" i="8"/>
  <c r="H434" i="8"/>
  <c r="I434" i="8"/>
  <c r="J434" i="8"/>
  <c r="L434" i="8"/>
  <c r="B435" i="8"/>
  <c r="D435" i="8"/>
  <c r="E435" i="8"/>
  <c r="F435" i="8"/>
  <c r="G435" i="8"/>
  <c r="H435" i="8"/>
  <c r="I435" i="8"/>
  <c r="J435" i="8"/>
  <c r="L435" i="8"/>
  <c r="B436" i="8"/>
  <c r="D436" i="8"/>
  <c r="E436" i="8"/>
  <c r="F436" i="8"/>
  <c r="G436" i="8"/>
  <c r="H436" i="8"/>
  <c r="I436" i="8"/>
  <c r="J436" i="8"/>
  <c r="L436" i="8"/>
  <c r="B437" i="8"/>
  <c r="D437" i="8"/>
  <c r="E437" i="8"/>
  <c r="F437" i="8"/>
  <c r="G437" i="8"/>
  <c r="H437" i="8"/>
  <c r="I437" i="8"/>
  <c r="J437" i="8"/>
  <c r="L437" i="8"/>
  <c r="B438" i="8"/>
  <c r="D438" i="8"/>
  <c r="E438" i="8"/>
  <c r="F438" i="8"/>
  <c r="G438" i="8"/>
  <c r="H438" i="8"/>
  <c r="I438" i="8"/>
  <c r="J438" i="8"/>
  <c r="L438" i="8"/>
  <c r="B439" i="8"/>
  <c r="D439" i="8"/>
  <c r="E439" i="8"/>
  <c r="F439" i="8"/>
  <c r="G439" i="8"/>
  <c r="H439" i="8"/>
  <c r="I439" i="8"/>
  <c r="J439" i="8"/>
  <c r="L439" i="8"/>
  <c r="B440" i="8"/>
  <c r="D440" i="8"/>
  <c r="E440" i="8"/>
  <c r="F440" i="8"/>
  <c r="G440" i="8"/>
  <c r="H440" i="8"/>
  <c r="I440" i="8"/>
  <c r="J440" i="8"/>
  <c r="L440" i="8"/>
  <c r="B441" i="8"/>
  <c r="D441" i="8"/>
  <c r="E441" i="8"/>
  <c r="F441" i="8"/>
  <c r="G441" i="8"/>
  <c r="H441" i="8"/>
  <c r="I441" i="8"/>
  <c r="J441" i="8"/>
  <c r="L441" i="8"/>
  <c r="B442" i="8"/>
  <c r="D442" i="8"/>
  <c r="E442" i="8"/>
  <c r="F442" i="8"/>
  <c r="G442" i="8"/>
  <c r="H442" i="8"/>
  <c r="I442" i="8"/>
  <c r="J442" i="8"/>
  <c r="L442" i="8"/>
  <c r="B443" i="8"/>
  <c r="D443" i="8"/>
  <c r="E443" i="8"/>
  <c r="F443" i="8"/>
  <c r="G443" i="8"/>
  <c r="H443" i="8"/>
  <c r="I443" i="8"/>
  <c r="J443" i="8"/>
  <c r="L443" i="8"/>
  <c r="B444" i="8"/>
  <c r="D444" i="8"/>
  <c r="E444" i="8"/>
  <c r="F444" i="8"/>
  <c r="G444" i="8"/>
  <c r="H444" i="8"/>
  <c r="I444" i="8"/>
  <c r="J444" i="8"/>
  <c r="L444" i="8"/>
  <c r="B445" i="8"/>
  <c r="D445" i="8"/>
  <c r="E445" i="8"/>
  <c r="F445" i="8"/>
  <c r="G445" i="8"/>
  <c r="H445" i="8"/>
  <c r="I445" i="8"/>
  <c r="J445" i="8"/>
  <c r="L445" i="8"/>
  <c r="B446" i="8"/>
  <c r="D446" i="8"/>
  <c r="E446" i="8"/>
  <c r="F446" i="8"/>
  <c r="G446" i="8"/>
  <c r="H446" i="8"/>
  <c r="I446" i="8"/>
  <c r="J446" i="8"/>
  <c r="L446" i="8"/>
  <c r="B447" i="8"/>
  <c r="D447" i="8"/>
  <c r="E447" i="8"/>
  <c r="F447" i="8"/>
  <c r="G447" i="8"/>
  <c r="H447" i="8"/>
  <c r="I447" i="8"/>
  <c r="J447" i="8"/>
  <c r="L447" i="8"/>
  <c r="B448" i="8"/>
  <c r="D448" i="8"/>
  <c r="E448" i="8"/>
  <c r="F448" i="8"/>
  <c r="G448" i="8"/>
  <c r="H448" i="8"/>
  <c r="I448" i="8"/>
  <c r="J448" i="8"/>
  <c r="L448" i="8"/>
  <c r="B449" i="8"/>
  <c r="D449" i="8"/>
  <c r="E449" i="8"/>
  <c r="F449" i="8"/>
  <c r="G449" i="8"/>
  <c r="H449" i="8"/>
  <c r="I449" i="8"/>
  <c r="J449" i="8"/>
  <c r="L449" i="8"/>
  <c r="B450" i="8"/>
  <c r="D450" i="8"/>
  <c r="E450" i="8"/>
  <c r="F450" i="8"/>
  <c r="G450" i="8"/>
  <c r="H450" i="8"/>
  <c r="I450" i="8"/>
  <c r="J450" i="8"/>
  <c r="L450" i="8"/>
  <c r="B451" i="8"/>
  <c r="D451" i="8"/>
  <c r="E451" i="8"/>
  <c r="F451" i="8"/>
  <c r="G451" i="8"/>
  <c r="H451" i="8"/>
  <c r="I451" i="8"/>
  <c r="J451" i="8"/>
  <c r="L451" i="8"/>
  <c r="B452" i="8"/>
  <c r="D452" i="8"/>
  <c r="E452" i="8"/>
  <c r="F452" i="8"/>
  <c r="G452" i="8"/>
  <c r="H452" i="8"/>
  <c r="I452" i="8"/>
  <c r="J452" i="8"/>
  <c r="L452" i="8"/>
  <c r="B453" i="8"/>
  <c r="D453" i="8"/>
  <c r="E453" i="8"/>
  <c r="F453" i="8"/>
  <c r="G453" i="8"/>
  <c r="H453" i="8"/>
  <c r="I453" i="8"/>
  <c r="J453" i="8"/>
  <c r="L453" i="8"/>
  <c r="B454" i="8"/>
  <c r="D454" i="8"/>
  <c r="E454" i="8"/>
  <c r="F454" i="8"/>
  <c r="G454" i="8"/>
  <c r="H454" i="8"/>
  <c r="I454" i="8"/>
  <c r="J454" i="8"/>
  <c r="L454" i="8"/>
  <c r="B455" i="8"/>
  <c r="D455" i="8"/>
  <c r="E455" i="8"/>
  <c r="F455" i="8"/>
  <c r="G455" i="8"/>
  <c r="H455" i="8"/>
  <c r="I455" i="8"/>
  <c r="J455" i="8"/>
  <c r="L455" i="8"/>
  <c r="B456" i="8"/>
  <c r="D456" i="8"/>
  <c r="E456" i="8"/>
  <c r="F456" i="8"/>
  <c r="G456" i="8"/>
  <c r="H456" i="8"/>
  <c r="I456" i="8"/>
  <c r="J456" i="8"/>
  <c r="L456" i="8"/>
  <c r="B457" i="8"/>
  <c r="D457" i="8"/>
  <c r="E457" i="8"/>
  <c r="F457" i="8"/>
  <c r="G457" i="8"/>
  <c r="H457" i="8"/>
  <c r="I457" i="8"/>
  <c r="J457" i="8"/>
  <c r="L457" i="8"/>
  <c r="B458" i="8"/>
  <c r="D458" i="8"/>
  <c r="E458" i="8"/>
  <c r="F458" i="8"/>
  <c r="G458" i="8"/>
  <c r="H458" i="8"/>
  <c r="I458" i="8"/>
  <c r="J458" i="8"/>
  <c r="L458" i="8"/>
  <c r="B459" i="8"/>
  <c r="D459" i="8"/>
  <c r="E459" i="8"/>
  <c r="F459" i="8"/>
  <c r="G459" i="8"/>
  <c r="H459" i="8"/>
  <c r="I459" i="8"/>
  <c r="J459" i="8"/>
  <c r="L459" i="8"/>
  <c r="B460" i="8"/>
  <c r="D460" i="8"/>
  <c r="E460" i="8"/>
  <c r="F460" i="8"/>
  <c r="G460" i="8"/>
  <c r="H460" i="8"/>
  <c r="I460" i="8"/>
  <c r="J460" i="8"/>
  <c r="L460" i="8"/>
  <c r="B461" i="8"/>
  <c r="D461" i="8"/>
  <c r="E461" i="8"/>
  <c r="F461" i="8"/>
  <c r="G461" i="8"/>
  <c r="H461" i="8"/>
  <c r="I461" i="8"/>
  <c r="J461" i="8"/>
  <c r="L461" i="8"/>
  <c r="B462" i="8"/>
  <c r="D462" i="8"/>
  <c r="E462" i="8"/>
  <c r="F462" i="8"/>
  <c r="G462" i="8"/>
  <c r="H462" i="8"/>
  <c r="I462" i="8"/>
  <c r="J462" i="8"/>
  <c r="L462" i="8"/>
  <c r="B463" i="8"/>
  <c r="D463" i="8"/>
  <c r="E463" i="8"/>
  <c r="F463" i="8"/>
  <c r="G463" i="8"/>
  <c r="H463" i="8"/>
  <c r="I463" i="8"/>
  <c r="J463" i="8"/>
  <c r="L463" i="8"/>
  <c r="B464" i="8"/>
  <c r="D464" i="8"/>
  <c r="E464" i="8"/>
  <c r="F464" i="8"/>
  <c r="G464" i="8"/>
  <c r="H464" i="8"/>
  <c r="I464" i="8"/>
  <c r="J464" i="8"/>
  <c r="L464" i="8"/>
  <c r="B465" i="8"/>
  <c r="D465" i="8"/>
  <c r="E465" i="8"/>
  <c r="F465" i="8"/>
  <c r="G465" i="8"/>
  <c r="H465" i="8"/>
  <c r="I465" i="8"/>
  <c r="J465" i="8"/>
  <c r="L465" i="8"/>
  <c r="B466" i="8"/>
  <c r="D466" i="8"/>
  <c r="E466" i="8"/>
  <c r="F466" i="8"/>
  <c r="G466" i="8"/>
  <c r="H466" i="8"/>
  <c r="I466" i="8"/>
  <c r="J466" i="8"/>
  <c r="L466" i="8"/>
  <c r="B467" i="8"/>
  <c r="D467" i="8"/>
  <c r="E467" i="8"/>
  <c r="F467" i="8"/>
  <c r="G467" i="8"/>
  <c r="H467" i="8"/>
  <c r="I467" i="8"/>
  <c r="J467" i="8"/>
  <c r="L467" i="8"/>
  <c r="B468" i="8"/>
  <c r="D468" i="8"/>
  <c r="E468" i="8"/>
  <c r="F468" i="8"/>
  <c r="G468" i="8"/>
  <c r="H468" i="8"/>
  <c r="I468" i="8"/>
  <c r="J468" i="8"/>
  <c r="L468" i="8"/>
  <c r="B469" i="8"/>
  <c r="D469" i="8"/>
  <c r="E469" i="8"/>
  <c r="F469" i="8"/>
  <c r="G469" i="8"/>
  <c r="H469" i="8"/>
  <c r="I469" i="8"/>
  <c r="J469" i="8"/>
  <c r="L469" i="8"/>
  <c r="B470" i="8"/>
  <c r="D470" i="8"/>
  <c r="E470" i="8"/>
  <c r="F470" i="8"/>
  <c r="G470" i="8"/>
  <c r="H470" i="8"/>
  <c r="I470" i="8"/>
  <c r="J470" i="8"/>
  <c r="L470" i="8"/>
  <c r="B471" i="8"/>
  <c r="D471" i="8"/>
  <c r="E471" i="8"/>
  <c r="F471" i="8"/>
  <c r="G471" i="8"/>
  <c r="H471" i="8"/>
  <c r="I471" i="8"/>
  <c r="J471" i="8"/>
  <c r="L471" i="8"/>
  <c r="B472" i="8"/>
  <c r="D472" i="8"/>
  <c r="E472" i="8"/>
  <c r="F472" i="8"/>
  <c r="G472" i="8"/>
  <c r="H472" i="8"/>
  <c r="I472" i="8"/>
  <c r="J472" i="8"/>
  <c r="L472" i="8"/>
  <c r="B473" i="8"/>
  <c r="D473" i="8"/>
  <c r="E473" i="8"/>
  <c r="F473" i="8"/>
  <c r="G473" i="8"/>
  <c r="H473" i="8"/>
  <c r="I473" i="8"/>
  <c r="J473" i="8"/>
  <c r="L473" i="8"/>
  <c r="B474" i="8"/>
  <c r="D474" i="8"/>
  <c r="E474" i="8"/>
  <c r="F474" i="8"/>
  <c r="G474" i="8"/>
  <c r="H474" i="8"/>
  <c r="I474" i="8"/>
  <c r="J474" i="8"/>
  <c r="L474" i="8"/>
  <c r="B475" i="8"/>
  <c r="D475" i="8"/>
  <c r="E475" i="8"/>
  <c r="F475" i="8"/>
  <c r="G475" i="8"/>
  <c r="H475" i="8"/>
  <c r="I475" i="8"/>
  <c r="J475" i="8"/>
  <c r="L475" i="8"/>
  <c r="B476" i="8"/>
  <c r="D476" i="8"/>
  <c r="E476" i="8"/>
  <c r="F476" i="8"/>
  <c r="G476" i="8"/>
  <c r="H476" i="8"/>
  <c r="I476" i="8"/>
  <c r="J476" i="8"/>
  <c r="L476" i="8"/>
  <c r="B477" i="8"/>
  <c r="D477" i="8"/>
  <c r="E477" i="8"/>
  <c r="F477" i="8"/>
  <c r="G477" i="8"/>
  <c r="H477" i="8"/>
  <c r="I477" i="8"/>
  <c r="J477" i="8"/>
  <c r="L477" i="8"/>
  <c r="B478" i="8"/>
  <c r="D478" i="8"/>
  <c r="E478" i="8"/>
  <c r="F478" i="8"/>
  <c r="G478" i="8"/>
  <c r="H478" i="8"/>
  <c r="I478" i="8"/>
  <c r="J478" i="8"/>
  <c r="L478" i="8"/>
  <c r="B479" i="8"/>
  <c r="D479" i="8"/>
  <c r="E479" i="8"/>
  <c r="F479" i="8"/>
  <c r="G479" i="8"/>
  <c r="H479" i="8"/>
  <c r="I479" i="8"/>
  <c r="J479" i="8"/>
  <c r="L479" i="8"/>
  <c r="B480" i="8"/>
  <c r="D480" i="8"/>
  <c r="E480" i="8"/>
  <c r="F480" i="8"/>
  <c r="G480" i="8"/>
  <c r="H480" i="8"/>
  <c r="I480" i="8"/>
  <c r="J480" i="8"/>
  <c r="L480" i="8"/>
  <c r="B481" i="8"/>
  <c r="D481" i="8"/>
  <c r="E481" i="8"/>
  <c r="F481" i="8"/>
  <c r="G481" i="8"/>
  <c r="H481" i="8"/>
  <c r="I481" i="8"/>
  <c r="J481" i="8"/>
  <c r="L481" i="8"/>
  <c r="B482" i="8"/>
  <c r="D482" i="8"/>
  <c r="E482" i="8"/>
  <c r="F482" i="8"/>
  <c r="G482" i="8"/>
  <c r="H482" i="8"/>
  <c r="I482" i="8"/>
  <c r="J482" i="8"/>
  <c r="L482" i="8"/>
  <c r="B483" i="8"/>
  <c r="D483" i="8"/>
  <c r="E483" i="8"/>
  <c r="F483" i="8"/>
  <c r="G483" i="8"/>
  <c r="H483" i="8"/>
  <c r="I483" i="8"/>
  <c r="J483" i="8"/>
  <c r="L483" i="8"/>
  <c r="B484" i="8"/>
  <c r="D484" i="8"/>
  <c r="E484" i="8"/>
  <c r="F484" i="8"/>
  <c r="G484" i="8"/>
  <c r="H484" i="8"/>
  <c r="I484" i="8"/>
  <c r="J484" i="8"/>
  <c r="L484" i="8"/>
  <c r="B485" i="8"/>
  <c r="D485" i="8"/>
  <c r="E485" i="8"/>
  <c r="F485" i="8"/>
  <c r="G485" i="8"/>
  <c r="H485" i="8"/>
  <c r="I485" i="8"/>
  <c r="J485" i="8"/>
  <c r="L485" i="8"/>
  <c r="B486" i="8"/>
  <c r="D486" i="8"/>
  <c r="E486" i="8"/>
  <c r="F486" i="8"/>
  <c r="G486" i="8"/>
  <c r="H486" i="8"/>
  <c r="I486" i="8"/>
  <c r="J486" i="8"/>
  <c r="L486" i="8"/>
  <c r="B487" i="8"/>
  <c r="D487" i="8"/>
  <c r="E487" i="8"/>
  <c r="F487" i="8"/>
  <c r="G487" i="8"/>
  <c r="H487" i="8"/>
  <c r="I487" i="8"/>
  <c r="J487" i="8"/>
  <c r="L487" i="8"/>
  <c r="B488" i="8"/>
  <c r="D488" i="8"/>
  <c r="E488" i="8"/>
  <c r="F488" i="8"/>
  <c r="G488" i="8"/>
  <c r="H488" i="8"/>
  <c r="I488" i="8"/>
  <c r="J488" i="8"/>
  <c r="L488" i="8"/>
  <c r="B489" i="8"/>
  <c r="D489" i="8"/>
  <c r="E489" i="8"/>
  <c r="F489" i="8"/>
  <c r="G489" i="8"/>
  <c r="H489" i="8"/>
  <c r="I489" i="8"/>
  <c r="J489" i="8"/>
  <c r="L489" i="8"/>
  <c r="B490" i="8"/>
  <c r="D490" i="8"/>
  <c r="E490" i="8"/>
  <c r="F490" i="8"/>
  <c r="G490" i="8"/>
  <c r="H490" i="8"/>
  <c r="I490" i="8"/>
  <c r="J490" i="8"/>
  <c r="L490" i="8"/>
  <c r="B491" i="8"/>
  <c r="D491" i="8"/>
  <c r="E491" i="8"/>
  <c r="F491" i="8"/>
  <c r="G491" i="8"/>
  <c r="H491" i="8"/>
  <c r="I491" i="8"/>
  <c r="J491" i="8"/>
  <c r="L491" i="8"/>
  <c r="B492" i="8"/>
  <c r="D492" i="8"/>
  <c r="E492" i="8"/>
  <c r="F492" i="8"/>
  <c r="G492" i="8"/>
  <c r="H492" i="8"/>
  <c r="I492" i="8"/>
  <c r="J492" i="8"/>
  <c r="L492" i="8"/>
  <c r="B493" i="8"/>
  <c r="D493" i="8"/>
  <c r="E493" i="8"/>
  <c r="F493" i="8"/>
  <c r="G493" i="8"/>
  <c r="H493" i="8"/>
  <c r="I493" i="8"/>
  <c r="J493" i="8"/>
  <c r="L493" i="8"/>
  <c r="B494" i="8"/>
  <c r="D494" i="8"/>
  <c r="E494" i="8"/>
  <c r="F494" i="8"/>
  <c r="G494" i="8"/>
  <c r="H494" i="8"/>
  <c r="I494" i="8"/>
  <c r="J494" i="8"/>
  <c r="L494" i="8"/>
  <c r="B495" i="8"/>
  <c r="D495" i="8"/>
  <c r="E495" i="8"/>
  <c r="F495" i="8"/>
  <c r="G495" i="8"/>
  <c r="H495" i="8"/>
  <c r="I495" i="8"/>
  <c r="J495" i="8"/>
  <c r="L495" i="8"/>
  <c r="B496" i="8"/>
  <c r="D496" i="8"/>
  <c r="E496" i="8"/>
  <c r="F496" i="8"/>
  <c r="G496" i="8"/>
  <c r="H496" i="8"/>
  <c r="I496" i="8"/>
  <c r="J496" i="8"/>
  <c r="L496" i="8"/>
  <c r="B497" i="8"/>
  <c r="D497" i="8"/>
  <c r="E497" i="8"/>
  <c r="F497" i="8"/>
  <c r="G497" i="8"/>
  <c r="H497" i="8"/>
  <c r="I497" i="8"/>
  <c r="J497" i="8"/>
  <c r="L497" i="8"/>
  <c r="B498" i="8"/>
  <c r="D498" i="8"/>
  <c r="E498" i="8"/>
  <c r="F498" i="8"/>
  <c r="G498" i="8"/>
  <c r="H498" i="8"/>
  <c r="I498" i="8"/>
  <c r="J498" i="8"/>
  <c r="L498" i="8"/>
  <c r="B499" i="8"/>
  <c r="D499" i="8"/>
  <c r="E499" i="8"/>
  <c r="F499" i="8"/>
  <c r="G499" i="8"/>
  <c r="H499" i="8"/>
  <c r="I499" i="8"/>
  <c r="J499" i="8"/>
  <c r="L499" i="8"/>
  <c r="B500" i="8"/>
  <c r="D500" i="8"/>
  <c r="E500" i="8"/>
  <c r="F500" i="8"/>
  <c r="G500" i="8"/>
  <c r="H500" i="8"/>
  <c r="I500" i="8"/>
  <c r="J500" i="8"/>
  <c r="L500" i="8"/>
  <c r="B501" i="8"/>
  <c r="D501" i="8"/>
  <c r="E501" i="8"/>
  <c r="F501" i="8"/>
  <c r="G501" i="8"/>
  <c r="H501" i="8"/>
  <c r="I501" i="8"/>
  <c r="J501" i="8"/>
  <c r="L501" i="8"/>
  <c r="B502" i="8"/>
  <c r="D502" i="8"/>
  <c r="E502" i="8"/>
  <c r="F502" i="8"/>
  <c r="G502" i="8"/>
  <c r="H502" i="8"/>
  <c r="I502" i="8"/>
  <c r="J502" i="8"/>
  <c r="L502" i="8"/>
  <c r="B503" i="8"/>
  <c r="D503" i="8"/>
  <c r="E503" i="8"/>
  <c r="F503" i="8"/>
  <c r="G503" i="8"/>
  <c r="H503" i="8"/>
  <c r="I503" i="8"/>
  <c r="J503" i="8"/>
  <c r="L503" i="8"/>
  <c r="B504" i="8"/>
  <c r="D504" i="8"/>
  <c r="E504" i="8"/>
  <c r="F504" i="8"/>
  <c r="G504" i="8"/>
  <c r="H504" i="8"/>
  <c r="I504" i="8"/>
  <c r="J504" i="8"/>
  <c r="L504" i="8"/>
  <c r="B505" i="8"/>
  <c r="D505" i="8"/>
  <c r="E505" i="8"/>
  <c r="F505" i="8"/>
  <c r="G505" i="8"/>
  <c r="H505" i="8"/>
  <c r="I505" i="8"/>
  <c r="J505" i="8"/>
  <c r="L505" i="8"/>
  <c r="B506" i="8"/>
  <c r="D506" i="8"/>
  <c r="E506" i="8"/>
  <c r="F506" i="8"/>
  <c r="G506" i="8"/>
  <c r="H506" i="8"/>
  <c r="I506" i="8"/>
  <c r="J506" i="8"/>
  <c r="L506" i="8"/>
  <c r="B507" i="8"/>
  <c r="D507" i="8"/>
  <c r="E507" i="8"/>
  <c r="F507" i="8"/>
  <c r="G507" i="8"/>
  <c r="H507" i="8"/>
  <c r="I507" i="8"/>
  <c r="J507" i="8"/>
  <c r="L507" i="8"/>
  <c r="B508" i="8"/>
  <c r="D508" i="8"/>
  <c r="E508" i="8"/>
  <c r="F508" i="8"/>
  <c r="G508" i="8"/>
  <c r="H508" i="8"/>
  <c r="I508" i="8"/>
  <c r="J508" i="8"/>
  <c r="L508" i="8"/>
  <c r="B509" i="8"/>
  <c r="D509" i="8"/>
  <c r="E509" i="8"/>
  <c r="F509" i="8"/>
  <c r="G509" i="8"/>
  <c r="H509" i="8"/>
  <c r="I509" i="8"/>
  <c r="J509" i="8"/>
  <c r="L509" i="8"/>
  <c r="B510" i="8"/>
  <c r="D510" i="8"/>
  <c r="E510" i="8"/>
  <c r="F510" i="8"/>
  <c r="G510" i="8"/>
  <c r="H510" i="8"/>
  <c r="I510" i="8"/>
  <c r="J510" i="8"/>
  <c r="L510" i="8"/>
  <c r="B511" i="8"/>
  <c r="D511" i="8"/>
  <c r="E511" i="8"/>
  <c r="F511" i="8"/>
  <c r="G511" i="8"/>
  <c r="H511" i="8"/>
  <c r="I511" i="8"/>
  <c r="J511" i="8"/>
  <c r="L511" i="8"/>
  <c r="B512" i="8"/>
  <c r="D512" i="8"/>
  <c r="E512" i="8"/>
  <c r="F512" i="8"/>
  <c r="G512" i="8"/>
  <c r="H512" i="8"/>
  <c r="I512" i="8"/>
  <c r="J512" i="8"/>
  <c r="L512" i="8"/>
  <c r="B513" i="8"/>
  <c r="D513" i="8"/>
  <c r="E513" i="8"/>
  <c r="F513" i="8"/>
  <c r="G513" i="8"/>
  <c r="H513" i="8"/>
  <c r="I513" i="8"/>
  <c r="J513" i="8"/>
  <c r="L513" i="8"/>
  <c r="B514" i="8"/>
  <c r="D514" i="8"/>
  <c r="E514" i="8"/>
  <c r="F514" i="8"/>
  <c r="G514" i="8"/>
  <c r="H514" i="8"/>
  <c r="I514" i="8"/>
  <c r="J514" i="8"/>
  <c r="L514" i="8"/>
  <c r="B515" i="8"/>
  <c r="D515" i="8"/>
  <c r="E515" i="8"/>
  <c r="F515" i="8"/>
  <c r="G515" i="8"/>
  <c r="H515" i="8"/>
  <c r="I515" i="8"/>
  <c r="J515" i="8"/>
  <c r="L515" i="8"/>
  <c r="B516" i="8"/>
  <c r="D516" i="8"/>
  <c r="E516" i="8"/>
  <c r="F516" i="8"/>
  <c r="G516" i="8"/>
  <c r="H516" i="8"/>
  <c r="I516" i="8"/>
  <c r="J516" i="8"/>
  <c r="L516" i="8"/>
  <c r="B517" i="8"/>
  <c r="D517" i="8"/>
  <c r="E517" i="8"/>
  <c r="F517" i="8"/>
  <c r="G517" i="8"/>
  <c r="H517" i="8"/>
  <c r="I517" i="8"/>
  <c r="J517" i="8"/>
  <c r="L517" i="8"/>
  <c r="B518" i="8"/>
  <c r="D518" i="8"/>
  <c r="E518" i="8"/>
  <c r="F518" i="8"/>
  <c r="G518" i="8"/>
  <c r="H518" i="8"/>
  <c r="I518" i="8"/>
  <c r="J518" i="8"/>
  <c r="L518" i="8"/>
  <c r="B519" i="8"/>
  <c r="D519" i="8"/>
  <c r="E519" i="8"/>
  <c r="F519" i="8"/>
  <c r="G519" i="8"/>
  <c r="H519" i="8"/>
  <c r="I519" i="8"/>
  <c r="J519" i="8"/>
  <c r="L519" i="8"/>
  <c r="B520" i="8"/>
  <c r="D520" i="8"/>
  <c r="E520" i="8"/>
  <c r="F520" i="8"/>
  <c r="G520" i="8"/>
  <c r="H520" i="8"/>
  <c r="I520" i="8"/>
  <c r="J520" i="8"/>
  <c r="L520" i="8"/>
  <c r="B521" i="8"/>
  <c r="D521" i="8"/>
  <c r="E521" i="8"/>
  <c r="F521" i="8"/>
  <c r="G521" i="8"/>
  <c r="H521" i="8"/>
  <c r="I521" i="8"/>
  <c r="J521" i="8"/>
  <c r="L521" i="8"/>
  <c r="B522" i="8"/>
  <c r="D522" i="8"/>
  <c r="E522" i="8"/>
  <c r="F522" i="8"/>
  <c r="G522" i="8"/>
  <c r="H522" i="8"/>
  <c r="I522" i="8"/>
  <c r="J522" i="8"/>
  <c r="L522" i="8"/>
  <c r="B523" i="8"/>
  <c r="D523" i="8"/>
  <c r="E523" i="8"/>
  <c r="F523" i="8"/>
  <c r="G523" i="8"/>
  <c r="H523" i="8"/>
  <c r="I523" i="8"/>
  <c r="J523" i="8"/>
  <c r="L523" i="8"/>
  <c r="B524" i="8"/>
  <c r="D524" i="8"/>
  <c r="E524" i="8"/>
  <c r="F524" i="8"/>
  <c r="G524" i="8"/>
  <c r="H524" i="8"/>
  <c r="I524" i="8"/>
  <c r="J524" i="8"/>
  <c r="L524" i="8"/>
  <c r="B525" i="8"/>
  <c r="D525" i="8"/>
  <c r="E525" i="8"/>
  <c r="F525" i="8"/>
  <c r="G525" i="8"/>
  <c r="H525" i="8"/>
  <c r="I525" i="8"/>
  <c r="J525" i="8"/>
  <c r="L525" i="8"/>
  <c r="B526" i="8"/>
  <c r="D526" i="8"/>
  <c r="E526" i="8"/>
  <c r="F526" i="8"/>
  <c r="G526" i="8"/>
  <c r="H526" i="8"/>
  <c r="I526" i="8"/>
  <c r="J526" i="8"/>
  <c r="L526" i="8"/>
  <c r="B527" i="8"/>
  <c r="D527" i="8"/>
  <c r="E527" i="8"/>
  <c r="F527" i="8"/>
  <c r="G527" i="8"/>
  <c r="H527" i="8"/>
  <c r="I527" i="8"/>
  <c r="J527" i="8"/>
  <c r="L527" i="8"/>
  <c r="B528" i="8"/>
  <c r="D528" i="8"/>
  <c r="E528" i="8"/>
  <c r="F528" i="8"/>
  <c r="G528" i="8"/>
  <c r="H528" i="8"/>
  <c r="I528" i="8"/>
  <c r="J528" i="8"/>
  <c r="L528" i="8"/>
  <c r="B529" i="8"/>
  <c r="D529" i="8"/>
  <c r="E529" i="8"/>
  <c r="F529" i="8"/>
  <c r="G529" i="8"/>
  <c r="H529" i="8"/>
  <c r="I529" i="8"/>
  <c r="J529" i="8"/>
  <c r="L529" i="8"/>
  <c r="B530" i="8"/>
  <c r="D530" i="8"/>
  <c r="E530" i="8"/>
  <c r="F530" i="8"/>
  <c r="G530" i="8"/>
  <c r="H530" i="8"/>
  <c r="I530" i="8"/>
  <c r="J530" i="8"/>
  <c r="L530" i="8"/>
  <c r="B531" i="8"/>
  <c r="D531" i="8"/>
  <c r="E531" i="8"/>
  <c r="F531" i="8"/>
  <c r="G531" i="8"/>
  <c r="H531" i="8"/>
  <c r="I531" i="8"/>
  <c r="J531" i="8"/>
  <c r="L531" i="8"/>
  <c r="B532" i="8"/>
  <c r="D532" i="8"/>
  <c r="E532" i="8"/>
  <c r="F532" i="8"/>
  <c r="G532" i="8"/>
  <c r="H532" i="8"/>
  <c r="I532" i="8"/>
  <c r="J532" i="8"/>
  <c r="L532" i="8"/>
  <c r="B533" i="8"/>
  <c r="D533" i="8"/>
  <c r="E533" i="8"/>
  <c r="F533" i="8"/>
  <c r="G533" i="8"/>
  <c r="H533" i="8"/>
  <c r="I533" i="8"/>
  <c r="J533" i="8"/>
  <c r="L533" i="8"/>
  <c r="B534" i="8"/>
  <c r="D534" i="8"/>
  <c r="E534" i="8"/>
  <c r="F534" i="8"/>
  <c r="G534" i="8"/>
  <c r="H534" i="8"/>
  <c r="I534" i="8"/>
  <c r="J534" i="8"/>
  <c r="L534" i="8"/>
  <c r="B535" i="8"/>
  <c r="D535" i="8"/>
  <c r="E535" i="8"/>
  <c r="F535" i="8"/>
  <c r="G535" i="8"/>
  <c r="H535" i="8"/>
  <c r="I535" i="8"/>
  <c r="J535" i="8"/>
  <c r="L535" i="8"/>
  <c r="B536" i="8"/>
  <c r="D536" i="8"/>
  <c r="E536" i="8"/>
  <c r="F536" i="8"/>
  <c r="G536" i="8"/>
  <c r="H536" i="8"/>
  <c r="I536" i="8"/>
  <c r="J536" i="8"/>
  <c r="L536" i="8"/>
  <c r="B537" i="8"/>
  <c r="D537" i="8"/>
  <c r="E537" i="8"/>
  <c r="F537" i="8"/>
  <c r="G537" i="8"/>
  <c r="H537" i="8"/>
  <c r="I537" i="8"/>
  <c r="J537" i="8"/>
  <c r="L537" i="8"/>
  <c r="B538" i="8"/>
  <c r="D538" i="8"/>
  <c r="E538" i="8"/>
  <c r="F538" i="8"/>
  <c r="G538" i="8"/>
  <c r="H538" i="8"/>
  <c r="I538" i="8"/>
  <c r="J538" i="8"/>
  <c r="L538" i="8"/>
  <c r="B539" i="8"/>
  <c r="D539" i="8"/>
  <c r="E539" i="8"/>
  <c r="F539" i="8"/>
  <c r="G539" i="8"/>
  <c r="H539" i="8"/>
  <c r="I539" i="8"/>
  <c r="J539" i="8"/>
  <c r="L539" i="8"/>
  <c r="B540" i="8"/>
  <c r="D540" i="8"/>
  <c r="E540" i="8"/>
  <c r="F540" i="8"/>
  <c r="G540" i="8"/>
  <c r="H540" i="8"/>
  <c r="I540" i="8"/>
  <c r="J540" i="8"/>
  <c r="L540" i="8"/>
  <c r="B541" i="8"/>
  <c r="D541" i="8"/>
  <c r="E541" i="8"/>
  <c r="F541" i="8"/>
  <c r="G541" i="8"/>
  <c r="H541" i="8"/>
  <c r="I541" i="8"/>
  <c r="J541" i="8"/>
  <c r="L541" i="8"/>
  <c r="B542" i="8"/>
  <c r="D542" i="8"/>
  <c r="E542" i="8"/>
  <c r="F542" i="8"/>
  <c r="G542" i="8"/>
  <c r="H542" i="8"/>
  <c r="I542" i="8"/>
  <c r="J542" i="8"/>
  <c r="L542" i="8"/>
  <c r="B543" i="8"/>
  <c r="D543" i="8"/>
  <c r="E543" i="8"/>
  <c r="F543" i="8"/>
  <c r="G543" i="8"/>
  <c r="H543" i="8"/>
  <c r="I543" i="8"/>
  <c r="J543" i="8"/>
  <c r="L543" i="8"/>
  <c r="B544" i="8"/>
  <c r="D544" i="8"/>
  <c r="E544" i="8"/>
  <c r="F544" i="8"/>
  <c r="G544" i="8"/>
  <c r="H544" i="8"/>
  <c r="I544" i="8"/>
  <c r="J544" i="8"/>
  <c r="L544" i="8"/>
  <c r="B545" i="8"/>
  <c r="D545" i="8"/>
  <c r="E545" i="8"/>
  <c r="F545" i="8"/>
  <c r="G545" i="8"/>
  <c r="H545" i="8"/>
  <c r="I545" i="8"/>
  <c r="J545" i="8"/>
  <c r="L545" i="8"/>
  <c r="B546" i="8"/>
  <c r="D546" i="8"/>
  <c r="E546" i="8"/>
  <c r="F546" i="8"/>
  <c r="G546" i="8"/>
  <c r="H546" i="8"/>
  <c r="I546" i="8"/>
  <c r="J546" i="8"/>
  <c r="L546" i="8"/>
  <c r="B547" i="8"/>
  <c r="D547" i="8"/>
  <c r="E547" i="8"/>
  <c r="F547" i="8"/>
  <c r="G547" i="8"/>
  <c r="H547" i="8"/>
  <c r="I547" i="8"/>
  <c r="J547" i="8"/>
  <c r="L547" i="8"/>
  <c r="B548" i="8"/>
  <c r="D548" i="8"/>
  <c r="E548" i="8"/>
  <c r="F548" i="8"/>
  <c r="G548" i="8"/>
  <c r="H548" i="8"/>
  <c r="I548" i="8"/>
  <c r="J548" i="8"/>
  <c r="L548" i="8"/>
  <c r="B549" i="8"/>
  <c r="D549" i="8"/>
  <c r="E549" i="8"/>
  <c r="F549" i="8"/>
  <c r="G549" i="8"/>
  <c r="H549" i="8"/>
  <c r="I549" i="8"/>
  <c r="J549" i="8"/>
  <c r="L549" i="8"/>
  <c r="B550" i="8"/>
  <c r="D550" i="8"/>
  <c r="E550" i="8"/>
  <c r="F550" i="8"/>
  <c r="G550" i="8"/>
  <c r="H550" i="8"/>
  <c r="I550" i="8"/>
  <c r="J550" i="8"/>
  <c r="L550" i="8"/>
  <c r="B551" i="8"/>
  <c r="D551" i="8"/>
  <c r="E551" i="8"/>
  <c r="F551" i="8"/>
  <c r="G551" i="8"/>
  <c r="H551" i="8"/>
  <c r="I551" i="8"/>
  <c r="J551" i="8"/>
  <c r="L551" i="8"/>
  <c r="B552" i="8"/>
  <c r="D552" i="8"/>
  <c r="E552" i="8"/>
  <c r="F552" i="8"/>
  <c r="G552" i="8"/>
  <c r="H552" i="8"/>
  <c r="I552" i="8"/>
  <c r="J552" i="8"/>
  <c r="L552" i="8"/>
  <c r="B553" i="8"/>
  <c r="D553" i="8"/>
  <c r="E553" i="8"/>
  <c r="F553" i="8"/>
  <c r="G553" i="8"/>
  <c r="H553" i="8"/>
  <c r="I553" i="8"/>
  <c r="J553" i="8"/>
  <c r="L553" i="8"/>
  <c r="B554" i="8"/>
  <c r="D554" i="8"/>
  <c r="E554" i="8"/>
  <c r="F554" i="8"/>
  <c r="G554" i="8"/>
  <c r="H554" i="8"/>
  <c r="I554" i="8"/>
  <c r="J554" i="8"/>
  <c r="L554" i="8"/>
  <c r="B555" i="8"/>
  <c r="D555" i="8"/>
  <c r="E555" i="8"/>
  <c r="F555" i="8"/>
  <c r="G555" i="8"/>
  <c r="H555" i="8"/>
  <c r="I555" i="8"/>
  <c r="J555" i="8"/>
  <c r="L555" i="8"/>
  <c r="B556" i="8"/>
  <c r="D556" i="8"/>
  <c r="E556" i="8"/>
  <c r="F556" i="8"/>
  <c r="G556" i="8"/>
  <c r="H556" i="8"/>
  <c r="I556" i="8"/>
  <c r="J556" i="8"/>
  <c r="L556" i="8"/>
  <c r="B557" i="8"/>
  <c r="D557" i="8"/>
  <c r="E557" i="8"/>
  <c r="F557" i="8"/>
  <c r="G557" i="8"/>
  <c r="H557" i="8"/>
  <c r="I557" i="8"/>
  <c r="J557" i="8"/>
  <c r="L557" i="8"/>
  <c r="B558" i="8"/>
  <c r="D558" i="8"/>
  <c r="E558" i="8"/>
  <c r="F558" i="8"/>
  <c r="G558" i="8"/>
  <c r="H558" i="8"/>
  <c r="I558" i="8"/>
  <c r="J558" i="8"/>
  <c r="L558" i="8"/>
  <c r="B559" i="8"/>
  <c r="D559" i="8"/>
  <c r="E559" i="8"/>
  <c r="F559" i="8"/>
  <c r="G559" i="8"/>
  <c r="H559" i="8"/>
  <c r="I559" i="8"/>
  <c r="J559" i="8"/>
  <c r="L559" i="8"/>
  <c r="B560" i="8"/>
  <c r="D560" i="8"/>
  <c r="E560" i="8"/>
  <c r="F560" i="8"/>
  <c r="G560" i="8"/>
  <c r="H560" i="8"/>
  <c r="I560" i="8"/>
  <c r="J560" i="8"/>
  <c r="L560" i="8"/>
  <c r="B561" i="8"/>
  <c r="D561" i="8"/>
  <c r="E561" i="8"/>
  <c r="F561" i="8"/>
  <c r="G561" i="8"/>
  <c r="H561" i="8"/>
  <c r="I561" i="8"/>
  <c r="J561" i="8"/>
  <c r="L561" i="8"/>
  <c r="B562" i="8"/>
  <c r="D562" i="8"/>
  <c r="E562" i="8"/>
  <c r="F562" i="8"/>
  <c r="G562" i="8"/>
  <c r="H562" i="8"/>
  <c r="I562" i="8"/>
  <c r="J562" i="8"/>
  <c r="L562" i="8"/>
  <c r="B563" i="8"/>
  <c r="D563" i="8"/>
  <c r="E563" i="8"/>
  <c r="F563" i="8"/>
  <c r="G563" i="8"/>
  <c r="H563" i="8"/>
  <c r="I563" i="8"/>
  <c r="J563" i="8"/>
  <c r="L563" i="8"/>
  <c r="B564" i="8"/>
  <c r="D564" i="8"/>
  <c r="E564" i="8"/>
  <c r="F564" i="8"/>
  <c r="G564" i="8"/>
  <c r="H564" i="8"/>
  <c r="I564" i="8"/>
  <c r="J564" i="8"/>
  <c r="L564" i="8"/>
  <c r="B565" i="8"/>
  <c r="D565" i="8"/>
  <c r="E565" i="8"/>
  <c r="F565" i="8"/>
  <c r="G565" i="8"/>
  <c r="H565" i="8"/>
  <c r="I565" i="8"/>
  <c r="J565" i="8"/>
  <c r="L565" i="8"/>
  <c r="B566" i="8"/>
  <c r="D566" i="8"/>
  <c r="E566" i="8"/>
  <c r="F566" i="8"/>
  <c r="G566" i="8"/>
  <c r="H566" i="8"/>
  <c r="I566" i="8"/>
  <c r="J566" i="8"/>
  <c r="L566" i="8"/>
  <c r="B567" i="8"/>
  <c r="D567" i="8"/>
  <c r="E567" i="8"/>
  <c r="F567" i="8"/>
  <c r="G567" i="8"/>
  <c r="H567" i="8"/>
  <c r="I567" i="8"/>
  <c r="J567" i="8"/>
  <c r="L567" i="8"/>
  <c r="B568" i="8"/>
  <c r="D568" i="8"/>
  <c r="E568" i="8"/>
  <c r="F568" i="8"/>
  <c r="G568" i="8"/>
  <c r="H568" i="8"/>
  <c r="I568" i="8"/>
  <c r="J568" i="8"/>
  <c r="L568" i="8"/>
  <c r="B569" i="8"/>
  <c r="D569" i="8"/>
  <c r="E569" i="8"/>
  <c r="F569" i="8"/>
  <c r="G569" i="8"/>
  <c r="H569" i="8"/>
  <c r="I569" i="8"/>
  <c r="J569" i="8"/>
  <c r="L569" i="8"/>
  <c r="B570" i="8"/>
  <c r="D570" i="8"/>
  <c r="E570" i="8"/>
  <c r="F570" i="8"/>
  <c r="G570" i="8"/>
  <c r="H570" i="8"/>
  <c r="I570" i="8"/>
  <c r="J570" i="8"/>
  <c r="L570" i="8"/>
  <c r="B571" i="8"/>
  <c r="D571" i="8"/>
  <c r="E571" i="8"/>
  <c r="F571" i="8"/>
  <c r="G571" i="8"/>
  <c r="H571" i="8"/>
  <c r="I571" i="8"/>
  <c r="J571" i="8"/>
  <c r="L571" i="8"/>
  <c r="B572" i="8"/>
  <c r="D572" i="8"/>
  <c r="E572" i="8"/>
  <c r="F572" i="8"/>
  <c r="G572" i="8"/>
  <c r="H572" i="8"/>
  <c r="I572" i="8"/>
  <c r="J572" i="8"/>
  <c r="L572" i="8"/>
  <c r="B573" i="8"/>
  <c r="D573" i="8"/>
  <c r="E573" i="8"/>
  <c r="F573" i="8"/>
  <c r="G573" i="8"/>
  <c r="H573" i="8"/>
  <c r="I573" i="8"/>
  <c r="J573" i="8"/>
  <c r="L573" i="8"/>
  <c r="B574" i="8"/>
  <c r="D574" i="8"/>
  <c r="E574" i="8"/>
  <c r="F574" i="8"/>
  <c r="G574" i="8"/>
  <c r="H574" i="8"/>
  <c r="I574" i="8"/>
  <c r="J574" i="8"/>
  <c r="L574" i="8"/>
  <c r="B575" i="8"/>
  <c r="D575" i="8"/>
  <c r="E575" i="8"/>
  <c r="F575" i="8"/>
  <c r="G575" i="8"/>
  <c r="H575" i="8"/>
  <c r="I575" i="8"/>
  <c r="J575" i="8"/>
  <c r="L575" i="8"/>
  <c r="B576" i="8"/>
  <c r="D576" i="8"/>
  <c r="E576" i="8"/>
  <c r="F576" i="8"/>
  <c r="G576" i="8"/>
  <c r="H576" i="8"/>
  <c r="I576" i="8"/>
  <c r="J576" i="8"/>
  <c r="L576" i="8"/>
  <c r="B577" i="8"/>
  <c r="D577" i="8"/>
  <c r="E577" i="8"/>
  <c r="F577" i="8"/>
  <c r="G577" i="8"/>
  <c r="H577" i="8"/>
  <c r="I577" i="8"/>
  <c r="J577" i="8"/>
  <c r="L577" i="8"/>
  <c r="B578" i="8"/>
  <c r="D578" i="8"/>
  <c r="E578" i="8"/>
  <c r="F578" i="8"/>
  <c r="G578" i="8"/>
  <c r="H578" i="8"/>
  <c r="I578" i="8"/>
  <c r="J578" i="8"/>
  <c r="L578" i="8"/>
  <c r="B579" i="8"/>
  <c r="D579" i="8"/>
  <c r="E579" i="8"/>
  <c r="F579" i="8"/>
  <c r="G579" i="8"/>
  <c r="H579" i="8"/>
  <c r="I579" i="8"/>
  <c r="J579" i="8"/>
  <c r="L579" i="8"/>
  <c r="B580" i="8"/>
  <c r="D580" i="8"/>
  <c r="E580" i="8"/>
  <c r="F580" i="8"/>
  <c r="G580" i="8"/>
  <c r="H580" i="8"/>
  <c r="I580" i="8"/>
  <c r="J580" i="8"/>
  <c r="L580" i="8"/>
  <c r="B581" i="8"/>
  <c r="D581" i="8"/>
  <c r="E581" i="8"/>
  <c r="F581" i="8"/>
  <c r="G581" i="8"/>
  <c r="H581" i="8"/>
  <c r="I581" i="8"/>
  <c r="J581" i="8"/>
  <c r="L581" i="8"/>
  <c r="B582" i="8"/>
  <c r="D582" i="8"/>
  <c r="E582" i="8"/>
  <c r="F582" i="8"/>
  <c r="G582" i="8"/>
  <c r="H582" i="8"/>
  <c r="I582" i="8"/>
  <c r="J582" i="8"/>
  <c r="L582" i="8"/>
  <c r="B583" i="8"/>
  <c r="D583" i="8"/>
  <c r="E583" i="8"/>
  <c r="F583" i="8"/>
  <c r="G583" i="8"/>
  <c r="H583" i="8"/>
  <c r="I583" i="8"/>
  <c r="J583" i="8"/>
  <c r="L583" i="8"/>
  <c r="B584" i="8"/>
  <c r="D584" i="8"/>
  <c r="E584" i="8"/>
  <c r="F584" i="8"/>
  <c r="G584" i="8"/>
  <c r="H584" i="8"/>
  <c r="I584" i="8"/>
  <c r="J584" i="8"/>
  <c r="L584" i="8"/>
  <c r="B585" i="8"/>
  <c r="D585" i="8"/>
  <c r="E585" i="8"/>
  <c r="F585" i="8"/>
  <c r="G585" i="8"/>
  <c r="H585" i="8"/>
  <c r="I585" i="8"/>
  <c r="J585" i="8"/>
  <c r="L585" i="8"/>
  <c r="B586" i="8"/>
  <c r="D586" i="8"/>
  <c r="E586" i="8"/>
  <c r="F586" i="8"/>
  <c r="G586" i="8"/>
  <c r="H586" i="8"/>
  <c r="I586" i="8"/>
  <c r="J586" i="8"/>
  <c r="L586" i="8"/>
  <c r="B587" i="8"/>
  <c r="D587" i="8"/>
  <c r="E587" i="8"/>
  <c r="F587" i="8"/>
  <c r="G587" i="8"/>
  <c r="H587" i="8"/>
  <c r="I587" i="8"/>
  <c r="J587" i="8"/>
  <c r="L587" i="8"/>
  <c r="B588" i="8"/>
  <c r="D588" i="8"/>
  <c r="E588" i="8"/>
  <c r="F588" i="8"/>
  <c r="G588" i="8"/>
  <c r="H588" i="8"/>
  <c r="I588" i="8"/>
  <c r="J588" i="8"/>
  <c r="L588" i="8"/>
  <c r="B589" i="8"/>
  <c r="D589" i="8"/>
  <c r="E589" i="8"/>
  <c r="F589" i="8"/>
  <c r="G589" i="8"/>
  <c r="H589" i="8"/>
  <c r="I589" i="8"/>
  <c r="J589" i="8"/>
  <c r="L589" i="8"/>
  <c r="B590" i="8"/>
  <c r="D590" i="8"/>
  <c r="E590" i="8"/>
  <c r="F590" i="8"/>
  <c r="G590" i="8"/>
  <c r="H590" i="8"/>
  <c r="I590" i="8"/>
  <c r="J590" i="8"/>
  <c r="L590" i="8"/>
  <c r="B591" i="8"/>
  <c r="D591" i="8"/>
  <c r="E591" i="8"/>
  <c r="F591" i="8"/>
  <c r="G591" i="8"/>
  <c r="H591" i="8"/>
  <c r="I591" i="8"/>
  <c r="J591" i="8"/>
  <c r="L591" i="8"/>
  <c r="B592" i="8"/>
  <c r="D592" i="8"/>
  <c r="E592" i="8"/>
  <c r="F592" i="8"/>
  <c r="G592" i="8"/>
  <c r="H592" i="8"/>
  <c r="I592" i="8"/>
  <c r="J592" i="8"/>
  <c r="L592" i="8"/>
  <c r="B593" i="8"/>
  <c r="D593" i="8"/>
  <c r="E593" i="8"/>
  <c r="F593" i="8"/>
  <c r="G593" i="8"/>
  <c r="H593" i="8"/>
  <c r="I593" i="8"/>
  <c r="J593" i="8"/>
  <c r="L593" i="8"/>
  <c r="B594" i="8"/>
  <c r="D594" i="8"/>
  <c r="E594" i="8"/>
  <c r="F594" i="8"/>
  <c r="G594" i="8"/>
  <c r="H594" i="8"/>
  <c r="I594" i="8"/>
  <c r="J594" i="8"/>
  <c r="L594" i="8"/>
  <c r="B595" i="8"/>
  <c r="D595" i="8"/>
  <c r="E595" i="8"/>
  <c r="F595" i="8"/>
  <c r="G595" i="8"/>
  <c r="H595" i="8"/>
  <c r="I595" i="8"/>
  <c r="J595" i="8"/>
  <c r="L595" i="8"/>
  <c r="B596" i="8"/>
  <c r="D596" i="8"/>
  <c r="E596" i="8"/>
  <c r="F596" i="8"/>
  <c r="G596" i="8"/>
  <c r="H596" i="8"/>
  <c r="I596" i="8"/>
  <c r="J596" i="8"/>
  <c r="L596" i="8"/>
  <c r="B597" i="8"/>
  <c r="D597" i="8"/>
  <c r="E597" i="8"/>
  <c r="F597" i="8"/>
  <c r="G597" i="8"/>
  <c r="H597" i="8"/>
  <c r="I597" i="8"/>
  <c r="J597" i="8"/>
  <c r="L597" i="8"/>
  <c r="B598" i="8"/>
  <c r="D598" i="8"/>
  <c r="E598" i="8"/>
  <c r="F598" i="8"/>
  <c r="G598" i="8"/>
  <c r="H598" i="8"/>
  <c r="I598" i="8"/>
  <c r="J598" i="8"/>
  <c r="L598" i="8"/>
  <c r="B599" i="8"/>
  <c r="D599" i="8"/>
  <c r="E599" i="8"/>
  <c r="F599" i="8"/>
  <c r="G599" i="8"/>
  <c r="H599" i="8"/>
  <c r="I599" i="8"/>
  <c r="J599" i="8"/>
  <c r="L599" i="8"/>
  <c r="B600" i="8"/>
  <c r="D600" i="8"/>
  <c r="E600" i="8"/>
  <c r="F600" i="8"/>
  <c r="G600" i="8"/>
  <c r="H600" i="8"/>
  <c r="I600" i="8"/>
  <c r="J600" i="8"/>
  <c r="L600" i="8"/>
  <c r="B601" i="8"/>
  <c r="D601" i="8"/>
  <c r="E601" i="8"/>
  <c r="F601" i="8"/>
  <c r="G601" i="8"/>
  <c r="H601" i="8"/>
  <c r="I601" i="8"/>
  <c r="J601" i="8"/>
  <c r="L601" i="8"/>
  <c r="B602" i="8"/>
  <c r="D602" i="8"/>
  <c r="E602" i="8"/>
  <c r="F602" i="8"/>
  <c r="G602" i="8"/>
  <c r="H602" i="8"/>
  <c r="I602" i="8"/>
  <c r="J602" i="8"/>
  <c r="L602" i="8"/>
  <c r="B603" i="8"/>
  <c r="D603" i="8"/>
  <c r="E603" i="8"/>
  <c r="F603" i="8"/>
  <c r="G603" i="8"/>
  <c r="H603" i="8"/>
  <c r="I603" i="8"/>
  <c r="J603" i="8"/>
  <c r="L603" i="8"/>
  <c r="B604" i="8"/>
  <c r="D604" i="8"/>
  <c r="E604" i="8"/>
  <c r="F604" i="8"/>
  <c r="G604" i="8"/>
  <c r="H604" i="8"/>
  <c r="I604" i="8"/>
  <c r="J604" i="8"/>
  <c r="L604" i="8"/>
  <c r="B605" i="8"/>
  <c r="D605" i="8"/>
  <c r="E605" i="8"/>
  <c r="F605" i="8"/>
  <c r="G605" i="8"/>
  <c r="H605" i="8"/>
  <c r="I605" i="8"/>
  <c r="J605" i="8"/>
  <c r="L605" i="8"/>
  <c r="B606" i="8"/>
  <c r="D606" i="8"/>
  <c r="E606" i="8"/>
  <c r="F606" i="8"/>
  <c r="G606" i="8"/>
  <c r="H606" i="8"/>
  <c r="I606" i="8"/>
  <c r="J606" i="8"/>
  <c r="L606" i="8"/>
  <c r="B607" i="8"/>
  <c r="D607" i="8"/>
  <c r="E607" i="8"/>
  <c r="F607" i="8"/>
  <c r="G607" i="8"/>
  <c r="H607" i="8"/>
  <c r="I607" i="8"/>
  <c r="J607" i="8"/>
  <c r="L607" i="8"/>
  <c r="B608" i="8"/>
  <c r="D608" i="8"/>
  <c r="E608" i="8"/>
  <c r="F608" i="8"/>
  <c r="G608" i="8"/>
  <c r="H608" i="8"/>
  <c r="I608" i="8"/>
  <c r="J608" i="8"/>
  <c r="L608" i="8"/>
  <c r="B609" i="8"/>
  <c r="D609" i="8"/>
  <c r="E609" i="8"/>
  <c r="F609" i="8"/>
  <c r="G609" i="8"/>
  <c r="H609" i="8"/>
  <c r="I609" i="8"/>
  <c r="J609" i="8"/>
  <c r="L609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L5" i="8"/>
  <c r="B129" i="8" l="1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A138" i="8" l="1"/>
  <c r="A142" i="8"/>
  <c r="A146" i="8"/>
  <c r="A150" i="8"/>
  <c r="A154" i="8"/>
  <c r="A158" i="8"/>
  <c r="A162" i="8"/>
  <c r="A166" i="8"/>
  <c r="A170" i="8"/>
  <c r="A174" i="8"/>
  <c r="A178" i="8"/>
  <c r="A182" i="8"/>
  <c r="A186" i="8"/>
  <c r="A190" i="8"/>
  <c r="A194" i="8"/>
  <c r="A198" i="8"/>
  <c r="A202" i="8"/>
  <c r="A206" i="8"/>
  <c r="A210" i="8"/>
  <c r="A214" i="8"/>
  <c r="A218" i="8"/>
  <c r="A222" i="8"/>
  <c r="A226" i="8"/>
  <c r="A230" i="8"/>
  <c r="A234" i="8"/>
  <c r="A238" i="8"/>
  <c r="A242" i="8"/>
  <c r="A246" i="8"/>
  <c r="A250" i="8"/>
  <c r="A254" i="8"/>
  <c r="A258" i="8"/>
  <c r="A262" i="8"/>
  <c r="A266" i="8"/>
  <c r="A270" i="8"/>
  <c r="A274" i="8"/>
  <c r="A278" i="8"/>
  <c r="A282" i="8"/>
  <c r="A286" i="8"/>
  <c r="A290" i="8"/>
  <c r="A294" i="8"/>
  <c r="A298" i="8"/>
  <c r="A302" i="8"/>
  <c r="A306" i="8"/>
  <c r="A310" i="8"/>
  <c r="A136" i="8"/>
  <c r="A140" i="8"/>
  <c r="A144" i="8"/>
  <c r="A148" i="8"/>
  <c r="A152" i="8"/>
  <c r="A156" i="8"/>
  <c r="A160" i="8"/>
  <c r="A164" i="8"/>
  <c r="A168" i="8"/>
  <c r="A172" i="8"/>
  <c r="A176" i="8"/>
  <c r="A180" i="8"/>
  <c r="A184" i="8"/>
  <c r="A188" i="8"/>
  <c r="A192" i="8"/>
  <c r="A196" i="8"/>
  <c r="A200" i="8"/>
  <c r="A204" i="8"/>
  <c r="A208" i="8"/>
  <c r="A212" i="8"/>
  <c r="A216" i="8"/>
  <c r="A220" i="8"/>
  <c r="A224" i="8"/>
  <c r="A228" i="8"/>
  <c r="A232" i="8"/>
  <c r="A236" i="8"/>
  <c r="A240" i="8"/>
  <c r="A244" i="8"/>
  <c r="A248" i="8"/>
  <c r="A252" i="8"/>
  <c r="A256" i="8"/>
  <c r="A260" i="8"/>
  <c r="A264" i="8"/>
  <c r="A268" i="8"/>
  <c r="A272" i="8"/>
  <c r="A276" i="8"/>
  <c r="A280" i="8"/>
  <c r="A284" i="8"/>
  <c r="A288" i="8"/>
  <c r="A292" i="8"/>
  <c r="A296" i="8"/>
  <c r="A300" i="8"/>
  <c r="A304" i="8"/>
  <c r="A308" i="8"/>
  <c r="A312" i="8"/>
  <c r="A320" i="8"/>
  <c r="A328" i="8"/>
  <c r="A336" i="8"/>
  <c r="A344" i="8"/>
  <c r="A352" i="8"/>
  <c r="A360" i="8"/>
  <c r="A368" i="8"/>
  <c r="A376" i="8"/>
  <c r="A384" i="8"/>
  <c r="A392" i="8"/>
  <c r="A400" i="8"/>
  <c r="A408" i="8"/>
  <c r="A416" i="8"/>
  <c r="A424" i="8"/>
  <c r="A432" i="8"/>
  <c r="A440" i="8"/>
  <c r="A314" i="8"/>
  <c r="A322" i="8"/>
  <c r="A330" i="8"/>
  <c r="A338" i="8"/>
  <c r="A346" i="8"/>
  <c r="A354" i="8"/>
  <c r="A362" i="8"/>
  <c r="A370" i="8"/>
  <c r="A378" i="8"/>
  <c r="A386" i="8"/>
  <c r="A394" i="8"/>
  <c r="A402" i="8"/>
  <c r="A410" i="8"/>
  <c r="A418" i="8"/>
  <c r="A426" i="8"/>
  <c r="A434" i="8"/>
  <c r="A442" i="8"/>
  <c r="A450" i="8"/>
  <c r="A458" i="8"/>
  <c r="A318" i="8"/>
  <c r="A326" i="8"/>
  <c r="A334" i="8"/>
  <c r="A342" i="8"/>
  <c r="A350" i="8"/>
  <c r="A358" i="8"/>
  <c r="A366" i="8"/>
  <c r="A374" i="8"/>
  <c r="A382" i="8"/>
  <c r="A390" i="8"/>
  <c r="A398" i="8"/>
  <c r="A406" i="8"/>
  <c r="A414" i="8"/>
  <c r="A422" i="8"/>
  <c r="A430" i="8"/>
  <c r="A438" i="8"/>
  <c r="A446" i="8"/>
  <c r="A454" i="8"/>
  <c r="A462" i="8"/>
  <c r="A316" i="8"/>
  <c r="A348" i="8"/>
  <c r="A380" i="8"/>
  <c r="A412" i="8"/>
  <c r="A444" i="8"/>
  <c r="A460" i="8"/>
  <c r="A483" i="8"/>
  <c r="A487" i="8"/>
  <c r="A491" i="8"/>
  <c r="A495" i="8"/>
  <c r="A499" i="8"/>
  <c r="A503" i="8"/>
  <c r="A507" i="8"/>
  <c r="A511" i="8"/>
  <c r="A515" i="8"/>
  <c r="A519" i="8"/>
  <c r="A523" i="8"/>
  <c r="A527" i="8"/>
  <c r="A531" i="8"/>
  <c r="A535" i="8"/>
  <c r="A539" i="8"/>
  <c r="A543" i="8"/>
  <c r="A547" i="8"/>
  <c r="A551" i="8"/>
  <c r="A555" i="8"/>
  <c r="A559" i="8"/>
  <c r="A563" i="8"/>
  <c r="A567" i="8"/>
  <c r="A571" i="8"/>
  <c r="A575" i="8"/>
  <c r="A579" i="8"/>
  <c r="A583" i="8"/>
  <c r="A587" i="8"/>
  <c r="A591" i="8"/>
  <c r="A595" i="8"/>
  <c r="A599" i="8"/>
  <c r="A603" i="8"/>
  <c r="A607" i="8"/>
  <c r="A324" i="8"/>
  <c r="A356" i="8"/>
  <c r="A388" i="8"/>
  <c r="A420" i="8"/>
  <c r="A448" i="8"/>
  <c r="A464" i="8"/>
  <c r="A332" i="8"/>
  <c r="A364" i="8"/>
  <c r="A396" i="8"/>
  <c r="A428" i="8"/>
  <c r="A452" i="8"/>
  <c r="A466" i="8"/>
  <c r="A469" i="8"/>
  <c r="A473" i="8"/>
  <c r="A477" i="8"/>
  <c r="A481" i="8"/>
  <c r="A485" i="8"/>
  <c r="A489" i="8"/>
  <c r="A493" i="8"/>
  <c r="A497" i="8"/>
  <c r="A501" i="8"/>
  <c r="A505" i="8"/>
  <c r="A509" i="8"/>
  <c r="A513" i="8"/>
  <c r="A517" i="8"/>
  <c r="A521" i="8"/>
  <c r="A525" i="8"/>
  <c r="A529" i="8"/>
  <c r="A533" i="8"/>
  <c r="A537" i="8"/>
  <c r="A541" i="8"/>
  <c r="A545" i="8"/>
  <c r="A549" i="8"/>
  <c r="A553" i="8"/>
  <c r="A557" i="8"/>
  <c r="A561" i="8"/>
  <c r="A565" i="8"/>
  <c r="A569" i="8"/>
  <c r="A573" i="8"/>
  <c r="A577" i="8"/>
  <c r="A581" i="8"/>
  <c r="A585" i="8"/>
  <c r="A589" i="8"/>
  <c r="A593" i="8"/>
  <c r="A597" i="8"/>
  <c r="A601" i="8"/>
  <c r="A605" i="8"/>
  <c r="A609" i="8"/>
  <c r="A340" i="8"/>
  <c r="A372" i="8"/>
  <c r="A404" i="8"/>
  <c r="A436" i="8"/>
  <c r="A456" i="8"/>
  <c r="A468" i="8"/>
  <c r="A472" i="8"/>
  <c r="A476" i="8"/>
  <c r="A480" i="8"/>
  <c r="A484" i="8"/>
  <c r="A488" i="8"/>
  <c r="A492" i="8"/>
  <c r="A496" i="8"/>
  <c r="A500" i="8"/>
  <c r="A504" i="8"/>
  <c r="A508" i="8"/>
  <c r="A512" i="8"/>
  <c r="A516" i="8"/>
  <c r="A520" i="8"/>
  <c r="A524" i="8"/>
  <c r="A528" i="8"/>
  <c r="A532" i="8"/>
  <c r="A536" i="8"/>
  <c r="A540" i="8"/>
  <c r="A544" i="8"/>
  <c r="A548" i="8"/>
  <c r="A552" i="8"/>
  <c r="A556" i="8"/>
  <c r="A560" i="8"/>
  <c r="A564" i="8"/>
  <c r="A568" i="8"/>
  <c r="A572" i="8"/>
  <c r="A576" i="8"/>
  <c r="A580" i="8"/>
  <c r="A584" i="8"/>
  <c r="A588" i="8"/>
  <c r="A592" i="8"/>
  <c r="A596" i="8"/>
  <c r="A600" i="8"/>
  <c r="A604" i="8"/>
  <c r="A608" i="8"/>
  <c r="A355" i="8"/>
  <c r="A419" i="8"/>
  <c r="A349" i="8"/>
  <c r="A132" i="8"/>
  <c r="A331" i="8"/>
  <c r="A363" i="8"/>
  <c r="A395" i="8"/>
  <c r="A427" i="8"/>
  <c r="A325" i="8"/>
  <c r="A357" i="8"/>
  <c r="A389" i="8"/>
  <c r="A421" i="8"/>
  <c r="A453" i="8"/>
  <c r="A137" i="8"/>
  <c r="A145" i="8"/>
  <c r="A153" i="8"/>
  <c r="A161" i="8"/>
  <c r="A169" i="8"/>
  <c r="A177" i="8"/>
  <c r="A185" i="8"/>
  <c r="A193" i="8"/>
  <c r="A201" i="8"/>
  <c r="A209" i="8"/>
  <c r="A217" i="8"/>
  <c r="A225" i="8"/>
  <c r="A233" i="8"/>
  <c r="A241" i="8"/>
  <c r="A249" i="8"/>
  <c r="A257" i="8"/>
  <c r="A265" i="8"/>
  <c r="A273" i="8"/>
  <c r="A281" i="8"/>
  <c r="A289" i="8"/>
  <c r="A297" i="8"/>
  <c r="A329" i="8"/>
  <c r="A361" i="8"/>
  <c r="A393" i="8"/>
  <c r="A425" i="8"/>
  <c r="A457" i="8"/>
  <c r="A423" i="8"/>
  <c r="A367" i="8"/>
  <c r="A467" i="8"/>
  <c r="A307" i="8"/>
  <c r="A375" i="8"/>
  <c r="A319" i="8"/>
  <c r="A447" i="8"/>
  <c r="A474" i="8"/>
  <c r="A490" i="8"/>
  <c r="A506" i="8"/>
  <c r="A522" i="8"/>
  <c r="A538" i="8"/>
  <c r="A554" i="8"/>
  <c r="A570" i="8"/>
  <c r="A586" i="8"/>
  <c r="A602" i="8"/>
  <c r="A134" i="8"/>
  <c r="A339" i="8"/>
  <c r="A371" i="8"/>
  <c r="A403" i="8"/>
  <c r="A435" i="8"/>
  <c r="A333" i="8"/>
  <c r="A365" i="8"/>
  <c r="A397" i="8"/>
  <c r="A429" i="8"/>
  <c r="A131" i="8"/>
  <c r="A139" i="8"/>
  <c r="A147" i="8"/>
  <c r="A155" i="8"/>
  <c r="A163" i="8"/>
  <c r="A171" i="8"/>
  <c r="A179" i="8"/>
  <c r="A187" i="8"/>
  <c r="A195" i="8"/>
  <c r="A203" i="8"/>
  <c r="A211" i="8"/>
  <c r="A219" i="8"/>
  <c r="A227" i="8"/>
  <c r="A235" i="8"/>
  <c r="A243" i="8"/>
  <c r="A251" i="8"/>
  <c r="A259" i="8"/>
  <c r="A267" i="8"/>
  <c r="A275" i="8"/>
  <c r="A283" i="8"/>
  <c r="A291" i="8"/>
  <c r="A299" i="8"/>
  <c r="A337" i="8"/>
  <c r="A369" i="8"/>
  <c r="A401" i="8"/>
  <c r="A433" i="8"/>
  <c r="A327" i="8"/>
  <c r="A451" i="8"/>
  <c r="A399" i="8"/>
  <c r="A301" i="8"/>
  <c r="A309" i="8"/>
  <c r="A407" i="8"/>
  <c r="A351" i="8"/>
  <c r="A461" i="8"/>
  <c r="A478" i="8"/>
  <c r="A494" i="8"/>
  <c r="A510" i="8"/>
  <c r="A526" i="8"/>
  <c r="A542" i="8"/>
  <c r="A558" i="8"/>
  <c r="A574" i="8"/>
  <c r="A590" i="8"/>
  <c r="A606" i="8"/>
  <c r="A471" i="8"/>
  <c r="A323" i="8"/>
  <c r="A315" i="8"/>
  <c r="A347" i="8"/>
  <c r="A379" i="8"/>
  <c r="A411" i="8"/>
  <c r="A443" i="8"/>
  <c r="A341" i="8"/>
  <c r="A373" i="8"/>
  <c r="A405" i="8"/>
  <c r="A437" i="8"/>
  <c r="A133" i="8"/>
  <c r="A141" i="8"/>
  <c r="A149" i="8"/>
  <c r="A157" i="8"/>
  <c r="A165" i="8"/>
  <c r="A173" i="8"/>
  <c r="A181" i="8"/>
  <c r="A189" i="8"/>
  <c r="A197" i="8"/>
  <c r="A205" i="8"/>
  <c r="A213" i="8"/>
  <c r="A221" i="8"/>
  <c r="A229" i="8"/>
  <c r="A237" i="8"/>
  <c r="A245" i="8"/>
  <c r="A253" i="8"/>
  <c r="A261" i="8"/>
  <c r="A269" i="8"/>
  <c r="A277" i="8"/>
  <c r="A285" i="8"/>
  <c r="A293" i="8"/>
  <c r="A313" i="8"/>
  <c r="A345" i="8"/>
  <c r="A377" i="8"/>
  <c r="A409" i="8"/>
  <c r="A441" i="8"/>
  <c r="A359" i="8"/>
  <c r="A465" i="8"/>
  <c r="A431" i="8"/>
  <c r="A303" i="8"/>
  <c r="A311" i="8"/>
  <c r="A439" i="8"/>
  <c r="A383" i="8"/>
  <c r="A463" i="8"/>
  <c r="A482" i="8"/>
  <c r="A498" i="8"/>
  <c r="A514" i="8"/>
  <c r="A530" i="8"/>
  <c r="A546" i="8"/>
  <c r="A562" i="8"/>
  <c r="A578" i="8"/>
  <c r="A594" i="8"/>
  <c r="A475" i="8"/>
  <c r="A130" i="8"/>
  <c r="A387" i="8"/>
  <c r="A317" i="8"/>
  <c r="A381" i="8"/>
  <c r="A413" i="8"/>
  <c r="A445" i="8"/>
  <c r="A135" i="8"/>
  <c r="A143" i="8"/>
  <c r="A151" i="8"/>
  <c r="A159" i="8"/>
  <c r="A167" i="8"/>
  <c r="A175" i="8"/>
  <c r="A183" i="8"/>
  <c r="A191" i="8"/>
  <c r="A199" i="8"/>
  <c r="A207" i="8"/>
  <c r="A215" i="8"/>
  <c r="A223" i="8"/>
  <c r="A231" i="8"/>
  <c r="A239" i="8"/>
  <c r="A247" i="8"/>
  <c r="A255" i="8"/>
  <c r="A263" i="8"/>
  <c r="A271" i="8"/>
  <c r="A279" i="8"/>
  <c r="A287" i="8"/>
  <c r="A295" i="8"/>
  <c r="A321" i="8"/>
  <c r="A353" i="8"/>
  <c r="A385" i="8"/>
  <c r="A417" i="8"/>
  <c r="A449" i="8"/>
  <c r="A391" i="8"/>
  <c r="A335" i="8"/>
  <c r="A455" i="8"/>
  <c r="A305" i="8"/>
  <c r="A343" i="8"/>
  <c r="A459" i="8"/>
  <c r="A415" i="8"/>
  <c r="A470" i="8"/>
  <c r="A486" i="8"/>
  <c r="A502" i="8"/>
  <c r="A518" i="8"/>
  <c r="A534" i="8"/>
  <c r="A550" i="8"/>
  <c r="A566" i="8"/>
  <c r="A582" i="8"/>
  <c r="A598" i="8"/>
  <c r="A479" i="8"/>
  <c r="A4" i="9"/>
  <c r="C3" i="9"/>
  <c r="B3" i="9"/>
  <c r="B2" i="9"/>
  <c r="C1" i="9"/>
  <c r="B1" i="9"/>
  <c r="L129" i="8"/>
  <c r="J129" i="8"/>
  <c r="I129" i="8"/>
  <c r="H129" i="8"/>
  <c r="G129" i="8"/>
  <c r="F129" i="8"/>
  <c r="E129" i="8"/>
  <c r="D129" i="8"/>
  <c r="L128" i="8"/>
  <c r="J128" i="8"/>
  <c r="I128" i="8"/>
  <c r="H128" i="8"/>
  <c r="G128" i="8"/>
  <c r="F128" i="8"/>
  <c r="E128" i="8"/>
  <c r="D128" i="8"/>
  <c r="L127" i="8"/>
  <c r="J127" i="8"/>
  <c r="I127" i="8"/>
  <c r="H127" i="8"/>
  <c r="G127" i="8"/>
  <c r="F127" i="8"/>
  <c r="E127" i="8"/>
  <c r="D127" i="8"/>
  <c r="L126" i="8"/>
  <c r="J126" i="8"/>
  <c r="I126" i="8"/>
  <c r="H126" i="8"/>
  <c r="G126" i="8"/>
  <c r="F126" i="8"/>
  <c r="E126" i="8"/>
  <c r="D126" i="8"/>
  <c r="L125" i="8"/>
  <c r="J125" i="8"/>
  <c r="I125" i="8"/>
  <c r="H125" i="8"/>
  <c r="G125" i="8"/>
  <c r="F125" i="8"/>
  <c r="E125" i="8"/>
  <c r="D125" i="8"/>
  <c r="L124" i="8"/>
  <c r="J124" i="8"/>
  <c r="I124" i="8"/>
  <c r="H124" i="8"/>
  <c r="G124" i="8"/>
  <c r="F124" i="8"/>
  <c r="E124" i="8"/>
  <c r="D124" i="8"/>
  <c r="L123" i="8"/>
  <c r="J123" i="8"/>
  <c r="I123" i="8"/>
  <c r="H123" i="8"/>
  <c r="G123" i="8"/>
  <c r="F123" i="8"/>
  <c r="E123" i="8"/>
  <c r="D123" i="8"/>
  <c r="L122" i="8"/>
  <c r="J122" i="8"/>
  <c r="I122" i="8"/>
  <c r="H122" i="8"/>
  <c r="G122" i="8"/>
  <c r="F122" i="8"/>
  <c r="E122" i="8"/>
  <c r="D122" i="8"/>
  <c r="L121" i="8"/>
  <c r="J121" i="8"/>
  <c r="I121" i="8"/>
  <c r="H121" i="8"/>
  <c r="G121" i="8"/>
  <c r="F121" i="8"/>
  <c r="E121" i="8"/>
  <c r="D121" i="8"/>
  <c r="L120" i="8"/>
  <c r="J120" i="8"/>
  <c r="I120" i="8"/>
  <c r="H120" i="8"/>
  <c r="G120" i="8"/>
  <c r="F120" i="8"/>
  <c r="E120" i="8"/>
  <c r="D120" i="8"/>
  <c r="L119" i="8"/>
  <c r="J119" i="8"/>
  <c r="I119" i="8"/>
  <c r="H119" i="8"/>
  <c r="G119" i="8"/>
  <c r="F119" i="8"/>
  <c r="E119" i="8"/>
  <c r="D119" i="8"/>
  <c r="L118" i="8"/>
  <c r="J118" i="8"/>
  <c r="I118" i="8"/>
  <c r="H118" i="8"/>
  <c r="G118" i="8"/>
  <c r="F118" i="8"/>
  <c r="E118" i="8"/>
  <c r="D118" i="8"/>
  <c r="L117" i="8"/>
  <c r="J117" i="8"/>
  <c r="I117" i="8"/>
  <c r="H117" i="8"/>
  <c r="G117" i="8"/>
  <c r="F117" i="8"/>
  <c r="E117" i="8"/>
  <c r="D117" i="8"/>
  <c r="L116" i="8"/>
  <c r="J116" i="8"/>
  <c r="I116" i="8"/>
  <c r="H116" i="8"/>
  <c r="G116" i="8"/>
  <c r="F116" i="8"/>
  <c r="E116" i="8"/>
  <c r="D116" i="8"/>
  <c r="L115" i="8"/>
  <c r="J115" i="8"/>
  <c r="I115" i="8"/>
  <c r="H115" i="8"/>
  <c r="G115" i="8"/>
  <c r="F115" i="8"/>
  <c r="E115" i="8"/>
  <c r="D115" i="8"/>
  <c r="L114" i="8"/>
  <c r="J114" i="8"/>
  <c r="I114" i="8"/>
  <c r="H114" i="8"/>
  <c r="G114" i="8"/>
  <c r="F114" i="8"/>
  <c r="E114" i="8"/>
  <c r="D114" i="8"/>
  <c r="L113" i="8"/>
  <c r="J113" i="8"/>
  <c r="I113" i="8"/>
  <c r="H113" i="8"/>
  <c r="G113" i="8"/>
  <c r="F113" i="8"/>
  <c r="E113" i="8"/>
  <c r="D113" i="8"/>
  <c r="L112" i="8"/>
  <c r="J112" i="8"/>
  <c r="I112" i="8"/>
  <c r="H112" i="8"/>
  <c r="G112" i="8"/>
  <c r="F112" i="8"/>
  <c r="E112" i="8"/>
  <c r="D112" i="8"/>
  <c r="L111" i="8"/>
  <c r="J111" i="8"/>
  <c r="I111" i="8"/>
  <c r="H111" i="8"/>
  <c r="G111" i="8"/>
  <c r="F111" i="8"/>
  <c r="E111" i="8"/>
  <c r="D111" i="8"/>
  <c r="L110" i="8"/>
  <c r="J110" i="8"/>
  <c r="I110" i="8"/>
  <c r="H110" i="8"/>
  <c r="G110" i="8"/>
  <c r="F110" i="8"/>
  <c r="E110" i="8"/>
  <c r="D110" i="8"/>
  <c r="L109" i="8"/>
  <c r="J109" i="8"/>
  <c r="I109" i="8"/>
  <c r="H109" i="8"/>
  <c r="G109" i="8"/>
  <c r="F109" i="8"/>
  <c r="E109" i="8"/>
  <c r="D109" i="8"/>
  <c r="L108" i="8"/>
  <c r="J108" i="8"/>
  <c r="I108" i="8"/>
  <c r="H108" i="8"/>
  <c r="G108" i="8"/>
  <c r="F108" i="8"/>
  <c r="E108" i="8"/>
  <c r="D108" i="8"/>
  <c r="L107" i="8"/>
  <c r="J107" i="8"/>
  <c r="I107" i="8"/>
  <c r="H107" i="8"/>
  <c r="G107" i="8"/>
  <c r="F107" i="8"/>
  <c r="E107" i="8"/>
  <c r="D107" i="8"/>
  <c r="L106" i="8"/>
  <c r="J106" i="8"/>
  <c r="I106" i="8"/>
  <c r="H106" i="8"/>
  <c r="G106" i="8"/>
  <c r="F106" i="8"/>
  <c r="E106" i="8"/>
  <c r="D106" i="8"/>
  <c r="L105" i="8"/>
  <c r="J105" i="8"/>
  <c r="I105" i="8"/>
  <c r="H105" i="8"/>
  <c r="G105" i="8"/>
  <c r="F105" i="8"/>
  <c r="E105" i="8"/>
  <c r="D105" i="8"/>
  <c r="L104" i="8"/>
  <c r="J104" i="8"/>
  <c r="I104" i="8"/>
  <c r="H104" i="8"/>
  <c r="G104" i="8"/>
  <c r="F104" i="8"/>
  <c r="E104" i="8"/>
  <c r="D104" i="8"/>
  <c r="L103" i="8"/>
  <c r="J103" i="8"/>
  <c r="I103" i="8"/>
  <c r="H103" i="8"/>
  <c r="G103" i="8"/>
  <c r="F103" i="8"/>
  <c r="E103" i="8"/>
  <c r="D103" i="8"/>
  <c r="L102" i="8"/>
  <c r="J102" i="8"/>
  <c r="I102" i="8"/>
  <c r="H102" i="8"/>
  <c r="G102" i="8"/>
  <c r="F102" i="8"/>
  <c r="E102" i="8"/>
  <c r="D102" i="8"/>
  <c r="L101" i="8"/>
  <c r="J101" i="8"/>
  <c r="I101" i="8"/>
  <c r="H101" i="8"/>
  <c r="G101" i="8"/>
  <c r="F101" i="8"/>
  <c r="E101" i="8"/>
  <c r="D101" i="8"/>
  <c r="L100" i="8"/>
  <c r="J100" i="8"/>
  <c r="I100" i="8"/>
  <c r="H100" i="8"/>
  <c r="G100" i="8"/>
  <c r="F100" i="8"/>
  <c r="E100" i="8"/>
  <c r="D100" i="8"/>
  <c r="L99" i="8"/>
  <c r="J99" i="8"/>
  <c r="I99" i="8"/>
  <c r="H99" i="8"/>
  <c r="G99" i="8"/>
  <c r="F99" i="8"/>
  <c r="E99" i="8"/>
  <c r="D99" i="8"/>
  <c r="L98" i="8"/>
  <c r="J98" i="8"/>
  <c r="I98" i="8"/>
  <c r="H98" i="8"/>
  <c r="G98" i="8"/>
  <c r="F98" i="8"/>
  <c r="E98" i="8"/>
  <c r="D98" i="8"/>
  <c r="L97" i="8"/>
  <c r="J97" i="8"/>
  <c r="I97" i="8"/>
  <c r="H97" i="8"/>
  <c r="G97" i="8"/>
  <c r="F97" i="8"/>
  <c r="E97" i="8"/>
  <c r="D97" i="8"/>
  <c r="L96" i="8"/>
  <c r="J96" i="8"/>
  <c r="I96" i="8"/>
  <c r="H96" i="8"/>
  <c r="G96" i="8"/>
  <c r="F96" i="8"/>
  <c r="E96" i="8"/>
  <c r="D96" i="8"/>
  <c r="L95" i="8"/>
  <c r="J95" i="8"/>
  <c r="I95" i="8"/>
  <c r="H95" i="8"/>
  <c r="G95" i="8"/>
  <c r="F95" i="8"/>
  <c r="E95" i="8"/>
  <c r="D95" i="8"/>
  <c r="L94" i="8"/>
  <c r="J94" i="8"/>
  <c r="I94" i="8"/>
  <c r="H94" i="8"/>
  <c r="G94" i="8"/>
  <c r="F94" i="8"/>
  <c r="E94" i="8"/>
  <c r="D94" i="8"/>
  <c r="L93" i="8"/>
  <c r="J93" i="8"/>
  <c r="I93" i="8"/>
  <c r="H93" i="8"/>
  <c r="G93" i="8"/>
  <c r="F93" i="8"/>
  <c r="E93" i="8"/>
  <c r="D93" i="8"/>
  <c r="L92" i="8"/>
  <c r="J92" i="8"/>
  <c r="I92" i="8"/>
  <c r="H92" i="8"/>
  <c r="G92" i="8"/>
  <c r="F92" i="8"/>
  <c r="E92" i="8"/>
  <c r="D92" i="8"/>
  <c r="L91" i="8"/>
  <c r="J91" i="8"/>
  <c r="I91" i="8"/>
  <c r="H91" i="8"/>
  <c r="G91" i="8"/>
  <c r="F91" i="8"/>
  <c r="E91" i="8"/>
  <c r="D91" i="8"/>
  <c r="L90" i="8"/>
  <c r="J90" i="8"/>
  <c r="I90" i="8"/>
  <c r="H90" i="8"/>
  <c r="G90" i="8"/>
  <c r="F90" i="8"/>
  <c r="E90" i="8"/>
  <c r="D90" i="8"/>
  <c r="L89" i="8"/>
  <c r="J89" i="8"/>
  <c r="I89" i="8"/>
  <c r="H89" i="8"/>
  <c r="G89" i="8"/>
  <c r="F89" i="8"/>
  <c r="E89" i="8"/>
  <c r="D89" i="8"/>
  <c r="L88" i="8"/>
  <c r="J88" i="8"/>
  <c r="I88" i="8"/>
  <c r="H88" i="8"/>
  <c r="G88" i="8"/>
  <c r="F88" i="8"/>
  <c r="E88" i="8"/>
  <c r="D88" i="8"/>
  <c r="L87" i="8"/>
  <c r="J87" i="8"/>
  <c r="I87" i="8"/>
  <c r="H87" i="8"/>
  <c r="G87" i="8"/>
  <c r="F87" i="8"/>
  <c r="E87" i="8"/>
  <c r="D87" i="8"/>
  <c r="L86" i="8"/>
  <c r="J86" i="8"/>
  <c r="I86" i="8"/>
  <c r="H86" i="8"/>
  <c r="G86" i="8"/>
  <c r="F86" i="8"/>
  <c r="E86" i="8"/>
  <c r="D86" i="8"/>
  <c r="L85" i="8"/>
  <c r="J85" i="8"/>
  <c r="I85" i="8"/>
  <c r="H85" i="8"/>
  <c r="G85" i="8"/>
  <c r="F85" i="8"/>
  <c r="E85" i="8"/>
  <c r="D85" i="8"/>
  <c r="L84" i="8"/>
  <c r="J84" i="8"/>
  <c r="I84" i="8"/>
  <c r="H84" i="8"/>
  <c r="G84" i="8"/>
  <c r="F84" i="8"/>
  <c r="E84" i="8"/>
  <c r="D84" i="8"/>
  <c r="L83" i="8"/>
  <c r="J83" i="8"/>
  <c r="I83" i="8"/>
  <c r="H83" i="8"/>
  <c r="G83" i="8"/>
  <c r="F83" i="8"/>
  <c r="E83" i="8"/>
  <c r="D83" i="8"/>
  <c r="L82" i="8"/>
  <c r="J82" i="8"/>
  <c r="I82" i="8"/>
  <c r="H82" i="8"/>
  <c r="G82" i="8"/>
  <c r="F82" i="8"/>
  <c r="E82" i="8"/>
  <c r="D82" i="8"/>
  <c r="L81" i="8"/>
  <c r="J81" i="8"/>
  <c r="I81" i="8"/>
  <c r="H81" i="8"/>
  <c r="G81" i="8"/>
  <c r="F81" i="8"/>
  <c r="E81" i="8"/>
  <c r="D81" i="8"/>
  <c r="L80" i="8"/>
  <c r="J80" i="8"/>
  <c r="I80" i="8"/>
  <c r="H80" i="8"/>
  <c r="G80" i="8"/>
  <c r="F80" i="8"/>
  <c r="E80" i="8"/>
  <c r="D80" i="8"/>
  <c r="L79" i="8"/>
  <c r="J79" i="8"/>
  <c r="I79" i="8"/>
  <c r="H79" i="8"/>
  <c r="G79" i="8"/>
  <c r="F79" i="8"/>
  <c r="E79" i="8"/>
  <c r="D79" i="8"/>
  <c r="L78" i="8"/>
  <c r="J78" i="8"/>
  <c r="I78" i="8"/>
  <c r="H78" i="8"/>
  <c r="G78" i="8"/>
  <c r="F78" i="8"/>
  <c r="E78" i="8"/>
  <c r="D78" i="8"/>
  <c r="L77" i="8"/>
  <c r="J77" i="8"/>
  <c r="I77" i="8"/>
  <c r="H77" i="8"/>
  <c r="G77" i="8"/>
  <c r="F77" i="8"/>
  <c r="E77" i="8"/>
  <c r="D77" i="8"/>
  <c r="L76" i="8"/>
  <c r="J76" i="8"/>
  <c r="I76" i="8"/>
  <c r="H76" i="8"/>
  <c r="G76" i="8"/>
  <c r="F76" i="8"/>
  <c r="E76" i="8"/>
  <c r="D76" i="8"/>
  <c r="L75" i="8"/>
  <c r="J75" i="8"/>
  <c r="I75" i="8"/>
  <c r="H75" i="8"/>
  <c r="G75" i="8"/>
  <c r="F75" i="8"/>
  <c r="E75" i="8"/>
  <c r="D75" i="8"/>
  <c r="L74" i="8"/>
  <c r="J74" i="8"/>
  <c r="I74" i="8"/>
  <c r="H74" i="8"/>
  <c r="G74" i="8"/>
  <c r="F74" i="8"/>
  <c r="E74" i="8"/>
  <c r="D74" i="8"/>
  <c r="L73" i="8"/>
  <c r="J73" i="8"/>
  <c r="I73" i="8"/>
  <c r="H73" i="8"/>
  <c r="G73" i="8"/>
  <c r="F73" i="8"/>
  <c r="E73" i="8"/>
  <c r="D73" i="8"/>
  <c r="L72" i="8"/>
  <c r="J72" i="8"/>
  <c r="I72" i="8"/>
  <c r="H72" i="8"/>
  <c r="G72" i="8"/>
  <c r="F72" i="8"/>
  <c r="E72" i="8"/>
  <c r="D72" i="8"/>
  <c r="L71" i="8"/>
  <c r="J71" i="8"/>
  <c r="I71" i="8"/>
  <c r="H71" i="8"/>
  <c r="G71" i="8"/>
  <c r="F71" i="8"/>
  <c r="E71" i="8"/>
  <c r="D71" i="8"/>
  <c r="L70" i="8"/>
  <c r="J70" i="8"/>
  <c r="I70" i="8"/>
  <c r="H70" i="8"/>
  <c r="G70" i="8"/>
  <c r="F70" i="8"/>
  <c r="E70" i="8"/>
  <c r="D70" i="8"/>
  <c r="L69" i="8"/>
  <c r="J69" i="8"/>
  <c r="I69" i="8"/>
  <c r="H69" i="8"/>
  <c r="G69" i="8"/>
  <c r="F69" i="8"/>
  <c r="E69" i="8"/>
  <c r="D69" i="8"/>
  <c r="L68" i="8"/>
  <c r="J68" i="8"/>
  <c r="I68" i="8"/>
  <c r="H68" i="8"/>
  <c r="G68" i="8"/>
  <c r="F68" i="8"/>
  <c r="E68" i="8"/>
  <c r="D68" i="8"/>
  <c r="L67" i="8"/>
  <c r="J67" i="8"/>
  <c r="I67" i="8"/>
  <c r="H67" i="8"/>
  <c r="G67" i="8"/>
  <c r="F67" i="8"/>
  <c r="E67" i="8"/>
  <c r="D67" i="8"/>
  <c r="L66" i="8"/>
  <c r="J66" i="8"/>
  <c r="I66" i="8"/>
  <c r="H66" i="8"/>
  <c r="G66" i="8"/>
  <c r="F66" i="8"/>
  <c r="E66" i="8"/>
  <c r="D66" i="8"/>
  <c r="L65" i="8"/>
  <c r="J65" i="8"/>
  <c r="I65" i="8"/>
  <c r="H65" i="8"/>
  <c r="G65" i="8"/>
  <c r="F65" i="8"/>
  <c r="E65" i="8"/>
  <c r="D65" i="8"/>
  <c r="L64" i="8"/>
  <c r="J64" i="8"/>
  <c r="I64" i="8"/>
  <c r="H64" i="8"/>
  <c r="G64" i="8"/>
  <c r="F64" i="8"/>
  <c r="E64" i="8"/>
  <c r="D64" i="8"/>
  <c r="L63" i="8"/>
  <c r="J63" i="8"/>
  <c r="I63" i="8"/>
  <c r="H63" i="8"/>
  <c r="G63" i="8"/>
  <c r="F63" i="8"/>
  <c r="E63" i="8"/>
  <c r="D63" i="8"/>
  <c r="L62" i="8"/>
  <c r="J62" i="8"/>
  <c r="I62" i="8"/>
  <c r="H62" i="8"/>
  <c r="G62" i="8"/>
  <c r="F62" i="8"/>
  <c r="E62" i="8"/>
  <c r="D62" i="8"/>
  <c r="L61" i="8"/>
  <c r="J61" i="8"/>
  <c r="I61" i="8"/>
  <c r="H61" i="8"/>
  <c r="G61" i="8"/>
  <c r="F61" i="8"/>
  <c r="E61" i="8"/>
  <c r="D61" i="8"/>
  <c r="L60" i="8"/>
  <c r="J60" i="8"/>
  <c r="I60" i="8"/>
  <c r="H60" i="8"/>
  <c r="G60" i="8"/>
  <c r="F60" i="8"/>
  <c r="E60" i="8"/>
  <c r="D60" i="8"/>
  <c r="L59" i="8"/>
  <c r="J59" i="8"/>
  <c r="I59" i="8"/>
  <c r="H59" i="8"/>
  <c r="G59" i="8"/>
  <c r="F59" i="8"/>
  <c r="E59" i="8"/>
  <c r="D59" i="8"/>
  <c r="L58" i="8"/>
  <c r="J58" i="8"/>
  <c r="I58" i="8"/>
  <c r="H58" i="8"/>
  <c r="G58" i="8"/>
  <c r="F58" i="8"/>
  <c r="E58" i="8"/>
  <c r="D58" i="8"/>
  <c r="L57" i="8"/>
  <c r="J57" i="8"/>
  <c r="I57" i="8"/>
  <c r="H57" i="8"/>
  <c r="G57" i="8"/>
  <c r="F57" i="8"/>
  <c r="E57" i="8"/>
  <c r="D57" i="8"/>
  <c r="L56" i="8"/>
  <c r="J56" i="8"/>
  <c r="I56" i="8"/>
  <c r="H56" i="8"/>
  <c r="G56" i="8"/>
  <c r="F56" i="8"/>
  <c r="E56" i="8"/>
  <c r="D56" i="8"/>
  <c r="L55" i="8"/>
  <c r="J55" i="8"/>
  <c r="I55" i="8"/>
  <c r="H55" i="8"/>
  <c r="G55" i="8"/>
  <c r="F55" i="8"/>
  <c r="E55" i="8"/>
  <c r="D55" i="8"/>
  <c r="L54" i="8"/>
  <c r="J54" i="8"/>
  <c r="I54" i="8"/>
  <c r="H54" i="8"/>
  <c r="G54" i="8"/>
  <c r="F54" i="8"/>
  <c r="E54" i="8"/>
  <c r="D54" i="8"/>
  <c r="L53" i="8"/>
  <c r="J53" i="8"/>
  <c r="I53" i="8"/>
  <c r="H53" i="8"/>
  <c r="G53" i="8"/>
  <c r="F53" i="8"/>
  <c r="E53" i="8"/>
  <c r="D53" i="8"/>
  <c r="L52" i="8"/>
  <c r="J52" i="8"/>
  <c r="I52" i="8"/>
  <c r="H52" i="8"/>
  <c r="G52" i="8"/>
  <c r="F52" i="8"/>
  <c r="E52" i="8"/>
  <c r="D52" i="8"/>
  <c r="L51" i="8"/>
  <c r="J51" i="8"/>
  <c r="I51" i="8"/>
  <c r="H51" i="8"/>
  <c r="G51" i="8"/>
  <c r="F51" i="8"/>
  <c r="E51" i="8"/>
  <c r="D51" i="8"/>
  <c r="L50" i="8"/>
  <c r="J50" i="8"/>
  <c r="I50" i="8"/>
  <c r="H50" i="8"/>
  <c r="G50" i="8"/>
  <c r="F50" i="8"/>
  <c r="E50" i="8"/>
  <c r="D50" i="8"/>
  <c r="L49" i="8"/>
  <c r="J49" i="8"/>
  <c r="I49" i="8"/>
  <c r="H49" i="8"/>
  <c r="G49" i="8"/>
  <c r="F49" i="8"/>
  <c r="E49" i="8"/>
  <c r="D49" i="8"/>
  <c r="L48" i="8"/>
  <c r="J48" i="8"/>
  <c r="I48" i="8"/>
  <c r="H48" i="8"/>
  <c r="G48" i="8"/>
  <c r="F48" i="8"/>
  <c r="E48" i="8"/>
  <c r="D48" i="8"/>
  <c r="L47" i="8"/>
  <c r="J47" i="8"/>
  <c r="I47" i="8"/>
  <c r="H47" i="8"/>
  <c r="G47" i="8"/>
  <c r="F47" i="8"/>
  <c r="E47" i="8"/>
  <c r="D47" i="8"/>
  <c r="L46" i="8"/>
  <c r="J46" i="8"/>
  <c r="I46" i="8"/>
  <c r="H46" i="8"/>
  <c r="G46" i="8"/>
  <c r="F46" i="8"/>
  <c r="E46" i="8"/>
  <c r="D46" i="8"/>
  <c r="L45" i="8"/>
  <c r="J45" i="8"/>
  <c r="I45" i="8"/>
  <c r="H45" i="8"/>
  <c r="G45" i="8"/>
  <c r="F45" i="8"/>
  <c r="E45" i="8"/>
  <c r="D45" i="8"/>
  <c r="L44" i="8"/>
  <c r="J44" i="8"/>
  <c r="I44" i="8"/>
  <c r="H44" i="8"/>
  <c r="G44" i="8"/>
  <c r="F44" i="8"/>
  <c r="E44" i="8"/>
  <c r="D44" i="8"/>
  <c r="L43" i="8"/>
  <c r="J43" i="8"/>
  <c r="I43" i="8"/>
  <c r="H43" i="8"/>
  <c r="G43" i="8"/>
  <c r="F43" i="8"/>
  <c r="E43" i="8"/>
  <c r="D43" i="8"/>
  <c r="L42" i="8"/>
  <c r="J42" i="8"/>
  <c r="I42" i="8"/>
  <c r="H42" i="8"/>
  <c r="G42" i="8"/>
  <c r="F42" i="8"/>
  <c r="E42" i="8"/>
  <c r="D42" i="8"/>
  <c r="L41" i="8"/>
  <c r="J41" i="8"/>
  <c r="I41" i="8"/>
  <c r="H41" i="8"/>
  <c r="G41" i="8"/>
  <c r="F41" i="8"/>
  <c r="E41" i="8"/>
  <c r="D41" i="8"/>
  <c r="L40" i="8"/>
  <c r="J40" i="8"/>
  <c r="I40" i="8"/>
  <c r="H40" i="8"/>
  <c r="G40" i="8"/>
  <c r="F40" i="8"/>
  <c r="E40" i="8"/>
  <c r="D40" i="8"/>
  <c r="L39" i="8"/>
  <c r="J39" i="8"/>
  <c r="I39" i="8"/>
  <c r="H39" i="8"/>
  <c r="G39" i="8"/>
  <c r="F39" i="8"/>
  <c r="E39" i="8"/>
  <c r="D39" i="8"/>
  <c r="L38" i="8"/>
  <c r="J38" i="8"/>
  <c r="I38" i="8"/>
  <c r="H38" i="8"/>
  <c r="G38" i="8"/>
  <c r="F38" i="8"/>
  <c r="E38" i="8"/>
  <c r="D38" i="8"/>
  <c r="L37" i="8"/>
  <c r="J37" i="8"/>
  <c r="I37" i="8"/>
  <c r="H37" i="8"/>
  <c r="G37" i="8"/>
  <c r="F37" i="8"/>
  <c r="E37" i="8"/>
  <c r="D37" i="8"/>
  <c r="L36" i="8"/>
  <c r="J36" i="8"/>
  <c r="I36" i="8"/>
  <c r="H36" i="8"/>
  <c r="G36" i="8"/>
  <c r="F36" i="8"/>
  <c r="E36" i="8"/>
  <c r="D36" i="8"/>
  <c r="L35" i="8"/>
  <c r="J35" i="8"/>
  <c r="I35" i="8"/>
  <c r="H35" i="8"/>
  <c r="G35" i="8"/>
  <c r="F35" i="8"/>
  <c r="E35" i="8"/>
  <c r="D35" i="8"/>
  <c r="L34" i="8"/>
  <c r="J34" i="8"/>
  <c r="I34" i="8"/>
  <c r="H34" i="8"/>
  <c r="G34" i="8"/>
  <c r="F34" i="8"/>
  <c r="E34" i="8"/>
  <c r="D34" i="8"/>
  <c r="L33" i="8"/>
  <c r="J33" i="8"/>
  <c r="I33" i="8"/>
  <c r="H33" i="8"/>
  <c r="G33" i="8"/>
  <c r="F33" i="8"/>
  <c r="E33" i="8"/>
  <c r="D33" i="8"/>
  <c r="L32" i="8"/>
  <c r="J32" i="8"/>
  <c r="I32" i="8"/>
  <c r="H32" i="8"/>
  <c r="G32" i="8"/>
  <c r="F32" i="8"/>
  <c r="E32" i="8"/>
  <c r="D32" i="8"/>
  <c r="L31" i="8"/>
  <c r="J31" i="8"/>
  <c r="I31" i="8"/>
  <c r="H31" i="8"/>
  <c r="G31" i="8"/>
  <c r="F31" i="8"/>
  <c r="E31" i="8"/>
  <c r="D31" i="8"/>
  <c r="L30" i="8"/>
  <c r="J30" i="8"/>
  <c r="I30" i="8"/>
  <c r="H30" i="8"/>
  <c r="G30" i="8"/>
  <c r="F30" i="8"/>
  <c r="E30" i="8"/>
  <c r="D30" i="8"/>
  <c r="L29" i="8"/>
  <c r="J29" i="8"/>
  <c r="I29" i="8"/>
  <c r="H29" i="8"/>
  <c r="G29" i="8"/>
  <c r="F29" i="8"/>
  <c r="E29" i="8"/>
  <c r="D29" i="8"/>
  <c r="L28" i="8"/>
  <c r="J28" i="8"/>
  <c r="I28" i="8"/>
  <c r="H28" i="8"/>
  <c r="G28" i="8"/>
  <c r="F28" i="8"/>
  <c r="E28" i="8"/>
  <c r="D28" i="8"/>
  <c r="L27" i="8"/>
  <c r="J27" i="8"/>
  <c r="I27" i="8"/>
  <c r="H27" i="8"/>
  <c r="G27" i="8"/>
  <c r="F27" i="8"/>
  <c r="E27" i="8"/>
  <c r="D27" i="8"/>
  <c r="L26" i="8"/>
  <c r="J26" i="8"/>
  <c r="I26" i="8"/>
  <c r="H26" i="8"/>
  <c r="G26" i="8"/>
  <c r="F26" i="8"/>
  <c r="E26" i="8"/>
  <c r="D26" i="8"/>
  <c r="L25" i="8"/>
  <c r="J25" i="8"/>
  <c r="I25" i="8"/>
  <c r="H25" i="8"/>
  <c r="G25" i="8"/>
  <c r="F25" i="8"/>
  <c r="E25" i="8"/>
  <c r="D25" i="8"/>
  <c r="L24" i="8"/>
  <c r="J24" i="8"/>
  <c r="I24" i="8"/>
  <c r="H24" i="8"/>
  <c r="G24" i="8"/>
  <c r="F24" i="8"/>
  <c r="E24" i="8"/>
  <c r="D24" i="8"/>
  <c r="L23" i="8"/>
  <c r="J23" i="8"/>
  <c r="I23" i="8"/>
  <c r="H23" i="8"/>
  <c r="G23" i="8"/>
  <c r="F23" i="8"/>
  <c r="E23" i="8"/>
  <c r="D23" i="8"/>
  <c r="L22" i="8"/>
  <c r="J22" i="8"/>
  <c r="I22" i="8"/>
  <c r="H22" i="8"/>
  <c r="G22" i="8"/>
  <c r="F22" i="8"/>
  <c r="E22" i="8"/>
  <c r="D22" i="8"/>
  <c r="L21" i="8"/>
  <c r="J21" i="8"/>
  <c r="I21" i="8"/>
  <c r="H21" i="8"/>
  <c r="G21" i="8"/>
  <c r="F21" i="8"/>
  <c r="E21" i="8"/>
  <c r="D21" i="8"/>
  <c r="L20" i="8"/>
  <c r="J20" i="8"/>
  <c r="I20" i="8"/>
  <c r="H20" i="8"/>
  <c r="G20" i="8"/>
  <c r="F20" i="8"/>
  <c r="E20" i="8"/>
  <c r="D20" i="8"/>
  <c r="L19" i="8"/>
  <c r="J19" i="8"/>
  <c r="I19" i="8"/>
  <c r="H19" i="8"/>
  <c r="G19" i="8"/>
  <c r="F19" i="8"/>
  <c r="E19" i="8"/>
  <c r="D19" i="8"/>
  <c r="L18" i="8"/>
  <c r="J18" i="8"/>
  <c r="I18" i="8"/>
  <c r="H18" i="8"/>
  <c r="G18" i="8"/>
  <c r="F18" i="8"/>
  <c r="E18" i="8"/>
  <c r="D18" i="8"/>
  <c r="L17" i="8"/>
  <c r="J17" i="8"/>
  <c r="I17" i="8"/>
  <c r="H17" i="8"/>
  <c r="G17" i="8"/>
  <c r="F17" i="8"/>
  <c r="E17" i="8"/>
  <c r="D17" i="8"/>
  <c r="L16" i="8"/>
  <c r="J16" i="8"/>
  <c r="I16" i="8"/>
  <c r="H16" i="8"/>
  <c r="G16" i="8"/>
  <c r="F16" i="8"/>
  <c r="E16" i="8"/>
  <c r="D16" i="8"/>
  <c r="L15" i="8"/>
  <c r="J15" i="8"/>
  <c r="I15" i="8"/>
  <c r="H15" i="8"/>
  <c r="G15" i="8"/>
  <c r="F15" i="8"/>
  <c r="E15" i="8"/>
  <c r="D15" i="8"/>
  <c r="L14" i="8"/>
  <c r="J14" i="8"/>
  <c r="I14" i="8"/>
  <c r="H14" i="8"/>
  <c r="G14" i="8"/>
  <c r="F14" i="8"/>
  <c r="E14" i="8"/>
  <c r="D14" i="8"/>
  <c r="L13" i="8"/>
  <c r="J13" i="8"/>
  <c r="I13" i="8"/>
  <c r="H13" i="8"/>
  <c r="G13" i="8"/>
  <c r="F13" i="8"/>
  <c r="E13" i="8"/>
  <c r="D13" i="8"/>
  <c r="L12" i="8"/>
  <c r="J12" i="8"/>
  <c r="I12" i="8"/>
  <c r="H12" i="8"/>
  <c r="G12" i="8"/>
  <c r="F12" i="8"/>
  <c r="E12" i="8"/>
  <c r="D12" i="8"/>
  <c r="L11" i="8"/>
  <c r="J11" i="8"/>
  <c r="I11" i="8"/>
  <c r="H11" i="8"/>
  <c r="G11" i="8"/>
  <c r="F11" i="8"/>
  <c r="E11" i="8"/>
  <c r="D11" i="8"/>
  <c r="L10" i="8"/>
  <c r="J10" i="8"/>
  <c r="I10" i="8"/>
  <c r="H10" i="8"/>
  <c r="G10" i="8"/>
  <c r="F10" i="8"/>
  <c r="E10" i="8"/>
  <c r="D10" i="8"/>
  <c r="A11" i="8"/>
  <c r="L9" i="8"/>
  <c r="K9" i="8"/>
  <c r="J9" i="8"/>
  <c r="I9" i="8"/>
  <c r="H9" i="8"/>
  <c r="G9" i="8"/>
  <c r="M8" i="8"/>
  <c r="L8" i="8"/>
  <c r="J8" i="8"/>
  <c r="G8" i="8"/>
  <c r="F8" i="8"/>
  <c r="E8" i="8"/>
  <c r="D8" i="8"/>
  <c r="K5" i="8"/>
  <c r="H5" i="8"/>
  <c r="G5" i="8"/>
  <c r="E5" i="8"/>
  <c r="D5" i="8"/>
  <c r="M3" i="8"/>
  <c r="L3" i="8"/>
  <c r="K3" i="8"/>
  <c r="H3" i="8"/>
  <c r="G3" i="8"/>
  <c r="E3" i="8"/>
  <c r="D3" i="8"/>
  <c r="A14" i="8" l="1"/>
  <c r="A22" i="8"/>
  <c r="A38" i="8"/>
  <c r="A46" i="8"/>
  <c r="A66" i="8"/>
  <c r="A78" i="8"/>
  <c r="A94" i="8"/>
  <c r="A102" i="8"/>
  <c r="A110" i="8"/>
  <c r="A121" i="8"/>
  <c r="A126" i="8"/>
  <c r="A26" i="8"/>
  <c r="A62" i="8"/>
  <c r="A70" i="8"/>
  <c r="A86" i="8"/>
  <c r="A101" i="8"/>
  <c r="A109" i="8"/>
  <c r="A117" i="8"/>
  <c r="A125" i="8"/>
  <c r="A30" i="8"/>
  <c r="A42" i="8"/>
  <c r="A54" i="8"/>
  <c r="A58" i="8"/>
  <c r="A82" i="8"/>
  <c r="A97" i="8"/>
  <c r="A105" i="8"/>
  <c r="A113" i="8"/>
  <c r="A118" i="8"/>
  <c r="A129" i="8"/>
  <c r="A18" i="8"/>
  <c r="A34" i="8"/>
  <c r="A50" i="8"/>
  <c r="A74" i="8"/>
  <c r="A90" i="8"/>
  <c r="A98" i="8"/>
  <c r="A106" i="8"/>
  <c r="A114" i="8"/>
  <c r="A122" i="8"/>
  <c r="A19" i="8"/>
  <c r="A31" i="8"/>
  <c r="A43" i="8"/>
  <c r="A55" i="8"/>
  <c r="A71" i="8"/>
  <c r="A79" i="8"/>
  <c r="A99" i="8"/>
  <c r="A119" i="8"/>
  <c r="A123" i="8"/>
  <c r="A127" i="8"/>
  <c r="A27" i="8"/>
  <c r="A47" i="8"/>
  <c r="A59" i="8"/>
  <c r="A67" i="8"/>
  <c r="A75" i="8"/>
  <c r="A91" i="8"/>
  <c r="A103" i="8"/>
  <c r="A12" i="8"/>
  <c r="A20" i="8"/>
  <c r="A32" i="8"/>
  <c r="A36" i="8"/>
  <c r="A40" i="8"/>
  <c r="A44" i="8"/>
  <c r="A48" i="8"/>
  <c r="A52" i="8"/>
  <c r="A56" i="8"/>
  <c r="A60" i="8"/>
  <c r="A64" i="8"/>
  <c r="A68" i="8"/>
  <c r="A72" i="8"/>
  <c r="A76" i="8"/>
  <c r="A80" i="8"/>
  <c r="A84" i="8"/>
  <c r="A88" i="8"/>
  <c r="A92" i="8"/>
  <c r="A96" i="8"/>
  <c r="A100" i="8"/>
  <c r="A104" i="8"/>
  <c r="A108" i="8"/>
  <c r="A112" i="8"/>
  <c r="A116" i="8"/>
  <c r="A120" i="8"/>
  <c r="A124" i="8"/>
  <c r="A128" i="8"/>
  <c r="A23" i="8"/>
  <c r="A39" i="8"/>
  <c r="A83" i="8"/>
  <c r="A95" i="8"/>
  <c r="A111" i="8"/>
  <c r="A16" i="8"/>
  <c r="A24" i="8"/>
  <c r="A28" i="8"/>
  <c r="A29" i="8"/>
  <c r="A33" i="8"/>
  <c r="A37" i="8"/>
  <c r="A41" i="8"/>
  <c r="A45" i="8"/>
  <c r="A49" i="8"/>
  <c r="A53" i="8"/>
  <c r="A57" i="8"/>
  <c r="A61" i="8"/>
  <c r="A65" i="8"/>
  <c r="A69" i="8"/>
  <c r="A73" i="8"/>
  <c r="A77" i="8"/>
  <c r="A81" i="8"/>
  <c r="A85" i="8"/>
  <c r="A89" i="8"/>
  <c r="A93" i="8"/>
  <c r="A15" i="8"/>
  <c r="A35" i="8"/>
  <c r="A51" i="8"/>
  <c r="A63" i="8"/>
  <c r="A87" i="8"/>
  <c r="A107" i="8"/>
  <c r="A115" i="8"/>
  <c r="A13" i="8"/>
  <c r="A17" i="8"/>
  <c r="A21" i="8"/>
  <c r="A25" i="8"/>
  <c r="A10" i="8"/>
  <c r="Q1" i="3"/>
  <c r="R6" i="7" l="1"/>
  <c r="D9" i="7"/>
  <c r="E9" i="7"/>
  <c r="F9" i="7"/>
  <c r="G9" i="7"/>
  <c r="Q5" i="7"/>
  <c r="R5" i="7"/>
  <c r="U5" i="7"/>
  <c r="C1" i="3" s="1"/>
  <c r="D1" i="3"/>
  <c r="Q6" i="7"/>
  <c r="C2" i="3" s="1"/>
  <c r="W2" i="7"/>
  <c r="X2" i="7"/>
  <c r="A11" i="7" l="1"/>
  <c r="A15" i="7"/>
  <c r="A19" i="7"/>
  <c r="A23" i="7"/>
  <c r="A27" i="7"/>
  <c r="A31" i="7"/>
  <c r="A35" i="7"/>
  <c r="A39" i="7"/>
  <c r="A43" i="7"/>
  <c r="A47" i="7"/>
  <c r="A51" i="7"/>
  <c r="A55" i="7"/>
  <c r="A59" i="7"/>
  <c r="A63" i="7"/>
  <c r="A67" i="7"/>
  <c r="A71" i="7"/>
  <c r="A75" i="7"/>
  <c r="A79" i="7"/>
  <c r="A83" i="7"/>
  <c r="A87" i="7"/>
  <c r="A91" i="7"/>
  <c r="A95" i="7"/>
  <c r="A99" i="7"/>
  <c r="A103" i="7"/>
  <c r="A107" i="7"/>
  <c r="A111" i="7"/>
  <c r="A115" i="7"/>
  <c r="A119" i="7"/>
  <c r="A123" i="7"/>
  <c r="A127" i="7"/>
  <c r="A131" i="7"/>
  <c r="A135" i="7"/>
  <c r="A139" i="7"/>
  <c r="A143" i="7"/>
  <c r="A147" i="7"/>
  <c r="A151" i="7"/>
  <c r="A155" i="7"/>
  <c r="A159" i="7"/>
  <c r="A163" i="7"/>
  <c r="A167" i="7"/>
  <c r="A171" i="7"/>
  <c r="A175" i="7"/>
  <c r="A179" i="7"/>
  <c r="A183" i="7"/>
  <c r="A187" i="7"/>
  <c r="A191" i="7"/>
  <c r="A195" i="7"/>
  <c r="A199" i="7"/>
  <c r="A203" i="7"/>
  <c r="A207" i="7"/>
  <c r="A211" i="7"/>
  <c r="A215" i="7"/>
  <c r="A219" i="7"/>
  <c r="A223" i="7"/>
  <c r="A227" i="7"/>
  <c r="A231" i="7"/>
  <c r="A235" i="7"/>
  <c r="A239" i="7"/>
  <c r="A243" i="7"/>
  <c r="A247" i="7"/>
  <c r="A251" i="7"/>
  <c r="A255" i="7"/>
  <c r="A259" i="7"/>
  <c r="A263" i="7"/>
  <c r="A267" i="7"/>
  <c r="A271" i="7"/>
  <c r="A275" i="7"/>
  <c r="A279" i="7"/>
  <c r="A283" i="7"/>
  <c r="A287" i="7"/>
  <c r="A291" i="7"/>
  <c r="A295" i="7"/>
  <c r="A299" i="7"/>
  <c r="A303" i="7"/>
  <c r="A307" i="7"/>
  <c r="A311" i="7"/>
  <c r="A315" i="7"/>
  <c r="A319" i="7"/>
  <c r="A323" i="7"/>
  <c r="A327" i="7"/>
  <c r="A331" i="7"/>
  <c r="A335" i="7"/>
  <c r="A339" i="7"/>
  <c r="A343" i="7"/>
  <c r="A347" i="7"/>
  <c r="A12" i="7"/>
  <c r="A16" i="7"/>
  <c r="A20" i="7"/>
  <c r="A24" i="7"/>
  <c r="A28" i="7"/>
  <c r="A32" i="7"/>
  <c r="A36" i="7"/>
  <c r="A40" i="7"/>
  <c r="A44" i="7"/>
  <c r="A48" i="7"/>
  <c r="A52" i="7"/>
  <c r="A56" i="7"/>
  <c r="A60" i="7"/>
  <c r="A64" i="7"/>
  <c r="A68" i="7"/>
  <c r="A72" i="7"/>
  <c r="A76" i="7"/>
  <c r="A80" i="7"/>
  <c r="A84" i="7"/>
  <c r="A88" i="7"/>
  <c r="A92" i="7"/>
  <c r="A96" i="7"/>
  <c r="A100" i="7"/>
  <c r="A104" i="7"/>
  <c r="A108" i="7"/>
  <c r="A112" i="7"/>
  <c r="A116" i="7"/>
  <c r="A120" i="7"/>
  <c r="A124" i="7"/>
  <c r="A128" i="7"/>
  <c r="A132" i="7"/>
  <c r="A136" i="7"/>
  <c r="A140" i="7"/>
  <c r="A144" i="7"/>
  <c r="A148" i="7"/>
  <c r="A152" i="7"/>
  <c r="A156" i="7"/>
  <c r="A160" i="7"/>
  <c r="A164" i="7"/>
  <c r="A168" i="7"/>
  <c r="A172" i="7"/>
  <c r="A176" i="7"/>
  <c r="A180" i="7"/>
  <c r="A184" i="7"/>
  <c r="A188" i="7"/>
  <c r="A192" i="7"/>
  <c r="A196" i="7"/>
  <c r="A200" i="7"/>
  <c r="A204" i="7"/>
  <c r="A208" i="7"/>
  <c r="A212" i="7"/>
  <c r="A216" i="7"/>
  <c r="A220" i="7"/>
  <c r="A224" i="7"/>
  <c r="A228" i="7"/>
  <c r="A232" i="7"/>
  <c r="A236" i="7"/>
  <c r="A240" i="7"/>
  <c r="A244" i="7"/>
  <c r="A248" i="7"/>
  <c r="A252" i="7"/>
  <c r="A256" i="7"/>
  <c r="A260" i="7"/>
  <c r="A264" i="7"/>
  <c r="A268" i="7"/>
  <c r="A272" i="7"/>
  <c r="A276" i="7"/>
  <c r="A280" i="7"/>
  <c r="A284" i="7"/>
  <c r="A288" i="7"/>
  <c r="A292" i="7"/>
  <c r="A296" i="7"/>
  <c r="A13" i="7"/>
  <c r="A17" i="7"/>
  <c r="A21" i="7"/>
  <c r="A25" i="7"/>
  <c r="A29" i="7"/>
  <c r="A33" i="7"/>
  <c r="A37" i="7"/>
  <c r="A41" i="7"/>
  <c r="A45" i="7"/>
  <c r="A49" i="7"/>
  <c r="A53" i="7"/>
  <c r="A57" i="7"/>
  <c r="A61" i="7"/>
  <c r="A65" i="7"/>
  <c r="A69" i="7"/>
  <c r="A73" i="7"/>
  <c r="A77" i="7"/>
  <c r="A81" i="7"/>
  <c r="A85" i="7"/>
  <c r="A89" i="7"/>
  <c r="A93" i="7"/>
  <c r="A97" i="7"/>
  <c r="A101" i="7"/>
  <c r="A105" i="7"/>
  <c r="A109" i="7"/>
  <c r="A113" i="7"/>
  <c r="A117" i="7"/>
  <c r="A121" i="7"/>
  <c r="A125" i="7"/>
  <c r="A129" i="7"/>
  <c r="A133" i="7"/>
  <c r="A137" i="7"/>
  <c r="A141" i="7"/>
  <c r="A145" i="7"/>
  <c r="A149" i="7"/>
  <c r="A153" i="7"/>
  <c r="A157" i="7"/>
  <c r="A161" i="7"/>
  <c r="A165" i="7"/>
  <c r="A169" i="7"/>
  <c r="A173" i="7"/>
  <c r="A177" i="7"/>
  <c r="A181" i="7"/>
  <c r="A185" i="7"/>
  <c r="A189" i="7"/>
  <c r="A193" i="7"/>
  <c r="A197" i="7"/>
  <c r="A201" i="7"/>
  <c r="A205" i="7"/>
  <c r="A209" i="7"/>
  <c r="A213" i="7"/>
  <c r="A217" i="7"/>
  <c r="A221" i="7"/>
  <c r="A225" i="7"/>
  <c r="A229" i="7"/>
  <c r="A233" i="7"/>
  <c r="A237" i="7"/>
  <c r="A241" i="7"/>
  <c r="A245" i="7"/>
  <c r="A249" i="7"/>
  <c r="A253" i="7"/>
  <c r="A257" i="7"/>
  <c r="A261" i="7"/>
  <c r="A265" i="7"/>
  <c r="A269" i="7"/>
  <c r="A273" i="7"/>
  <c r="A277" i="7"/>
  <c r="A281" i="7"/>
  <c r="A285" i="7"/>
  <c r="A289" i="7"/>
  <c r="A293" i="7"/>
  <c r="A297" i="7"/>
  <c r="A301" i="7"/>
  <c r="A305" i="7"/>
  <c r="A309" i="7"/>
  <c r="A313" i="7"/>
  <c r="A317" i="7"/>
  <c r="A321" i="7"/>
  <c r="A325" i="7"/>
  <c r="A329" i="7"/>
  <c r="A333" i="7"/>
  <c r="A337" i="7"/>
  <c r="A341" i="7"/>
  <c r="A345" i="7"/>
  <c r="A349" i="7"/>
  <c r="A14" i="7"/>
  <c r="A30" i="7"/>
  <c r="A46" i="7"/>
  <c r="A62" i="7"/>
  <c r="A78" i="7"/>
  <c r="A94" i="7"/>
  <c r="A110" i="7"/>
  <c r="A126" i="7"/>
  <c r="A142" i="7"/>
  <c r="A158" i="7"/>
  <c r="A174" i="7"/>
  <c r="A190" i="7"/>
  <c r="A206" i="7"/>
  <c r="A222" i="7"/>
  <c r="A238" i="7"/>
  <c r="A254" i="7"/>
  <c r="A270" i="7"/>
  <c r="A286" i="7"/>
  <c r="A300" i="7"/>
  <c r="A308" i="7"/>
  <c r="A316" i="7"/>
  <c r="A324" i="7"/>
  <c r="A332" i="7"/>
  <c r="A340" i="7"/>
  <c r="A348" i="7"/>
  <c r="A353" i="7"/>
  <c r="A357" i="7"/>
  <c r="A361" i="7"/>
  <c r="A365" i="7"/>
  <c r="A369" i="7"/>
  <c r="A373" i="7"/>
  <c r="A377" i="7"/>
  <c r="A381" i="7"/>
  <c r="A385" i="7"/>
  <c r="A389" i="7"/>
  <c r="A393" i="7"/>
  <c r="A397" i="7"/>
  <c r="A401" i="7"/>
  <c r="A405" i="7"/>
  <c r="A409" i="7"/>
  <c r="A413" i="7"/>
  <c r="A417" i="7"/>
  <c r="A421" i="7"/>
  <c r="A425" i="7"/>
  <c r="A429" i="7"/>
  <c r="A433" i="7"/>
  <c r="A437" i="7"/>
  <c r="A441" i="7"/>
  <c r="A445" i="7"/>
  <c r="A449" i="7"/>
  <c r="A453" i="7"/>
  <c r="A457" i="7"/>
  <c r="A461" i="7"/>
  <c r="A465" i="7"/>
  <c r="A469" i="7"/>
  <c r="A473" i="7"/>
  <c r="A477" i="7"/>
  <c r="A481" i="7"/>
  <c r="A485" i="7"/>
  <c r="A489" i="7"/>
  <c r="A493" i="7"/>
  <c r="A497" i="7"/>
  <c r="A501" i="7"/>
  <c r="A505" i="7"/>
  <c r="A509" i="7"/>
  <c r="A513" i="7"/>
  <c r="A517" i="7"/>
  <c r="A521" i="7"/>
  <c r="A525" i="7"/>
  <c r="A529" i="7"/>
  <c r="A533" i="7"/>
  <c r="A537" i="7"/>
  <c r="A541" i="7"/>
  <c r="A545" i="7"/>
  <c r="A549" i="7"/>
  <c r="A553" i="7"/>
  <c r="A557" i="7"/>
  <c r="A561" i="7"/>
  <c r="A565" i="7"/>
  <c r="A569" i="7"/>
  <c r="A573" i="7"/>
  <c r="A577" i="7"/>
  <c r="A581" i="7"/>
  <c r="A585" i="7"/>
  <c r="A589" i="7"/>
  <c r="A593" i="7"/>
  <c r="A18" i="7"/>
  <c r="A34" i="7"/>
  <c r="A50" i="7"/>
  <c r="A66" i="7"/>
  <c r="A82" i="7"/>
  <c r="A98" i="7"/>
  <c r="A114" i="7"/>
  <c r="A130" i="7"/>
  <c r="A146" i="7"/>
  <c r="A162" i="7"/>
  <c r="A178" i="7"/>
  <c r="A194" i="7"/>
  <c r="A210" i="7"/>
  <c r="A226" i="7"/>
  <c r="A242" i="7"/>
  <c r="A258" i="7"/>
  <c r="A274" i="7"/>
  <c r="A290" i="7"/>
  <c r="A302" i="7"/>
  <c r="A310" i="7"/>
  <c r="A318" i="7"/>
  <c r="A326" i="7"/>
  <c r="A334" i="7"/>
  <c r="A342" i="7"/>
  <c r="A350" i="7"/>
  <c r="A354" i="7"/>
  <c r="A358" i="7"/>
  <c r="A362" i="7"/>
  <c r="A366" i="7"/>
  <c r="A370" i="7"/>
  <c r="A374" i="7"/>
  <c r="A378" i="7"/>
  <c r="A382" i="7"/>
  <c r="A386" i="7"/>
  <c r="A390" i="7"/>
  <c r="A394" i="7"/>
  <c r="A398" i="7"/>
  <c r="A402" i="7"/>
  <c r="A406" i="7"/>
  <c r="A410" i="7"/>
  <c r="A414" i="7"/>
  <c r="A418" i="7"/>
  <c r="A422" i="7"/>
  <c r="A426" i="7"/>
  <c r="A430" i="7"/>
  <c r="A434" i="7"/>
  <c r="A438" i="7"/>
  <c r="A442" i="7"/>
  <c r="A446" i="7"/>
  <c r="A450" i="7"/>
  <c r="A454" i="7"/>
  <c r="A458" i="7"/>
  <c r="A462" i="7"/>
  <c r="A466" i="7"/>
  <c r="A470" i="7"/>
  <c r="A474" i="7"/>
  <c r="A478" i="7"/>
  <c r="A482" i="7"/>
  <c r="A486" i="7"/>
  <c r="A490" i="7"/>
  <c r="A494" i="7"/>
  <c r="A498" i="7"/>
  <c r="A502" i="7"/>
  <c r="A506" i="7"/>
  <c r="A510" i="7"/>
  <c r="A514" i="7"/>
  <c r="A518" i="7"/>
  <c r="A522" i="7"/>
  <c r="A526" i="7"/>
  <c r="A530" i="7"/>
  <c r="A534" i="7"/>
  <c r="A538" i="7"/>
  <c r="A542" i="7"/>
  <c r="A546" i="7"/>
  <c r="A550" i="7"/>
  <c r="A554" i="7"/>
  <c r="A558" i="7"/>
  <c r="A562" i="7"/>
  <c r="A566" i="7"/>
  <c r="A570" i="7"/>
  <c r="A574" i="7"/>
  <c r="A578" i="7"/>
  <c r="A582" i="7"/>
  <c r="A586" i="7"/>
  <c r="A590" i="7"/>
  <c r="A22" i="7"/>
  <c r="A38" i="7"/>
  <c r="A54" i="7"/>
  <c r="A70" i="7"/>
  <c r="A86" i="7"/>
  <c r="A102" i="7"/>
  <c r="A118" i="7"/>
  <c r="A134" i="7"/>
  <c r="A150" i="7"/>
  <c r="A166" i="7"/>
  <c r="A182" i="7"/>
  <c r="A198" i="7"/>
  <c r="A214" i="7"/>
  <c r="A230" i="7"/>
  <c r="A246" i="7"/>
  <c r="A262" i="7"/>
  <c r="A278" i="7"/>
  <c r="A294" i="7"/>
  <c r="A304" i="7"/>
  <c r="A312" i="7"/>
  <c r="A320" i="7"/>
  <c r="A328" i="7"/>
  <c r="A336" i="7"/>
  <c r="A344" i="7"/>
  <c r="A351" i="7"/>
  <c r="A355" i="7"/>
  <c r="A359" i="7"/>
  <c r="A363" i="7"/>
  <c r="A367" i="7"/>
  <c r="A371" i="7"/>
  <c r="A375" i="7"/>
  <c r="A379" i="7"/>
  <c r="A383" i="7"/>
  <c r="A387" i="7"/>
  <c r="A391" i="7"/>
  <c r="A395" i="7"/>
  <c r="A399" i="7"/>
  <c r="A403" i="7"/>
  <c r="A407" i="7"/>
  <c r="A411" i="7"/>
  <c r="A415" i="7"/>
  <c r="A419" i="7"/>
  <c r="A423" i="7"/>
  <c r="A427" i="7"/>
  <c r="A431" i="7"/>
  <c r="A435" i="7"/>
  <c r="A439" i="7"/>
  <c r="A443" i="7"/>
  <c r="A447" i="7"/>
  <c r="A451" i="7"/>
  <c r="A455" i="7"/>
  <c r="A459" i="7"/>
  <c r="A463" i="7"/>
  <c r="A467" i="7"/>
  <c r="A471" i="7"/>
  <c r="A475" i="7"/>
  <c r="A479" i="7"/>
  <c r="A483" i="7"/>
  <c r="A487" i="7"/>
  <c r="A26" i="7"/>
  <c r="A90" i="7"/>
  <c r="A154" i="7"/>
  <c r="A218" i="7"/>
  <c r="A282" i="7"/>
  <c r="A322" i="7"/>
  <c r="A352" i="7"/>
  <c r="A368" i="7"/>
  <c r="A384" i="7"/>
  <c r="A400" i="7"/>
  <c r="A416" i="7"/>
  <c r="A432" i="7"/>
  <c r="A448" i="7"/>
  <c r="A464" i="7"/>
  <c r="A480" i="7"/>
  <c r="A492" i="7"/>
  <c r="A500" i="7"/>
  <c r="A508" i="7"/>
  <c r="A516" i="7"/>
  <c r="A524" i="7"/>
  <c r="A532" i="7"/>
  <c r="A540" i="7"/>
  <c r="A548" i="7"/>
  <c r="A556" i="7"/>
  <c r="A564" i="7"/>
  <c r="A572" i="7"/>
  <c r="A580" i="7"/>
  <c r="A588" i="7"/>
  <c r="A595" i="7"/>
  <c r="A599" i="7"/>
  <c r="A603" i="7"/>
  <c r="A607" i="7"/>
  <c r="A611" i="7"/>
  <c r="A615" i="7"/>
  <c r="A619" i="7"/>
  <c r="A623" i="7"/>
  <c r="A627" i="7"/>
  <c r="A631" i="7"/>
  <c r="A635" i="7"/>
  <c r="A639" i="7"/>
  <c r="A643" i="7"/>
  <c r="A647" i="7"/>
  <c r="A651" i="7"/>
  <c r="A655" i="7"/>
  <c r="A659" i="7"/>
  <c r="A663" i="7"/>
  <c r="A667" i="7"/>
  <c r="A671" i="7"/>
  <c r="A675" i="7"/>
  <c r="A679" i="7"/>
  <c r="A683" i="7"/>
  <c r="A687" i="7"/>
  <c r="A691" i="7"/>
  <c r="A695" i="7"/>
  <c r="A699" i="7"/>
  <c r="A703" i="7"/>
  <c r="A707" i="7"/>
  <c r="A711" i="7"/>
  <c r="A715" i="7"/>
  <c r="A719" i="7"/>
  <c r="A723" i="7"/>
  <c r="A727" i="7"/>
  <c r="A731" i="7"/>
  <c r="A735" i="7"/>
  <c r="A739" i="7"/>
  <c r="A743" i="7"/>
  <c r="A747" i="7"/>
  <c r="A751" i="7"/>
  <c r="A755" i="7"/>
  <c r="A759" i="7"/>
  <c r="A763" i="7"/>
  <c r="A767" i="7"/>
  <c r="A771" i="7"/>
  <c r="A775" i="7"/>
  <c r="A779" i="7"/>
  <c r="A783" i="7"/>
  <c r="A787" i="7"/>
  <c r="A791" i="7"/>
  <c r="A795" i="7"/>
  <c r="A799" i="7"/>
  <c r="A803" i="7"/>
  <c r="A807" i="7"/>
  <c r="A811" i="7"/>
  <c r="A815" i="7"/>
  <c r="A819" i="7"/>
  <c r="A823" i="7"/>
  <c r="A827" i="7"/>
  <c r="A831" i="7"/>
  <c r="A835" i="7"/>
  <c r="A839" i="7"/>
  <c r="A843" i="7"/>
  <c r="A847" i="7"/>
  <c r="A851" i="7"/>
  <c r="A855" i="7"/>
  <c r="A859" i="7"/>
  <c r="A863" i="7"/>
  <c r="A867" i="7"/>
  <c r="A871" i="7"/>
  <c r="A875" i="7"/>
  <c r="A879" i="7"/>
  <c r="A883" i="7"/>
  <c r="A887" i="7"/>
  <c r="A891" i="7"/>
  <c r="A895" i="7"/>
  <c r="A899" i="7"/>
  <c r="A903" i="7"/>
  <c r="A907" i="7"/>
  <c r="A911" i="7"/>
  <c r="A915" i="7"/>
  <c r="A919" i="7"/>
  <c r="A923" i="7"/>
  <c r="A927" i="7"/>
  <c r="A931" i="7"/>
  <c r="A935" i="7"/>
  <c r="A939" i="7"/>
  <c r="A943" i="7"/>
  <c r="A947" i="7"/>
  <c r="A42" i="7"/>
  <c r="A106" i="7"/>
  <c r="A170" i="7"/>
  <c r="A234" i="7"/>
  <c r="A298" i="7"/>
  <c r="A330" i="7"/>
  <c r="A356" i="7"/>
  <c r="A372" i="7"/>
  <c r="A388" i="7"/>
  <c r="A404" i="7"/>
  <c r="A420" i="7"/>
  <c r="A436" i="7"/>
  <c r="A452" i="7"/>
  <c r="A468" i="7"/>
  <c r="A484" i="7"/>
  <c r="A495" i="7"/>
  <c r="A503" i="7"/>
  <c r="A511" i="7"/>
  <c r="A519" i="7"/>
  <c r="A527" i="7"/>
  <c r="A535" i="7"/>
  <c r="A543" i="7"/>
  <c r="A551" i="7"/>
  <c r="A559" i="7"/>
  <c r="A567" i="7"/>
  <c r="A575" i="7"/>
  <c r="A583" i="7"/>
  <c r="A591" i="7"/>
  <c r="A596" i="7"/>
  <c r="A600" i="7"/>
  <c r="A604" i="7"/>
  <c r="A608" i="7"/>
  <c r="A612" i="7"/>
  <c r="A616" i="7"/>
  <c r="A620" i="7"/>
  <c r="A624" i="7"/>
  <c r="A628" i="7"/>
  <c r="A632" i="7"/>
  <c r="A636" i="7"/>
  <c r="A640" i="7"/>
  <c r="A644" i="7"/>
  <c r="A648" i="7"/>
  <c r="A652" i="7"/>
  <c r="A656" i="7"/>
  <c r="A660" i="7"/>
  <c r="A664" i="7"/>
  <c r="A668" i="7"/>
  <c r="A672" i="7"/>
  <c r="A676" i="7"/>
  <c r="A680" i="7"/>
  <c r="A684" i="7"/>
  <c r="A688" i="7"/>
  <c r="A692" i="7"/>
  <c r="A696" i="7"/>
  <c r="A700" i="7"/>
  <c r="A704" i="7"/>
  <c r="A708" i="7"/>
  <c r="A712" i="7"/>
  <c r="A716" i="7"/>
  <c r="A720" i="7"/>
  <c r="A724" i="7"/>
  <c r="A728" i="7"/>
  <c r="A732" i="7"/>
  <c r="A736" i="7"/>
  <c r="A740" i="7"/>
  <c r="A744" i="7"/>
  <c r="A748" i="7"/>
  <c r="A752" i="7"/>
  <c r="A756" i="7"/>
  <c r="A760" i="7"/>
  <c r="A764" i="7"/>
  <c r="A768" i="7"/>
  <c r="A772" i="7"/>
  <c r="A776" i="7"/>
  <c r="A780" i="7"/>
  <c r="A784" i="7"/>
  <c r="A788" i="7"/>
  <c r="A792" i="7"/>
  <c r="A796" i="7"/>
  <c r="A800" i="7"/>
  <c r="A804" i="7"/>
  <c r="A808" i="7"/>
  <c r="A812" i="7"/>
  <c r="A816" i="7"/>
  <c r="A820" i="7"/>
  <c r="A824" i="7"/>
  <c r="A828" i="7"/>
  <c r="A832" i="7"/>
  <c r="A836" i="7"/>
  <c r="A840" i="7"/>
  <c r="A844" i="7"/>
  <c r="A848" i="7"/>
  <c r="A852" i="7"/>
  <c r="A856" i="7"/>
  <c r="A860" i="7"/>
  <c r="A864" i="7"/>
  <c r="A868" i="7"/>
  <c r="A872" i="7"/>
  <c r="A876" i="7"/>
  <c r="A880" i="7"/>
  <c r="A884" i="7"/>
  <c r="A888" i="7"/>
  <c r="A892" i="7"/>
  <c r="A896" i="7"/>
  <c r="A900" i="7"/>
  <c r="A904" i="7"/>
  <c r="A908" i="7"/>
  <c r="A912" i="7"/>
  <c r="A916" i="7"/>
  <c r="A920" i="7"/>
  <c r="A924" i="7"/>
  <c r="A928" i="7"/>
  <c r="A932" i="7"/>
  <c r="A936" i="7"/>
  <c r="A940" i="7"/>
  <c r="A944" i="7"/>
  <c r="A948" i="7"/>
  <c r="A58" i="7"/>
  <c r="A122" i="7"/>
  <c r="A186" i="7"/>
  <c r="A250" i="7"/>
  <c r="A306" i="7"/>
  <c r="A338" i="7"/>
  <c r="A360" i="7"/>
  <c r="A376" i="7"/>
  <c r="A392" i="7"/>
  <c r="A408" i="7"/>
  <c r="A424" i="7"/>
  <c r="A440" i="7"/>
  <c r="A456" i="7"/>
  <c r="A472" i="7"/>
  <c r="A488" i="7"/>
  <c r="A496" i="7"/>
  <c r="A504" i="7"/>
  <c r="A512" i="7"/>
  <c r="A520" i="7"/>
  <c r="A528" i="7"/>
  <c r="A536" i="7"/>
  <c r="A544" i="7"/>
  <c r="A552" i="7"/>
  <c r="A560" i="7"/>
  <c r="A568" i="7"/>
  <c r="A576" i="7"/>
  <c r="A584" i="7"/>
  <c r="A592" i="7"/>
  <c r="A597" i="7"/>
  <c r="A601" i="7"/>
  <c r="A605" i="7"/>
  <c r="A609" i="7"/>
  <c r="A613" i="7"/>
  <c r="A617" i="7"/>
  <c r="A621" i="7"/>
  <c r="A625" i="7"/>
  <c r="A629" i="7"/>
  <c r="A633" i="7"/>
  <c r="A637" i="7"/>
  <c r="A641" i="7"/>
  <c r="A645" i="7"/>
  <c r="A649" i="7"/>
  <c r="A653" i="7"/>
  <c r="A657" i="7"/>
  <c r="A661" i="7"/>
  <c r="A665" i="7"/>
  <c r="A669" i="7"/>
  <c r="A673" i="7"/>
  <c r="A677" i="7"/>
  <c r="A681" i="7"/>
  <c r="A685" i="7"/>
  <c r="A689" i="7"/>
  <c r="A693" i="7"/>
  <c r="A697" i="7"/>
  <c r="A701" i="7"/>
  <c r="A705" i="7"/>
  <c r="A709" i="7"/>
  <c r="A713" i="7"/>
  <c r="A717" i="7"/>
  <c r="A721" i="7"/>
  <c r="A725" i="7"/>
  <c r="A729" i="7"/>
  <c r="A733" i="7"/>
  <c r="A737" i="7"/>
  <c r="A741" i="7"/>
  <c r="A745" i="7"/>
  <c r="A749" i="7"/>
  <c r="A753" i="7"/>
  <c r="A757" i="7"/>
  <c r="A761" i="7"/>
  <c r="A765" i="7"/>
  <c r="A769" i="7"/>
  <c r="A773" i="7"/>
  <c r="A777" i="7"/>
  <c r="A781" i="7"/>
  <c r="A785" i="7"/>
  <c r="A789" i="7"/>
  <c r="A793" i="7"/>
  <c r="A797" i="7"/>
  <c r="A801" i="7"/>
  <c r="A805" i="7"/>
  <c r="A809" i="7"/>
  <c r="A813" i="7"/>
  <c r="A817" i="7"/>
  <c r="A821" i="7"/>
  <c r="A74" i="7"/>
  <c r="A314" i="7"/>
  <c r="A396" i="7"/>
  <c r="A460" i="7"/>
  <c r="A507" i="7"/>
  <c r="A539" i="7"/>
  <c r="A571" i="7"/>
  <c r="A598" i="7"/>
  <c r="A614" i="7"/>
  <c r="A630" i="7"/>
  <c r="A646" i="7"/>
  <c r="A662" i="7"/>
  <c r="A678" i="7"/>
  <c r="A694" i="7"/>
  <c r="A710" i="7"/>
  <c r="A726" i="7"/>
  <c r="A742" i="7"/>
  <c r="A758" i="7"/>
  <c r="A774" i="7"/>
  <c r="A790" i="7"/>
  <c r="A806" i="7"/>
  <c r="A822" i="7"/>
  <c r="A830" i="7"/>
  <c r="A838" i="7"/>
  <c r="A846" i="7"/>
  <c r="A854" i="7"/>
  <c r="A862" i="7"/>
  <c r="A870" i="7"/>
  <c r="A878" i="7"/>
  <c r="A886" i="7"/>
  <c r="A894" i="7"/>
  <c r="A902" i="7"/>
  <c r="A910" i="7"/>
  <c r="A918" i="7"/>
  <c r="A926" i="7"/>
  <c r="A934" i="7"/>
  <c r="A942" i="7"/>
  <c r="A877" i="7"/>
  <c r="A901" i="7"/>
  <c r="A933" i="7"/>
  <c r="A138" i="7"/>
  <c r="A346" i="7"/>
  <c r="A412" i="7"/>
  <c r="A476" i="7"/>
  <c r="A515" i="7"/>
  <c r="A547" i="7"/>
  <c r="A579" i="7"/>
  <c r="A602" i="7"/>
  <c r="A618" i="7"/>
  <c r="A634" i="7"/>
  <c r="A650" i="7"/>
  <c r="A666" i="7"/>
  <c r="A682" i="7"/>
  <c r="A698" i="7"/>
  <c r="A714" i="7"/>
  <c r="A730" i="7"/>
  <c r="A746" i="7"/>
  <c r="A762" i="7"/>
  <c r="A778" i="7"/>
  <c r="A794" i="7"/>
  <c r="A810" i="7"/>
  <c r="A825" i="7"/>
  <c r="A833" i="7"/>
  <c r="A841" i="7"/>
  <c r="A849" i="7"/>
  <c r="A857" i="7"/>
  <c r="A865" i="7"/>
  <c r="A873" i="7"/>
  <c r="A881" i="7"/>
  <c r="A889" i="7"/>
  <c r="A897" i="7"/>
  <c r="A905" i="7"/>
  <c r="A913" i="7"/>
  <c r="A921" i="7"/>
  <c r="A929" i="7"/>
  <c r="A937" i="7"/>
  <c r="A945" i="7"/>
  <c r="A930" i="7"/>
  <c r="A946" i="7"/>
  <c r="A380" i="7"/>
  <c r="A444" i="7"/>
  <c r="A531" i="7"/>
  <c r="A594" i="7"/>
  <c r="A626" i="7"/>
  <c r="A658" i="7"/>
  <c r="A690" i="7"/>
  <c r="A722" i="7"/>
  <c r="A754" i="7"/>
  <c r="A786" i="7"/>
  <c r="A818" i="7"/>
  <c r="A837" i="7"/>
  <c r="A853" i="7"/>
  <c r="A869" i="7"/>
  <c r="A893" i="7"/>
  <c r="A909" i="7"/>
  <c r="A925" i="7"/>
  <c r="A949" i="7"/>
  <c r="A202" i="7"/>
  <c r="A364" i="7"/>
  <c r="A428" i="7"/>
  <c r="A491" i="7"/>
  <c r="A523" i="7"/>
  <c r="A555" i="7"/>
  <c r="A587" i="7"/>
  <c r="A606" i="7"/>
  <c r="A622" i="7"/>
  <c r="A638" i="7"/>
  <c r="A654" i="7"/>
  <c r="A670" i="7"/>
  <c r="A686" i="7"/>
  <c r="A702" i="7"/>
  <c r="A718" i="7"/>
  <c r="A734" i="7"/>
  <c r="A750" i="7"/>
  <c r="A766" i="7"/>
  <c r="A782" i="7"/>
  <c r="A798" i="7"/>
  <c r="A814" i="7"/>
  <c r="A826" i="7"/>
  <c r="A834" i="7"/>
  <c r="A842" i="7"/>
  <c r="A850" i="7"/>
  <c r="A858" i="7"/>
  <c r="A866" i="7"/>
  <c r="A874" i="7"/>
  <c r="A882" i="7"/>
  <c r="A890" i="7"/>
  <c r="A898" i="7"/>
  <c r="A906" i="7"/>
  <c r="A914" i="7"/>
  <c r="A922" i="7"/>
  <c r="A938" i="7"/>
  <c r="A266" i="7"/>
  <c r="A499" i="7"/>
  <c r="A563" i="7"/>
  <c r="A610" i="7"/>
  <c r="A642" i="7"/>
  <c r="A674" i="7"/>
  <c r="A706" i="7"/>
  <c r="A738" i="7"/>
  <c r="A770" i="7"/>
  <c r="A802" i="7"/>
  <c r="A829" i="7"/>
  <c r="A845" i="7"/>
  <c r="A861" i="7"/>
  <c r="A885" i="7"/>
  <c r="A917" i="7"/>
  <c r="A941" i="7"/>
  <c r="D2" i="3"/>
  <c r="A10" i="7"/>
  <c r="P3" i="3"/>
  <c r="J10" i="7" l="1"/>
  <c r="K10" i="7"/>
  <c r="D861" i="7"/>
  <c r="E861" i="7"/>
  <c r="F861" i="7"/>
  <c r="C861" i="7"/>
  <c r="H861" i="7"/>
  <c r="I861" i="7"/>
  <c r="J861" i="7"/>
  <c r="G861" i="7"/>
  <c r="K861" i="7"/>
  <c r="J266" i="7"/>
  <c r="D266" i="7"/>
  <c r="C266" i="7"/>
  <c r="H266" i="7"/>
  <c r="G266" i="7"/>
  <c r="F266" i="7"/>
  <c r="K266" i="7"/>
  <c r="E266" i="7"/>
  <c r="I266" i="7"/>
  <c r="J874" i="7"/>
  <c r="H874" i="7"/>
  <c r="C874" i="7"/>
  <c r="G874" i="7"/>
  <c r="E874" i="7"/>
  <c r="F874" i="7"/>
  <c r="K874" i="7"/>
  <c r="D874" i="7"/>
  <c r="I874" i="7"/>
  <c r="C734" i="7"/>
  <c r="H734" i="7"/>
  <c r="E734" i="7"/>
  <c r="G734" i="7"/>
  <c r="I734" i="7"/>
  <c r="F734" i="7"/>
  <c r="K734" i="7"/>
  <c r="J734" i="7"/>
  <c r="D734" i="7"/>
  <c r="G606" i="7"/>
  <c r="H606" i="7"/>
  <c r="F606" i="7"/>
  <c r="K606" i="7"/>
  <c r="E606" i="7"/>
  <c r="J606" i="7"/>
  <c r="I606" i="7"/>
  <c r="C606" i="7"/>
  <c r="D606" i="7"/>
  <c r="F491" i="7"/>
  <c r="G491" i="7"/>
  <c r="E491" i="7"/>
  <c r="J491" i="7"/>
  <c r="K491" i="7"/>
  <c r="I491" i="7"/>
  <c r="C491" i="7"/>
  <c r="H491" i="7"/>
  <c r="D491" i="7"/>
  <c r="D869" i="7"/>
  <c r="E869" i="7"/>
  <c r="F869" i="7"/>
  <c r="C869" i="7"/>
  <c r="H869" i="7"/>
  <c r="I869" i="7"/>
  <c r="J869" i="7"/>
  <c r="G869" i="7"/>
  <c r="K869" i="7"/>
  <c r="D658" i="7"/>
  <c r="H658" i="7"/>
  <c r="I658" i="7"/>
  <c r="C658" i="7"/>
  <c r="F658" i="7"/>
  <c r="G658" i="7"/>
  <c r="J658" i="7"/>
  <c r="K658" i="7"/>
  <c r="E658" i="7"/>
  <c r="C945" i="7"/>
  <c r="H945" i="7"/>
  <c r="G945" i="7"/>
  <c r="E945" i="7"/>
  <c r="F945" i="7"/>
  <c r="J945" i="7"/>
  <c r="D945" i="7"/>
  <c r="K945" i="7"/>
  <c r="I945" i="7"/>
  <c r="I881" i="7"/>
  <c r="D881" i="7"/>
  <c r="F881" i="7"/>
  <c r="K881" i="7"/>
  <c r="H881" i="7"/>
  <c r="J881" i="7"/>
  <c r="E881" i="7"/>
  <c r="C881" i="7"/>
  <c r="G881" i="7"/>
  <c r="G810" i="7"/>
  <c r="K810" i="7"/>
  <c r="C810" i="7"/>
  <c r="J810" i="7"/>
  <c r="D810" i="7"/>
  <c r="E810" i="7"/>
  <c r="F810" i="7"/>
  <c r="I810" i="7"/>
  <c r="H810" i="7"/>
  <c r="I746" i="7"/>
  <c r="K746" i="7"/>
  <c r="H746" i="7"/>
  <c r="F746" i="7"/>
  <c r="C746" i="7"/>
  <c r="E746" i="7"/>
  <c r="J746" i="7"/>
  <c r="G746" i="7"/>
  <c r="D746" i="7"/>
  <c r="I682" i="7"/>
  <c r="C682" i="7"/>
  <c r="F682" i="7"/>
  <c r="G682" i="7"/>
  <c r="D682" i="7"/>
  <c r="J682" i="7"/>
  <c r="K682" i="7"/>
  <c r="H682" i="7"/>
  <c r="E682" i="7"/>
  <c r="F618" i="7"/>
  <c r="K618" i="7"/>
  <c r="E618" i="7"/>
  <c r="J618" i="7"/>
  <c r="I618" i="7"/>
  <c r="C618" i="7"/>
  <c r="D618" i="7"/>
  <c r="G618" i="7"/>
  <c r="H618" i="7"/>
  <c r="C515" i="7"/>
  <c r="H515" i="7"/>
  <c r="F515" i="7"/>
  <c r="G515" i="7"/>
  <c r="J515" i="7"/>
  <c r="K515" i="7"/>
  <c r="E515" i="7"/>
  <c r="D515" i="7"/>
  <c r="I515" i="7"/>
  <c r="K138" i="7"/>
  <c r="G138" i="7"/>
  <c r="C138" i="7"/>
  <c r="E138" i="7"/>
  <c r="I138" i="7"/>
  <c r="J138" i="7"/>
  <c r="F138" i="7"/>
  <c r="H138" i="7"/>
  <c r="D138" i="7"/>
  <c r="H942" i="7"/>
  <c r="E942" i="7"/>
  <c r="F942" i="7"/>
  <c r="C942" i="7"/>
  <c r="D942" i="7"/>
  <c r="I942" i="7"/>
  <c r="J942" i="7"/>
  <c r="G942" i="7"/>
  <c r="K942" i="7"/>
  <c r="I910" i="7"/>
  <c r="F910" i="7"/>
  <c r="K910" i="7"/>
  <c r="J910" i="7"/>
  <c r="H910" i="7"/>
  <c r="C910" i="7"/>
  <c r="E910" i="7"/>
  <c r="G910" i="7"/>
  <c r="D910" i="7"/>
  <c r="J878" i="7"/>
  <c r="G878" i="7"/>
  <c r="H878" i="7"/>
  <c r="K878" i="7"/>
  <c r="I878" i="7"/>
  <c r="C878" i="7"/>
  <c r="D878" i="7"/>
  <c r="F878" i="7"/>
  <c r="E878" i="7"/>
  <c r="J846" i="7"/>
  <c r="G846" i="7"/>
  <c r="H846" i="7"/>
  <c r="E846" i="7"/>
  <c r="K846" i="7"/>
  <c r="I846" i="7"/>
  <c r="F846" i="7"/>
  <c r="C846" i="7"/>
  <c r="D846" i="7"/>
  <c r="C806" i="7"/>
  <c r="G806" i="7"/>
  <c r="K806" i="7"/>
  <c r="E806" i="7"/>
  <c r="J806" i="7"/>
  <c r="I806" i="7"/>
  <c r="D806" i="7"/>
  <c r="H806" i="7"/>
  <c r="F806" i="7"/>
  <c r="C742" i="7"/>
  <c r="H742" i="7"/>
  <c r="E742" i="7"/>
  <c r="G742" i="7"/>
  <c r="I742" i="7"/>
  <c r="F742" i="7"/>
  <c r="K742" i="7"/>
  <c r="J742" i="7"/>
  <c r="D742" i="7"/>
  <c r="K678" i="7"/>
  <c r="E678" i="7"/>
  <c r="F678" i="7"/>
  <c r="D678" i="7"/>
  <c r="I678" i="7"/>
  <c r="J678" i="7"/>
  <c r="C678" i="7"/>
  <c r="H678" i="7"/>
  <c r="G678" i="7"/>
  <c r="E614" i="7"/>
  <c r="J614" i="7"/>
  <c r="I614" i="7"/>
  <c r="C614" i="7"/>
  <c r="D614" i="7"/>
  <c r="G614" i="7"/>
  <c r="H614" i="7"/>
  <c r="F614" i="7"/>
  <c r="K614" i="7"/>
  <c r="F507" i="7"/>
  <c r="E507" i="7"/>
  <c r="C507" i="7"/>
  <c r="J507" i="7"/>
  <c r="K507" i="7"/>
  <c r="I507" i="7"/>
  <c r="H507" i="7"/>
  <c r="D507" i="7"/>
  <c r="G507" i="7"/>
  <c r="J74" i="7"/>
  <c r="C74" i="7"/>
  <c r="G74" i="7"/>
  <c r="D74" i="7"/>
  <c r="E74" i="7"/>
  <c r="K74" i="7"/>
  <c r="H74" i="7"/>
  <c r="I74" i="7"/>
  <c r="F74" i="7"/>
  <c r="E809" i="7"/>
  <c r="I809" i="7"/>
  <c r="F809" i="7"/>
  <c r="G809" i="7"/>
  <c r="J809" i="7"/>
  <c r="K809" i="7"/>
  <c r="D809" i="7"/>
  <c r="H809" i="7"/>
  <c r="C809" i="7"/>
  <c r="H793" i="7"/>
  <c r="D793" i="7"/>
  <c r="G793" i="7"/>
  <c r="F793" i="7"/>
  <c r="K793" i="7"/>
  <c r="E793" i="7"/>
  <c r="J793" i="7"/>
  <c r="I793" i="7"/>
  <c r="C793" i="7"/>
  <c r="J777" i="7"/>
  <c r="H777" i="7"/>
  <c r="C777" i="7"/>
  <c r="G777" i="7"/>
  <c r="E777" i="7"/>
  <c r="F777" i="7"/>
  <c r="K777" i="7"/>
  <c r="D777" i="7"/>
  <c r="I777" i="7"/>
  <c r="J761" i="7"/>
  <c r="H761" i="7"/>
  <c r="C761" i="7"/>
  <c r="G761" i="7"/>
  <c r="E761" i="7"/>
  <c r="F761" i="7"/>
  <c r="K761" i="7"/>
  <c r="D761" i="7"/>
  <c r="I761" i="7"/>
  <c r="C745" i="7"/>
  <c r="D745" i="7"/>
  <c r="E745" i="7"/>
  <c r="G745" i="7"/>
  <c r="H745" i="7"/>
  <c r="I745" i="7"/>
  <c r="F745" i="7"/>
  <c r="K745" i="7"/>
  <c r="J745" i="7"/>
  <c r="L745" i="7" s="1"/>
  <c r="M745" i="7" s="1"/>
  <c r="C729" i="7"/>
  <c r="D729" i="7"/>
  <c r="E729" i="7"/>
  <c r="G729" i="7"/>
  <c r="H729" i="7"/>
  <c r="I729" i="7"/>
  <c r="F729" i="7"/>
  <c r="K729" i="7"/>
  <c r="J729" i="7"/>
  <c r="C713" i="7"/>
  <c r="D713" i="7"/>
  <c r="E713" i="7"/>
  <c r="G713" i="7"/>
  <c r="H713" i="7"/>
  <c r="I713" i="7"/>
  <c r="F713" i="7"/>
  <c r="K713" i="7"/>
  <c r="J713" i="7"/>
  <c r="F697" i="7"/>
  <c r="C697" i="7"/>
  <c r="H697" i="7"/>
  <c r="J697" i="7"/>
  <c r="G697" i="7"/>
  <c r="K697" i="7"/>
  <c r="E697" i="7"/>
  <c r="D697" i="7"/>
  <c r="I697" i="7"/>
  <c r="F681" i="7"/>
  <c r="C681" i="7"/>
  <c r="H681" i="7"/>
  <c r="J681" i="7"/>
  <c r="G681" i="7"/>
  <c r="K681" i="7"/>
  <c r="E681" i="7"/>
  <c r="D681" i="7"/>
  <c r="I681" i="7"/>
  <c r="F665" i="7"/>
  <c r="C665" i="7"/>
  <c r="H665" i="7"/>
  <c r="J665" i="7"/>
  <c r="G665" i="7"/>
  <c r="K665" i="7"/>
  <c r="E665" i="7"/>
  <c r="D665" i="7"/>
  <c r="I665" i="7"/>
  <c r="D649" i="7"/>
  <c r="H649" i="7"/>
  <c r="K649" i="7"/>
  <c r="E649" i="7"/>
  <c r="I649" i="7"/>
  <c r="F649" i="7"/>
  <c r="C649" i="7"/>
  <c r="J649" i="7"/>
  <c r="G649" i="7"/>
  <c r="H633" i="7"/>
  <c r="F633" i="7"/>
  <c r="G633" i="7"/>
  <c r="J633" i="7"/>
  <c r="K633" i="7"/>
  <c r="E633" i="7"/>
  <c r="D633" i="7"/>
  <c r="I633" i="7"/>
  <c r="C633" i="7"/>
  <c r="H617" i="7"/>
  <c r="F617" i="7"/>
  <c r="G617" i="7"/>
  <c r="J617" i="7"/>
  <c r="K617" i="7"/>
  <c r="E617" i="7"/>
  <c r="D617" i="7"/>
  <c r="I617" i="7"/>
  <c r="C617" i="7"/>
  <c r="H601" i="7"/>
  <c r="F601" i="7"/>
  <c r="G601" i="7"/>
  <c r="J601" i="7"/>
  <c r="K601" i="7"/>
  <c r="E601" i="7"/>
  <c r="D601" i="7"/>
  <c r="I601" i="7"/>
  <c r="C601" i="7"/>
  <c r="K576" i="7"/>
  <c r="E576" i="7"/>
  <c r="J576" i="7"/>
  <c r="I576" i="7"/>
  <c r="C576" i="7"/>
  <c r="D576" i="7"/>
  <c r="G576" i="7"/>
  <c r="H576" i="7"/>
  <c r="F576" i="7"/>
  <c r="K544" i="7"/>
  <c r="E544" i="7"/>
  <c r="J544" i="7"/>
  <c r="I544" i="7"/>
  <c r="C544" i="7"/>
  <c r="D544" i="7"/>
  <c r="G544" i="7"/>
  <c r="H544" i="7"/>
  <c r="F544" i="7"/>
  <c r="K512" i="7"/>
  <c r="E512" i="7"/>
  <c r="J512" i="7"/>
  <c r="I512" i="7"/>
  <c r="C512" i="7"/>
  <c r="D512" i="7"/>
  <c r="G512" i="7"/>
  <c r="H512" i="7"/>
  <c r="F512" i="7"/>
  <c r="C472" i="7"/>
  <c r="D472" i="7"/>
  <c r="F472" i="7"/>
  <c r="G472" i="7"/>
  <c r="H472" i="7"/>
  <c r="J472" i="7"/>
  <c r="K472" i="7"/>
  <c r="E472" i="7"/>
  <c r="I472" i="7"/>
  <c r="E408" i="7"/>
  <c r="J408" i="7"/>
  <c r="F408" i="7"/>
  <c r="D408" i="7"/>
  <c r="C408" i="7"/>
  <c r="K408" i="7"/>
  <c r="G408" i="7"/>
  <c r="I408" i="7"/>
  <c r="H408" i="7"/>
  <c r="D338" i="7"/>
  <c r="F338" i="7"/>
  <c r="I338" i="7"/>
  <c r="H338" i="7"/>
  <c r="E338" i="7"/>
  <c r="J338" i="7"/>
  <c r="G338" i="7"/>
  <c r="C338" i="7"/>
  <c r="K338" i="7"/>
  <c r="J122" i="7"/>
  <c r="F122" i="7"/>
  <c r="C122" i="7"/>
  <c r="K122" i="7"/>
  <c r="G122" i="7"/>
  <c r="I122" i="7"/>
  <c r="E122" i="7"/>
  <c r="D122" i="7"/>
  <c r="H122" i="7"/>
  <c r="E940" i="7"/>
  <c r="C940" i="7"/>
  <c r="H940" i="7"/>
  <c r="I940" i="7"/>
  <c r="F940" i="7"/>
  <c r="G940" i="7"/>
  <c r="J940" i="7"/>
  <c r="K940" i="7"/>
  <c r="D940" i="7"/>
  <c r="F924" i="7"/>
  <c r="J924" i="7"/>
  <c r="C924" i="7"/>
  <c r="H924" i="7"/>
  <c r="E924" i="7"/>
  <c r="G924" i="7"/>
  <c r="I924" i="7"/>
  <c r="K924" i="7"/>
  <c r="D924" i="7"/>
  <c r="F908" i="7"/>
  <c r="J908" i="7"/>
  <c r="C908" i="7"/>
  <c r="H908" i="7"/>
  <c r="E908" i="7"/>
  <c r="G908" i="7"/>
  <c r="K908" i="7"/>
  <c r="I908" i="7"/>
  <c r="D908" i="7"/>
  <c r="J892" i="7"/>
  <c r="K892" i="7"/>
  <c r="H892" i="7"/>
  <c r="C892" i="7"/>
  <c r="E892" i="7"/>
  <c r="G892" i="7"/>
  <c r="I892" i="7"/>
  <c r="F892" i="7"/>
  <c r="D892" i="7"/>
  <c r="J876" i="7"/>
  <c r="K876" i="7"/>
  <c r="H876" i="7"/>
  <c r="C876" i="7"/>
  <c r="E876" i="7"/>
  <c r="I876" i="7"/>
  <c r="F876" i="7"/>
  <c r="G876" i="7"/>
  <c r="D876" i="7"/>
  <c r="J860" i="7"/>
  <c r="K860" i="7"/>
  <c r="H860" i="7"/>
  <c r="C860" i="7"/>
  <c r="E860" i="7"/>
  <c r="G860" i="7"/>
  <c r="I860" i="7"/>
  <c r="F860" i="7"/>
  <c r="D860" i="7"/>
  <c r="F844" i="7"/>
  <c r="J844" i="7"/>
  <c r="K844" i="7"/>
  <c r="H844" i="7"/>
  <c r="I844" i="7"/>
  <c r="C844" i="7"/>
  <c r="E844" i="7"/>
  <c r="G844" i="7"/>
  <c r="D844" i="7"/>
  <c r="F828" i="7"/>
  <c r="J828" i="7"/>
  <c r="K828" i="7"/>
  <c r="H828" i="7"/>
  <c r="I828" i="7"/>
  <c r="C828" i="7"/>
  <c r="G828" i="7"/>
  <c r="E828" i="7"/>
  <c r="D828" i="7"/>
  <c r="C812" i="7"/>
  <c r="G812" i="7"/>
  <c r="K812" i="7"/>
  <c r="I812" i="7"/>
  <c r="J812" i="7"/>
  <c r="D812" i="7"/>
  <c r="H812" i="7"/>
  <c r="F812" i="7"/>
  <c r="E812" i="7"/>
  <c r="C796" i="7"/>
  <c r="G796" i="7"/>
  <c r="K796" i="7"/>
  <c r="E796" i="7"/>
  <c r="D796" i="7"/>
  <c r="I796" i="7"/>
  <c r="H796" i="7"/>
  <c r="F796" i="7"/>
  <c r="J796" i="7"/>
  <c r="F780" i="7"/>
  <c r="J780" i="7"/>
  <c r="C780" i="7"/>
  <c r="D780" i="7"/>
  <c r="E780" i="7"/>
  <c r="G780" i="7"/>
  <c r="H780" i="7"/>
  <c r="I780" i="7"/>
  <c r="K780" i="7"/>
  <c r="F764" i="7"/>
  <c r="J764" i="7"/>
  <c r="C764" i="7"/>
  <c r="D764" i="7"/>
  <c r="E764" i="7"/>
  <c r="G764" i="7"/>
  <c r="H764" i="7"/>
  <c r="I764" i="7"/>
  <c r="K764" i="7"/>
  <c r="E748" i="7"/>
  <c r="G748" i="7"/>
  <c r="H748" i="7"/>
  <c r="I748" i="7"/>
  <c r="K748" i="7"/>
  <c r="F748" i="7"/>
  <c r="J748" i="7"/>
  <c r="C748" i="7"/>
  <c r="D748" i="7"/>
  <c r="E732" i="7"/>
  <c r="G732" i="7"/>
  <c r="H732" i="7"/>
  <c r="I732" i="7"/>
  <c r="K732" i="7"/>
  <c r="F732" i="7"/>
  <c r="J732" i="7"/>
  <c r="C732" i="7"/>
  <c r="D732" i="7"/>
  <c r="E716" i="7"/>
  <c r="G716" i="7"/>
  <c r="H716" i="7"/>
  <c r="I716" i="7"/>
  <c r="K716" i="7"/>
  <c r="F716" i="7"/>
  <c r="J716" i="7"/>
  <c r="C716" i="7"/>
  <c r="D716" i="7"/>
  <c r="E700" i="7"/>
  <c r="I700" i="7"/>
  <c r="F700" i="7"/>
  <c r="C700" i="7"/>
  <c r="D700" i="7"/>
  <c r="J700" i="7"/>
  <c r="G700" i="7"/>
  <c r="H700" i="7"/>
  <c r="K700" i="7"/>
  <c r="E684" i="7"/>
  <c r="I684" i="7"/>
  <c r="F684" i="7"/>
  <c r="C684" i="7"/>
  <c r="D684" i="7"/>
  <c r="J684" i="7"/>
  <c r="G684" i="7"/>
  <c r="H684" i="7"/>
  <c r="K684" i="7"/>
  <c r="E668" i="7"/>
  <c r="I668" i="7"/>
  <c r="F668" i="7"/>
  <c r="C668" i="7"/>
  <c r="D668" i="7"/>
  <c r="J668" i="7"/>
  <c r="G668" i="7"/>
  <c r="H668" i="7"/>
  <c r="K668" i="7"/>
  <c r="D652" i="7"/>
  <c r="H652" i="7"/>
  <c r="E652" i="7"/>
  <c r="I652" i="7"/>
  <c r="F652" i="7"/>
  <c r="C652" i="7"/>
  <c r="J652" i="7"/>
  <c r="G652" i="7"/>
  <c r="K652" i="7"/>
  <c r="I636" i="7"/>
  <c r="C636" i="7"/>
  <c r="D636" i="7"/>
  <c r="G636" i="7"/>
  <c r="H636" i="7"/>
  <c r="F636" i="7"/>
  <c r="K636" i="7"/>
  <c r="E636" i="7"/>
  <c r="J636" i="7"/>
  <c r="I620" i="7"/>
  <c r="C620" i="7"/>
  <c r="D620" i="7"/>
  <c r="G620" i="7"/>
  <c r="H620" i="7"/>
  <c r="F620" i="7"/>
  <c r="K620" i="7"/>
  <c r="E620" i="7"/>
  <c r="J620" i="7"/>
  <c r="I604" i="7"/>
  <c r="C604" i="7"/>
  <c r="D604" i="7"/>
  <c r="G604" i="7"/>
  <c r="H604" i="7"/>
  <c r="F604" i="7"/>
  <c r="K604" i="7"/>
  <c r="E604" i="7"/>
  <c r="J604" i="7"/>
  <c r="D583" i="7"/>
  <c r="I583" i="7"/>
  <c r="C583" i="7"/>
  <c r="H583" i="7"/>
  <c r="F583" i="7"/>
  <c r="G583" i="7"/>
  <c r="J583" i="7"/>
  <c r="K583" i="7"/>
  <c r="E583" i="7"/>
  <c r="D551" i="7"/>
  <c r="I551" i="7"/>
  <c r="C551" i="7"/>
  <c r="H551" i="7"/>
  <c r="F551" i="7"/>
  <c r="G551" i="7"/>
  <c r="J551" i="7"/>
  <c r="K551" i="7"/>
  <c r="E551" i="7"/>
  <c r="D519" i="7"/>
  <c r="I519" i="7"/>
  <c r="C519" i="7"/>
  <c r="H519" i="7"/>
  <c r="F519" i="7"/>
  <c r="G519" i="7"/>
  <c r="J519" i="7"/>
  <c r="K519" i="7"/>
  <c r="E519" i="7"/>
  <c r="C484" i="7"/>
  <c r="D484" i="7"/>
  <c r="F484" i="7"/>
  <c r="G484" i="7"/>
  <c r="H484" i="7"/>
  <c r="J484" i="7"/>
  <c r="K484" i="7"/>
  <c r="I484" i="7"/>
  <c r="E484" i="7"/>
  <c r="F420" i="7"/>
  <c r="J420" i="7"/>
  <c r="E420" i="7"/>
  <c r="I420" i="7"/>
  <c r="H420" i="7"/>
  <c r="K420" i="7"/>
  <c r="D420" i="7"/>
  <c r="C420" i="7"/>
  <c r="G420" i="7"/>
  <c r="F356" i="7"/>
  <c r="J356" i="7"/>
  <c r="E356" i="7"/>
  <c r="K356" i="7"/>
  <c r="C356" i="7"/>
  <c r="D356" i="7"/>
  <c r="I356" i="7"/>
  <c r="H356" i="7"/>
  <c r="G356" i="7"/>
  <c r="C170" i="7"/>
  <c r="G170" i="7"/>
  <c r="H170" i="7"/>
  <c r="F170" i="7"/>
  <c r="J170" i="7"/>
  <c r="I170" i="7"/>
  <c r="E170" i="7"/>
  <c r="D170" i="7"/>
  <c r="K170" i="7"/>
  <c r="G943" i="7"/>
  <c r="H943" i="7"/>
  <c r="E943" i="7"/>
  <c r="K943" i="7"/>
  <c r="I943" i="7"/>
  <c r="F943" i="7"/>
  <c r="J943" i="7"/>
  <c r="C943" i="7"/>
  <c r="D943" i="7"/>
  <c r="C927" i="7"/>
  <c r="E927" i="7"/>
  <c r="G927" i="7"/>
  <c r="D927" i="7"/>
  <c r="I927" i="7"/>
  <c r="F927" i="7"/>
  <c r="H927" i="7"/>
  <c r="J927" i="7"/>
  <c r="K927" i="7"/>
  <c r="C911" i="7"/>
  <c r="E911" i="7"/>
  <c r="G911" i="7"/>
  <c r="D911" i="7"/>
  <c r="I911" i="7"/>
  <c r="F911" i="7"/>
  <c r="H911" i="7"/>
  <c r="K911" i="7"/>
  <c r="J911" i="7"/>
  <c r="D895" i="7"/>
  <c r="F895" i="7"/>
  <c r="H895" i="7"/>
  <c r="E895" i="7"/>
  <c r="J895" i="7"/>
  <c r="C895" i="7"/>
  <c r="G895" i="7"/>
  <c r="K895" i="7"/>
  <c r="I895" i="7"/>
  <c r="D879" i="7"/>
  <c r="F879" i="7"/>
  <c r="H879" i="7"/>
  <c r="E879" i="7"/>
  <c r="J879" i="7"/>
  <c r="C879" i="7"/>
  <c r="G879" i="7"/>
  <c r="I879" i="7"/>
  <c r="K879" i="7"/>
  <c r="D863" i="7"/>
  <c r="F863" i="7"/>
  <c r="H863" i="7"/>
  <c r="E863" i="7"/>
  <c r="J863" i="7"/>
  <c r="C863" i="7"/>
  <c r="G863" i="7"/>
  <c r="K863" i="7"/>
  <c r="I863" i="7"/>
  <c r="K847" i="7"/>
  <c r="D847" i="7"/>
  <c r="F847" i="7"/>
  <c r="H847" i="7"/>
  <c r="E847" i="7"/>
  <c r="J847" i="7"/>
  <c r="C847" i="7"/>
  <c r="I847" i="7"/>
  <c r="G847" i="7"/>
  <c r="D831" i="7"/>
  <c r="H831" i="7"/>
  <c r="K831" i="7"/>
  <c r="F831" i="7"/>
  <c r="E831" i="7"/>
  <c r="J831" i="7"/>
  <c r="C831" i="7"/>
  <c r="G831" i="7"/>
  <c r="I831" i="7"/>
  <c r="E815" i="7"/>
  <c r="I815" i="7"/>
  <c r="F815" i="7"/>
  <c r="K815" i="7"/>
  <c r="J815" i="7"/>
  <c r="D815" i="7"/>
  <c r="C815" i="7"/>
  <c r="H815" i="7"/>
  <c r="G815" i="7"/>
  <c r="F799" i="7"/>
  <c r="J799" i="7"/>
  <c r="G799" i="7"/>
  <c r="H799" i="7"/>
  <c r="K799" i="7"/>
  <c r="E799" i="7"/>
  <c r="I799" i="7"/>
  <c r="C799" i="7"/>
  <c r="D799" i="7"/>
  <c r="I783" i="7"/>
  <c r="F783" i="7"/>
  <c r="G783" i="7"/>
  <c r="D783" i="7"/>
  <c r="J783" i="7"/>
  <c r="K783" i="7"/>
  <c r="H783" i="7"/>
  <c r="E783" i="7"/>
  <c r="C783" i="7"/>
  <c r="I767" i="7"/>
  <c r="F767" i="7"/>
  <c r="G767" i="7"/>
  <c r="D767" i="7"/>
  <c r="J767" i="7"/>
  <c r="K767" i="7"/>
  <c r="H767" i="7"/>
  <c r="E767" i="7"/>
  <c r="C767" i="7"/>
  <c r="G751" i="7"/>
  <c r="D751" i="7"/>
  <c r="I751" i="7"/>
  <c r="K751" i="7"/>
  <c r="H751" i="7"/>
  <c r="F751" i="7"/>
  <c r="J751" i="7"/>
  <c r="C751" i="7"/>
  <c r="E751" i="7"/>
  <c r="G735" i="7"/>
  <c r="D735" i="7"/>
  <c r="I735" i="7"/>
  <c r="K735" i="7"/>
  <c r="H735" i="7"/>
  <c r="F735" i="7"/>
  <c r="J735" i="7"/>
  <c r="C735" i="7"/>
  <c r="E735" i="7"/>
  <c r="G719" i="7"/>
  <c r="D719" i="7"/>
  <c r="I719" i="7"/>
  <c r="K719" i="7"/>
  <c r="H719" i="7"/>
  <c r="F719" i="7"/>
  <c r="J719" i="7"/>
  <c r="C719" i="7"/>
  <c r="E719" i="7"/>
  <c r="F703" i="7"/>
  <c r="G703" i="7"/>
  <c r="H703" i="7"/>
  <c r="J703" i="7"/>
  <c r="K703" i="7"/>
  <c r="E703" i="7"/>
  <c r="I703" i="7"/>
  <c r="C703" i="7"/>
  <c r="D703" i="7"/>
  <c r="F687" i="7"/>
  <c r="G687" i="7"/>
  <c r="H687" i="7"/>
  <c r="J687" i="7"/>
  <c r="K687" i="7"/>
  <c r="E687" i="7"/>
  <c r="I687" i="7"/>
  <c r="C687" i="7"/>
  <c r="D687" i="7"/>
  <c r="F671" i="7"/>
  <c r="G671" i="7"/>
  <c r="H671" i="7"/>
  <c r="J671" i="7"/>
  <c r="K671" i="7"/>
  <c r="E671" i="7"/>
  <c r="I671" i="7"/>
  <c r="C671" i="7"/>
  <c r="D671" i="7"/>
  <c r="F655" i="7"/>
  <c r="J655" i="7"/>
  <c r="G655" i="7"/>
  <c r="H655" i="7"/>
  <c r="K655" i="7"/>
  <c r="E655" i="7"/>
  <c r="I655" i="7"/>
  <c r="C655" i="7"/>
  <c r="D655" i="7"/>
  <c r="F639" i="7"/>
  <c r="G639" i="7"/>
  <c r="J639" i="7"/>
  <c r="K639" i="7"/>
  <c r="E639" i="7"/>
  <c r="D639" i="7"/>
  <c r="I639" i="7"/>
  <c r="C639" i="7"/>
  <c r="H639" i="7"/>
  <c r="F623" i="7"/>
  <c r="G623" i="7"/>
  <c r="J623" i="7"/>
  <c r="K623" i="7"/>
  <c r="E623" i="7"/>
  <c r="D623" i="7"/>
  <c r="I623" i="7"/>
  <c r="C623" i="7"/>
  <c r="H623" i="7"/>
  <c r="F607" i="7"/>
  <c r="G607" i="7"/>
  <c r="J607" i="7"/>
  <c r="K607" i="7"/>
  <c r="E607" i="7"/>
  <c r="D607" i="7"/>
  <c r="I607" i="7"/>
  <c r="C607" i="7"/>
  <c r="H607" i="7"/>
  <c r="I588" i="7"/>
  <c r="C588" i="7"/>
  <c r="D588" i="7"/>
  <c r="G588" i="7"/>
  <c r="H588" i="7"/>
  <c r="F588" i="7"/>
  <c r="K588" i="7"/>
  <c r="E588" i="7"/>
  <c r="J588" i="7"/>
  <c r="I556" i="7"/>
  <c r="C556" i="7"/>
  <c r="D556" i="7"/>
  <c r="G556" i="7"/>
  <c r="H556" i="7"/>
  <c r="F556" i="7"/>
  <c r="K556" i="7"/>
  <c r="E556" i="7"/>
  <c r="J556" i="7"/>
  <c r="I524" i="7"/>
  <c r="C524" i="7"/>
  <c r="D524" i="7"/>
  <c r="G524" i="7"/>
  <c r="H524" i="7"/>
  <c r="F524" i="7"/>
  <c r="K524" i="7"/>
  <c r="E524" i="7"/>
  <c r="J524" i="7"/>
  <c r="J492" i="7"/>
  <c r="K492" i="7"/>
  <c r="C492" i="7"/>
  <c r="D492" i="7"/>
  <c r="F492" i="7"/>
  <c r="G492" i="7"/>
  <c r="H492" i="7"/>
  <c r="E492" i="7"/>
  <c r="I492" i="7"/>
  <c r="E432" i="7"/>
  <c r="F432" i="7"/>
  <c r="D432" i="7"/>
  <c r="I432" i="7"/>
  <c r="J432" i="7"/>
  <c r="H432" i="7"/>
  <c r="K432" i="7"/>
  <c r="C432" i="7"/>
  <c r="G432" i="7"/>
  <c r="E368" i="7"/>
  <c r="J368" i="7"/>
  <c r="F368" i="7"/>
  <c r="G368" i="7"/>
  <c r="C368" i="7"/>
  <c r="K368" i="7"/>
  <c r="D368" i="7"/>
  <c r="I368" i="7"/>
  <c r="H368" i="7"/>
  <c r="G218" i="7"/>
  <c r="K218" i="7"/>
  <c r="C218" i="7"/>
  <c r="H218" i="7"/>
  <c r="I218" i="7"/>
  <c r="F218" i="7"/>
  <c r="D218" i="7"/>
  <c r="E218" i="7"/>
  <c r="J218" i="7"/>
  <c r="E487" i="7"/>
  <c r="J487" i="7"/>
  <c r="K487" i="7"/>
  <c r="I487" i="7"/>
  <c r="C487" i="7"/>
  <c r="F487" i="7"/>
  <c r="G487" i="7"/>
  <c r="D487" i="7"/>
  <c r="H487" i="7"/>
  <c r="E471" i="7"/>
  <c r="J471" i="7"/>
  <c r="K471" i="7"/>
  <c r="I471" i="7"/>
  <c r="C471" i="7"/>
  <c r="F471" i="7"/>
  <c r="G471" i="7"/>
  <c r="D471" i="7"/>
  <c r="H471" i="7"/>
  <c r="E455" i="7"/>
  <c r="J455" i="7"/>
  <c r="K455" i="7"/>
  <c r="I455" i="7"/>
  <c r="D455" i="7"/>
  <c r="C455" i="7"/>
  <c r="H455" i="7"/>
  <c r="F455" i="7"/>
  <c r="G455" i="7"/>
  <c r="J439" i="7"/>
  <c r="F439" i="7"/>
  <c r="D439" i="7"/>
  <c r="K439" i="7"/>
  <c r="I439" i="7"/>
  <c r="H439" i="7"/>
  <c r="G439" i="7"/>
  <c r="C439" i="7"/>
  <c r="E439" i="7"/>
  <c r="F423" i="7"/>
  <c r="J423" i="7"/>
  <c r="H423" i="7"/>
  <c r="I423" i="7"/>
  <c r="D423" i="7"/>
  <c r="K423" i="7"/>
  <c r="G423" i="7"/>
  <c r="E423" i="7"/>
  <c r="C423" i="7"/>
  <c r="F407" i="7"/>
  <c r="D407" i="7"/>
  <c r="C407" i="7"/>
  <c r="I407" i="7"/>
  <c r="E407" i="7"/>
  <c r="G407" i="7"/>
  <c r="J407" i="7"/>
  <c r="K407" i="7"/>
  <c r="H407" i="7"/>
  <c r="F391" i="7"/>
  <c r="E391" i="7"/>
  <c r="G391" i="7"/>
  <c r="J391" i="7"/>
  <c r="K391" i="7"/>
  <c r="D391" i="7"/>
  <c r="I391" i="7"/>
  <c r="C391" i="7"/>
  <c r="H391" i="7"/>
  <c r="F375" i="7"/>
  <c r="J375" i="7"/>
  <c r="H375" i="7"/>
  <c r="D375" i="7"/>
  <c r="K375" i="7"/>
  <c r="I375" i="7"/>
  <c r="C375" i="7"/>
  <c r="E375" i="7"/>
  <c r="G375" i="7"/>
  <c r="F359" i="7"/>
  <c r="K359" i="7"/>
  <c r="H359" i="7"/>
  <c r="C359" i="7"/>
  <c r="E359" i="7"/>
  <c r="D359" i="7"/>
  <c r="J359" i="7"/>
  <c r="I359" i="7"/>
  <c r="G359" i="7"/>
  <c r="G336" i="7"/>
  <c r="E336" i="7"/>
  <c r="I336" i="7"/>
  <c r="D336" i="7"/>
  <c r="K336" i="7"/>
  <c r="C336" i="7"/>
  <c r="J336" i="7"/>
  <c r="F336" i="7"/>
  <c r="H336" i="7"/>
  <c r="G304" i="7"/>
  <c r="I304" i="7"/>
  <c r="D304" i="7"/>
  <c r="E304" i="7"/>
  <c r="C304" i="7"/>
  <c r="J304" i="7"/>
  <c r="H304" i="7"/>
  <c r="K304" i="7"/>
  <c r="F304" i="7"/>
  <c r="J246" i="7"/>
  <c r="G246" i="7"/>
  <c r="D246" i="7"/>
  <c r="K246" i="7"/>
  <c r="H246" i="7"/>
  <c r="F246" i="7"/>
  <c r="C246" i="7"/>
  <c r="E246" i="7"/>
  <c r="I246" i="7"/>
  <c r="G182" i="7"/>
  <c r="C182" i="7"/>
  <c r="H182" i="7"/>
  <c r="F182" i="7"/>
  <c r="K182" i="7"/>
  <c r="D182" i="7"/>
  <c r="I182" i="7"/>
  <c r="E182" i="7"/>
  <c r="J182" i="7"/>
  <c r="L182" i="7" s="1"/>
  <c r="M182" i="7" s="1"/>
  <c r="I118" i="7"/>
  <c r="E118" i="7"/>
  <c r="F118" i="7"/>
  <c r="J118" i="7"/>
  <c r="K118" i="7"/>
  <c r="G118" i="7"/>
  <c r="C118" i="7"/>
  <c r="H118" i="7"/>
  <c r="D118" i="7"/>
  <c r="G54" i="7"/>
  <c r="I54" i="7"/>
  <c r="D54" i="7"/>
  <c r="H54" i="7"/>
  <c r="J54" i="7"/>
  <c r="E54" i="7"/>
  <c r="F54" i="7"/>
  <c r="K54" i="7"/>
  <c r="C54" i="7"/>
  <c r="F586" i="7"/>
  <c r="K586" i="7"/>
  <c r="E586" i="7"/>
  <c r="J586" i="7"/>
  <c r="I586" i="7"/>
  <c r="C586" i="7"/>
  <c r="D586" i="7"/>
  <c r="G586" i="7"/>
  <c r="H586" i="7"/>
  <c r="F570" i="7"/>
  <c r="K570" i="7"/>
  <c r="E570" i="7"/>
  <c r="J570" i="7"/>
  <c r="I570" i="7"/>
  <c r="C570" i="7"/>
  <c r="D570" i="7"/>
  <c r="G570" i="7"/>
  <c r="H570" i="7"/>
  <c r="F554" i="7"/>
  <c r="K554" i="7"/>
  <c r="E554" i="7"/>
  <c r="J554" i="7"/>
  <c r="I554" i="7"/>
  <c r="C554" i="7"/>
  <c r="D554" i="7"/>
  <c r="G554" i="7"/>
  <c r="H554" i="7"/>
  <c r="F538" i="7"/>
  <c r="K538" i="7"/>
  <c r="E538" i="7"/>
  <c r="J538" i="7"/>
  <c r="I538" i="7"/>
  <c r="C538" i="7"/>
  <c r="D538" i="7"/>
  <c r="G538" i="7"/>
  <c r="H538" i="7"/>
  <c r="F522" i="7"/>
  <c r="K522" i="7"/>
  <c r="E522" i="7"/>
  <c r="J522" i="7"/>
  <c r="I522" i="7"/>
  <c r="C522" i="7"/>
  <c r="D522" i="7"/>
  <c r="G522" i="7"/>
  <c r="H522" i="7"/>
  <c r="H506" i="7"/>
  <c r="F506" i="7"/>
  <c r="E506" i="7"/>
  <c r="J506" i="7"/>
  <c r="D506" i="7"/>
  <c r="I506" i="7"/>
  <c r="C506" i="7"/>
  <c r="G506" i="7"/>
  <c r="K506" i="7"/>
  <c r="H490" i="7"/>
  <c r="F490" i="7"/>
  <c r="E490" i="7"/>
  <c r="J490" i="7"/>
  <c r="D490" i="7"/>
  <c r="I490" i="7"/>
  <c r="C490" i="7"/>
  <c r="G490" i="7"/>
  <c r="K490" i="7"/>
  <c r="H474" i="7"/>
  <c r="F474" i="7"/>
  <c r="E474" i="7"/>
  <c r="J474" i="7"/>
  <c r="D474" i="7"/>
  <c r="I474" i="7"/>
  <c r="C474" i="7"/>
  <c r="G474" i="7"/>
  <c r="K474" i="7"/>
  <c r="H458" i="7"/>
  <c r="G458" i="7"/>
  <c r="F458" i="7"/>
  <c r="K458" i="7"/>
  <c r="E458" i="7"/>
  <c r="J458" i="7"/>
  <c r="D458" i="7"/>
  <c r="I458" i="7"/>
  <c r="C458" i="7"/>
  <c r="H442" i="7"/>
  <c r="E442" i="7"/>
  <c r="C442" i="7"/>
  <c r="I442" i="7"/>
  <c r="F442" i="7"/>
  <c r="G442" i="7"/>
  <c r="J442" i="7"/>
  <c r="K442" i="7"/>
  <c r="D442" i="7"/>
  <c r="F426" i="7"/>
  <c r="D426" i="7"/>
  <c r="E426" i="7"/>
  <c r="J426" i="7"/>
  <c r="H426" i="7"/>
  <c r="I426" i="7"/>
  <c r="G426" i="7"/>
  <c r="K426" i="7"/>
  <c r="C426" i="7"/>
  <c r="D410" i="7"/>
  <c r="F410" i="7"/>
  <c r="I410" i="7"/>
  <c r="E410" i="7"/>
  <c r="J410" i="7"/>
  <c r="H410" i="7"/>
  <c r="K410" i="7"/>
  <c r="G410" i="7"/>
  <c r="C410" i="7"/>
  <c r="D394" i="7"/>
  <c r="F394" i="7"/>
  <c r="I394" i="7"/>
  <c r="E394" i="7"/>
  <c r="J394" i="7"/>
  <c r="H394" i="7"/>
  <c r="G394" i="7"/>
  <c r="K394" i="7"/>
  <c r="C394" i="7"/>
  <c r="J378" i="7"/>
  <c r="D378" i="7"/>
  <c r="F378" i="7"/>
  <c r="I378" i="7"/>
  <c r="E378" i="7"/>
  <c r="H378" i="7"/>
  <c r="C378" i="7"/>
  <c r="K378" i="7"/>
  <c r="G378" i="7"/>
  <c r="I362" i="7"/>
  <c r="E362" i="7"/>
  <c r="J362" i="7"/>
  <c r="D362" i="7"/>
  <c r="F362" i="7"/>
  <c r="H362" i="7"/>
  <c r="C362" i="7"/>
  <c r="K362" i="7"/>
  <c r="G362" i="7"/>
  <c r="H342" i="7"/>
  <c r="J342" i="7"/>
  <c r="D342" i="7"/>
  <c r="I342" i="7"/>
  <c r="E342" i="7"/>
  <c r="F342" i="7"/>
  <c r="C342" i="7"/>
  <c r="G342" i="7"/>
  <c r="K342" i="7"/>
  <c r="G310" i="7"/>
  <c r="D310" i="7"/>
  <c r="H310" i="7"/>
  <c r="J310" i="7"/>
  <c r="C310" i="7"/>
  <c r="I310" i="7"/>
  <c r="K310" i="7"/>
  <c r="E310" i="7"/>
  <c r="F310" i="7"/>
  <c r="J258" i="7"/>
  <c r="D258" i="7"/>
  <c r="C258" i="7"/>
  <c r="H258" i="7"/>
  <c r="G258" i="7"/>
  <c r="F258" i="7"/>
  <c r="K258" i="7"/>
  <c r="E258" i="7"/>
  <c r="I258" i="7"/>
  <c r="G194" i="7"/>
  <c r="K194" i="7"/>
  <c r="C194" i="7"/>
  <c r="H194" i="7"/>
  <c r="I194" i="7"/>
  <c r="F194" i="7"/>
  <c r="D194" i="7"/>
  <c r="E194" i="7"/>
  <c r="J194" i="7"/>
  <c r="E130" i="7"/>
  <c r="J130" i="7"/>
  <c r="F130" i="7"/>
  <c r="C130" i="7"/>
  <c r="K130" i="7"/>
  <c r="G130" i="7"/>
  <c r="I130" i="7"/>
  <c r="D130" i="7"/>
  <c r="H130" i="7"/>
  <c r="J66" i="7"/>
  <c r="C66" i="7"/>
  <c r="G66" i="7"/>
  <c r="D66" i="7"/>
  <c r="E66" i="7"/>
  <c r="K66" i="7"/>
  <c r="H66" i="7"/>
  <c r="I66" i="7"/>
  <c r="F66" i="7"/>
  <c r="E593" i="7"/>
  <c r="D593" i="7"/>
  <c r="I593" i="7"/>
  <c r="C593" i="7"/>
  <c r="H593" i="7"/>
  <c r="F593" i="7"/>
  <c r="G593" i="7"/>
  <c r="J593" i="7"/>
  <c r="K593" i="7"/>
  <c r="E577" i="7"/>
  <c r="D577" i="7"/>
  <c r="I577" i="7"/>
  <c r="C577" i="7"/>
  <c r="H577" i="7"/>
  <c r="F577" i="7"/>
  <c r="G577" i="7"/>
  <c r="J577" i="7"/>
  <c r="K577" i="7"/>
  <c r="E561" i="7"/>
  <c r="D561" i="7"/>
  <c r="I561" i="7"/>
  <c r="C561" i="7"/>
  <c r="H561" i="7"/>
  <c r="F561" i="7"/>
  <c r="G561" i="7"/>
  <c r="J561" i="7"/>
  <c r="K561" i="7"/>
  <c r="E545" i="7"/>
  <c r="D545" i="7"/>
  <c r="I545" i="7"/>
  <c r="C545" i="7"/>
  <c r="H545" i="7"/>
  <c r="F545" i="7"/>
  <c r="G545" i="7"/>
  <c r="J545" i="7"/>
  <c r="K545" i="7"/>
  <c r="E529" i="7"/>
  <c r="D529" i="7"/>
  <c r="I529" i="7"/>
  <c r="C529" i="7"/>
  <c r="H529" i="7"/>
  <c r="F529" i="7"/>
  <c r="G529" i="7"/>
  <c r="J529" i="7"/>
  <c r="K529" i="7"/>
  <c r="E513" i="7"/>
  <c r="D513" i="7"/>
  <c r="I513" i="7"/>
  <c r="C513" i="7"/>
  <c r="H513" i="7"/>
  <c r="F513" i="7"/>
  <c r="G513" i="7"/>
  <c r="J513" i="7"/>
  <c r="K513" i="7"/>
  <c r="K497" i="7"/>
  <c r="E497" i="7"/>
  <c r="C497" i="7"/>
  <c r="D497" i="7"/>
  <c r="I497" i="7"/>
  <c r="G497" i="7"/>
  <c r="H497" i="7"/>
  <c r="F497" i="7"/>
  <c r="J497" i="7"/>
  <c r="L497" i="7" s="1"/>
  <c r="M497" i="7" s="1"/>
  <c r="K481" i="7"/>
  <c r="E481" i="7"/>
  <c r="C481" i="7"/>
  <c r="D481" i="7"/>
  <c r="I481" i="7"/>
  <c r="G481" i="7"/>
  <c r="H481" i="7"/>
  <c r="F481" i="7"/>
  <c r="J481" i="7"/>
  <c r="L481" i="7" s="1"/>
  <c r="M481" i="7" s="1"/>
  <c r="K465" i="7"/>
  <c r="J465" i="7"/>
  <c r="E465" i="7"/>
  <c r="C465" i="7"/>
  <c r="D465" i="7"/>
  <c r="I465" i="7"/>
  <c r="G465" i="7"/>
  <c r="H465" i="7"/>
  <c r="F465" i="7"/>
  <c r="K449" i="7"/>
  <c r="J449" i="7"/>
  <c r="E449" i="7"/>
  <c r="C449" i="7"/>
  <c r="D449" i="7"/>
  <c r="I449" i="7"/>
  <c r="G449" i="7"/>
  <c r="H449" i="7"/>
  <c r="F449" i="7"/>
  <c r="J433" i="7"/>
  <c r="K433" i="7"/>
  <c r="C433" i="7"/>
  <c r="D433" i="7"/>
  <c r="F433" i="7"/>
  <c r="G433" i="7"/>
  <c r="H433" i="7"/>
  <c r="E433" i="7"/>
  <c r="I433" i="7"/>
  <c r="E417" i="7"/>
  <c r="D417" i="7"/>
  <c r="F417" i="7"/>
  <c r="J417" i="7"/>
  <c r="I417" i="7"/>
  <c r="H417" i="7"/>
  <c r="K417" i="7"/>
  <c r="G417" i="7"/>
  <c r="C417" i="7"/>
  <c r="J401" i="7"/>
  <c r="E401" i="7"/>
  <c r="D401" i="7"/>
  <c r="F401" i="7"/>
  <c r="I401" i="7"/>
  <c r="K401" i="7"/>
  <c r="G401" i="7"/>
  <c r="H401" i="7"/>
  <c r="C401" i="7"/>
  <c r="D385" i="7"/>
  <c r="F385" i="7"/>
  <c r="J385" i="7"/>
  <c r="E385" i="7"/>
  <c r="I385" i="7"/>
  <c r="G385" i="7"/>
  <c r="C385" i="7"/>
  <c r="H385" i="7"/>
  <c r="K385" i="7"/>
  <c r="D369" i="7"/>
  <c r="F369" i="7"/>
  <c r="J369" i="7"/>
  <c r="E369" i="7"/>
  <c r="I369" i="7"/>
  <c r="K369" i="7"/>
  <c r="G369" i="7"/>
  <c r="C369" i="7"/>
  <c r="H369" i="7"/>
  <c r="E353" i="7"/>
  <c r="D353" i="7"/>
  <c r="F353" i="7"/>
  <c r="J353" i="7"/>
  <c r="I353" i="7"/>
  <c r="G353" i="7"/>
  <c r="C353" i="7"/>
  <c r="H353" i="7"/>
  <c r="K353" i="7"/>
  <c r="K324" i="7"/>
  <c r="E324" i="7"/>
  <c r="I324" i="7"/>
  <c r="D324" i="7"/>
  <c r="G324" i="7"/>
  <c r="C324" i="7"/>
  <c r="J324" i="7"/>
  <c r="H324" i="7"/>
  <c r="F324" i="7"/>
  <c r="J286" i="7"/>
  <c r="G286" i="7"/>
  <c r="K286" i="7"/>
  <c r="F286" i="7"/>
  <c r="C286" i="7"/>
  <c r="H286" i="7"/>
  <c r="E286" i="7"/>
  <c r="I286" i="7"/>
  <c r="D286" i="7"/>
  <c r="H222" i="7"/>
  <c r="F222" i="7"/>
  <c r="I222" i="7"/>
  <c r="C222" i="7"/>
  <c r="D222" i="7"/>
  <c r="J222" i="7"/>
  <c r="K222" i="7"/>
  <c r="E222" i="7"/>
  <c r="G222" i="7"/>
  <c r="G158" i="7"/>
  <c r="C158" i="7"/>
  <c r="H158" i="7"/>
  <c r="K158" i="7"/>
  <c r="E158" i="7"/>
  <c r="D158" i="7"/>
  <c r="F158" i="7"/>
  <c r="I158" i="7"/>
  <c r="J158" i="7"/>
  <c r="J94" i="7"/>
  <c r="F94" i="7"/>
  <c r="C94" i="7"/>
  <c r="G94" i="7"/>
  <c r="D94" i="7"/>
  <c r="E94" i="7"/>
  <c r="K94" i="7"/>
  <c r="H94" i="7"/>
  <c r="I94" i="7"/>
  <c r="I30" i="7"/>
  <c r="E30" i="7"/>
  <c r="H30" i="7"/>
  <c r="D30" i="7"/>
  <c r="F30" i="7"/>
  <c r="C30" i="7"/>
  <c r="K30" i="7"/>
  <c r="J30" i="7"/>
  <c r="G30" i="7"/>
  <c r="F341" i="7"/>
  <c r="I341" i="7"/>
  <c r="E341" i="7"/>
  <c r="D341" i="7"/>
  <c r="J341" i="7"/>
  <c r="G341" i="7"/>
  <c r="K341" i="7"/>
  <c r="H341" i="7"/>
  <c r="C341" i="7"/>
  <c r="D325" i="7"/>
  <c r="I325" i="7"/>
  <c r="E325" i="7"/>
  <c r="K325" i="7"/>
  <c r="G325" i="7"/>
  <c r="C325" i="7"/>
  <c r="H325" i="7"/>
  <c r="J325" i="7"/>
  <c r="L325" i="7" s="1"/>
  <c r="M325" i="7" s="1"/>
  <c r="F325" i="7"/>
  <c r="G309" i="7"/>
  <c r="D309" i="7"/>
  <c r="H309" i="7"/>
  <c r="K309" i="7"/>
  <c r="I309" i="7"/>
  <c r="E309" i="7"/>
  <c r="C309" i="7"/>
  <c r="F309" i="7"/>
  <c r="J309" i="7"/>
  <c r="E293" i="7"/>
  <c r="K293" i="7"/>
  <c r="C293" i="7"/>
  <c r="G293" i="7"/>
  <c r="H293" i="7"/>
  <c r="I293" i="7"/>
  <c r="D293" i="7"/>
  <c r="J293" i="7"/>
  <c r="F293" i="7"/>
  <c r="D277" i="7"/>
  <c r="E277" i="7"/>
  <c r="H277" i="7"/>
  <c r="I277" i="7"/>
  <c r="F277" i="7"/>
  <c r="C277" i="7"/>
  <c r="J277" i="7"/>
  <c r="G277" i="7"/>
  <c r="K277" i="7"/>
  <c r="D261" i="7"/>
  <c r="E261" i="7"/>
  <c r="H261" i="7"/>
  <c r="I261" i="7"/>
  <c r="F261" i="7"/>
  <c r="J261" i="7"/>
  <c r="C261" i="7"/>
  <c r="G261" i="7"/>
  <c r="K261" i="7"/>
  <c r="D245" i="7"/>
  <c r="E245" i="7"/>
  <c r="H245" i="7"/>
  <c r="I245" i="7"/>
  <c r="F245" i="7"/>
  <c r="J245" i="7"/>
  <c r="C245" i="7"/>
  <c r="G245" i="7"/>
  <c r="K245" i="7"/>
  <c r="D229" i="7"/>
  <c r="E229" i="7"/>
  <c r="H229" i="7"/>
  <c r="I229" i="7"/>
  <c r="F229" i="7"/>
  <c r="J229" i="7"/>
  <c r="C229" i="7"/>
  <c r="G229" i="7"/>
  <c r="K229" i="7"/>
  <c r="I213" i="7"/>
  <c r="E213" i="7"/>
  <c r="K213" i="7"/>
  <c r="D213" i="7"/>
  <c r="F213" i="7"/>
  <c r="H213" i="7"/>
  <c r="J213" i="7"/>
  <c r="L213" i="7" s="1"/>
  <c r="M213" i="7" s="1"/>
  <c r="C213" i="7"/>
  <c r="G213" i="7"/>
  <c r="I197" i="7"/>
  <c r="E197" i="7"/>
  <c r="K197" i="7"/>
  <c r="D197" i="7"/>
  <c r="F197" i="7"/>
  <c r="H197" i="7"/>
  <c r="J197" i="7"/>
  <c r="L197" i="7" s="1"/>
  <c r="M197" i="7" s="1"/>
  <c r="C197" i="7"/>
  <c r="G197" i="7"/>
  <c r="C181" i="7"/>
  <c r="E181" i="7"/>
  <c r="G181" i="7"/>
  <c r="H181" i="7"/>
  <c r="D181" i="7"/>
  <c r="K181" i="7"/>
  <c r="I181" i="7"/>
  <c r="F181" i="7"/>
  <c r="J181" i="7"/>
  <c r="C165" i="7"/>
  <c r="E165" i="7"/>
  <c r="G165" i="7"/>
  <c r="H165" i="7"/>
  <c r="D165" i="7"/>
  <c r="K165" i="7"/>
  <c r="I165" i="7"/>
  <c r="F165" i="7"/>
  <c r="J165" i="7"/>
  <c r="C149" i="7"/>
  <c r="E149" i="7"/>
  <c r="G149" i="7"/>
  <c r="H149" i="7"/>
  <c r="D149" i="7"/>
  <c r="K149" i="7"/>
  <c r="I149" i="7"/>
  <c r="F149" i="7"/>
  <c r="J149" i="7"/>
  <c r="F133" i="7"/>
  <c r="I133" i="7"/>
  <c r="C133" i="7"/>
  <c r="E133" i="7"/>
  <c r="J133" i="7"/>
  <c r="K133" i="7"/>
  <c r="D133" i="7"/>
  <c r="G133" i="7"/>
  <c r="H133" i="7"/>
  <c r="F117" i="7"/>
  <c r="K117" i="7"/>
  <c r="G117" i="7"/>
  <c r="C117" i="7"/>
  <c r="E117" i="7"/>
  <c r="H117" i="7"/>
  <c r="J117" i="7"/>
  <c r="D117" i="7"/>
  <c r="I117" i="7"/>
  <c r="J101" i="7"/>
  <c r="K101" i="7"/>
  <c r="D101" i="7"/>
  <c r="E101" i="7"/>
  <c r="C101" i="7"/>
  <c r="H101" i="7"/>
  <c r="I101" i="7"/>
  <c r="F101" i="7"/>
  <c r="G101" i="7"/>
  <c r="D85" i="7"/>
  <c r="H85" i="7"/>
  <c r="J85" i="7"/>
  <c r="K85" i="7"/>
  <c r="E85" i="7"/>
  <c r="C85" i="7"/>
  <c r="I85" i="7"/>
  <c r="F85" i="7"/>
  <c r="G85" i="7"/>
  <c r="F69" i="7"/>
  <c r="E69" i="7"/>
  <c r="J69" i="7"/>
  <c r="C69" i="7"/>
  <c r="D69" i="7"/>
  <c r="I69" i="7"/>
  <c r="G69" i="7"/>
  <c r="H69" i="7"/>
  <c r="K69" i="7"/>
  <c r="D53" i="7"/>
  <c r="G53" i="7"/>
  <c r="H53" i="7"/>
  <c r="C53" i="7"/>
  <c r="I53" i="7"/>
  <c r="K53" i="7"/>
  <c r="J53" i="7"/>
  <c r="E53" i="7"/>
  <c r="F53" i="7"/>
  <c r="E37" i="7"/>
  <c r="J37" i="7"/>
  <c r="H37" i="7"/>
  <c r="I37" i="7"/>
  <c r="C37" i="7"/>
  <c r="G37" i="7"/>
  <c r="D37" i="7"/>
  <c r="K37" i="7"/>
  <c r="F37" i="7"/>
  <c r="I21" i="7"/>
  <c r="J21" i="7"/>
  <c r="G21" i="7"/>
  <c r="F21" i="7"/>
  <c r="D21" i="7"/>
  <c r="K21" i="7"/>
  <c r="E21" i="7"/>
  <c r="C21" i="7"/>
  <c r="H21" i="7"/>
  <c r="I292" i="7"/>
  <c r="G292" i="7"/>
  <c r="D292" i="7"/>
  <c r="F292" i="7"/>
  <c r="H292" i="7"/>
  <c r="E292" i="7"/>
  <c r="C292" i="7"/>
  <c r="K292" i="7"/>
  <c r="J292" i="7"/>
  <c r="J276" i="7"/>
  <c r="K276" i="7"/>
  <c r="C276" i="7"/>
  <c r="F276" i="7"/>
  <c r="G276" i="7"/>
  <c r="H276" i="7"/>
  <c r="I276" i="7"/>
  <c r="D276" i="7"/>
  <c r="E276" i="7"/>
  <c r="J260" i="7"/>
  <c r="K260" i="7"/>
  <c r="D260" i="7"/>
  <c r="H260" i="7"/>
  <c r="C260" i="7"/>
  <c r="F260" i="7"/>
  <c r="G260" i="7"/>
  <c r="I260" i="7"/>
  <c r="E260" i="7"/>
  <c r="J244" i="7"/>
  <c r="K244" i="7"/>
  <c r="D244" i="7"/>
  <c r="H244" i="7"/>
  <c r="C244" i="7"/>
  <c r="F244" i="7"/>
  <c r="G244" i="7"/>
  <c r="I244" i="7"/>
  <c r="E244" i="7"/>
  <c r="J228" i="7"/>
  <c r="K228" i="7"/>
  <c r="D228" i="7"/>
  <c r="H228" i="7"/>
  <c r="C228" i="7"/>
  <c r="F228" i="7"/>
  <c r="G228" i="7"/>
  <c r="I228" i="7"/>
  <c r="E228" i="7"/>
  <c r="C212" i="7"/>
  <c r="G212" i="7"/>
  <c r="K212" i="7"/>
  <c r="H212" i="7"/>
  <c r="E212" i="7"/>
  <c r="I212" i="7"/>
  <c r="F212" i="7"/>
  <c r="D212" i="7"/>
  <c r="J212" i="7"/>
  <c r="C196" i="7"/>
  <c r="G196" i="7"/>
  <c r="K196" i="7"/>
  <c r="H196" i="7"/>
  <c r="E196" i="7"/>
  <c r="I196" i="7"/>
  <c r="F196" i="7"/>
  <c r="D196" i="7"/>
  <c r="J196" i="7"/>
  <c r="G180" i="7"/>
  <c r="K180" i="7"/>
  <c r="E180" i="7"/>
  <c r="I180" i="7"/>
  <c r="D180" i="7"/>
  <c r="C180" i="7"/>
  <c r="H180" i="7"/>
  <c r="J180" i="7"/>
  <c r="F180" i="7"/>
  <c r="G164" i="7"/>
  <c r="K164" i="7"/>
  <c r="E164" i="7"/>
  <c r="I164" i="7"/>
  <c r="D164" i="7"/>
  <c r="J164" i="7"/>
  <c r="L164" i="7" s="1"/>
  <c r="M164" i="7" s="1"/>
  <c r="H164" i="7"/>
  <c r="C164" i="7"/>
  <c r="F164" i="7"/>
  <c r="G148" i="7"/>
  <c r="K148" i="7"/>
  <c r="E148" i="7"/>
  <c r="I148" i="7"/>
  <c r="D148" i="7"/>
  <c r="H148" i="7"/>
  <c r="J148" i="7"/>
  <c r="C148" i="7"/>
  <c r="F148" i="7"/>
  <c r="E132" i="7"/>
  <c r="K132" i="7"/>
  <c r="F132" i="7"/>
  <c r="G132" i="7"/>
  <c r="J132" i="7"/>
  <c r="I132" i="7"/>
  <c r="H132" i="7"/>
  <c r="D132" i="7"/>
  <c r="C132" i="7"/>
  <c r="E116" i="7"/>
  <c r="C116" i="7"/>
  <c r="I116" i="7"/>
  <c r="G116" i="7"/>
  <c r="K116" i="7"/>
  <c r="H116" i="7"/>
  <c r="J116" i="7"/>
  <c r="F116" i="7"/>
  <c r="D116" i="7"/>
  <c r="F100" i="7"/>
  <c r="G100" i="7"/>
  <c r="E100" i="7"/>
  <c r="J100" i="7"/>
  <c r="K100" i="7"/>
  <c r="D100" i="7"/>
  <c r="I100" i="7"/>
  <c r="H100" i="7"/>
  <c r="C100" i="7"/>
  <c r="J84" i="7"/>
  <c r="F84" i="7"/>
  <c r="G84" i="7"/>
  <c r="E84" i="7"/>
  <c r="K84" i="7"/>
  <c r="D84" i="7"/>
  <c r="I84" i="7"/>
  <c r="H84" i="7"/>
  <c r="C84" i="7"/>
  <c r="I68" i="7"/>
  <c r="J68" i="7"/>
  <c r="C68" i="7"/>
  <c r="D68" i="7"/>
  <c r="G68" i="7"/>
  <c r="H68" i="7"/>
  <c r="E68" i="7"/>
  <c r="F68" i="7"/>
  <c r="K68" i="7"/>
  <c r="C52" i="7"/>
  <c r="G52" i="7"/>
  <c r="H52" i="7"/>
  <c r="D52" i="7"/>
  <c r="E52" i="7"/>
  <c r="I52" i="7"/>
  <c r="K52" i="7"/>
  <c r="F52" i="7"/>
  <c r="J52" i="7"/>
  <c r="H36" i="7"/>
  <c r="C36" i="7"/>
  <c r="G36" i="7"/>
  <c r="E36" i="7"/>
  <c r="J36" i="7"/>
  <c r="K36" i="7"/>
  <c r="F36" i="7"/>
  <c r="D36" i="7"/>
  <c r="I36" i="7"/>
  <c r="I20" i="7"/>
  <c r="E20" i="7"/>
  <c r="K20" i="7"/>
  <c r="J20" i="7"/>
  <c r="G20" i="7"/>
  <c r="F20" i="7"/>
  <c r="D20" i="7"/>
  <c r="C20" i="7"/>
  <c r="H20" i="7"/>
  <c r="F343" i="7"/>
  <c r="D343" i="7"/>
  <c r="C343" i="7"/>
  <c r="I343" i="7"/>
  <c r="H343" i="7"/>
  <c r="E343" i="7"/>
  <c r="G343" i="7"/>
  <c r="J343" i="7"/>
  <c r="K343" i="7"/>
  <c r="H327" i="7"/>
  <c r="G327" i="7"/>
  <c r="I327" i="7"/>
  <c r="F327" i="7"/>
  <c r="D327" i="7"/>
  <c r="C327" i="7"/>
  <c r="J327" i="7"/>
  <c r="K327" i="7"/>
  <c r="E327" i="7"/>
  <c r="H311" i="7"/>
  <c r="G311" i="7"/>
  <c r="J311" i="7"/>
  <c r="I311" i="7"/>
  <c r="C311" i="7"/>
  <c r="D311" i="7"/>
  <c r="K311" i="7"/>
  <c r="F311" i="7"/>
  <c r="E311" i="7"/>
  <c r="G295" i="7"/>
  <c r="K295" i="7"/>
  <c r="E295" i="7"/>
  <c r="C295" i="7"/>
  <c r="H295" i="7"/>
  <c r="D295" i="7"/>
  <c r="F295" i="7"/>
  <c r="I295" i="7"/>
  <c r="J295" i="7"/>
  <c r="D279" i="7"/>
  <c r="H279" i="7"/>
  <c r="E279" i="7"/>
  <c r="I279" i="7"/>
  <c r="K279" i="7"/>
  <c r="F279" i="7"/>
  <c r="J279" i="7"/>
  <c r="C279" i="7"/>
  <c r="G279" i="7"/>
  <c r="D263" i="7"/>
  <c r="H263" i="7"/>
  <c r="E263" i="7"/>
  <c r="F263" i="7"/>
  <c r="I263" i="7"/>
  <c r="J263" i="7"/>
  <c r="K263" i="7"/>
  <c r="C263" i="7"/>
  <c r="G263" i="7"/>
  <c r="D247" i="7"/>
  <c r="H247" i="7"/>
  <c r="E247" i="7"/>
  <c r="F247" i="7"/>
  <c r="I247" i="7"/>
  <c r="J247" i="7"/>
  <c r="K247" i="7"/>
  <c r="C247" i="7"/>
  <c r="G247" i="7"/>
  <c r="D231" i="7"/>
  <c r="H231" i="7"/>
  <c r="E231" i="7"/>
  <c r="F231" i="7"/>
  <c r="I231" i="7"/>
  <c r="J231" i="7"/>
  <c r="K231" i="7"/>
  <c r="C231" i="7"/>
  <c r="G231" i="7"/>
  <c r="E215" i="7"/>
  <c r="I215" i="7"/>
  <c r="G215" i="7"/>
  <c r="D215" i="7"/>
  <c r="F215" i="7"/>
  <c r="K215" i="7"/>
  <c r="H215" i="7"/>
  <c r="J215" i="7"/>
  <c r="C215" i="7"/>
  <c r="E199" i="7"/>
  <c r="I199" i="7"/>
  <c r="G199" i="7"/>
  <c r="D199" i="7"/>
  <c r="F199" i="7"/>
  <c r="K199" i="7"/>
  <c r="H199" i="7"/>
  <c r="J199" i="7"/>
  <c r="C199" i="7"/>
  <c r="G183" i="7"/>
  <c r="K183" i="7"/>
  <c r="C183" i="7"/>
  <c r="F183" i="7"/>
  <c r="I183" i="7"/>
  <c r="H183" i="7"/>
  <c r="E183" i="7"/>
  <c r="D183" i="7"/>
  <c r="J183" i="7"/>
  <c r="G167" i="7"/>
  <c r="K167" i="7"/>
  <c r="I167" i="7"/>
  <c r="D167" i="7"/>
  <c r="C167" i="7"/>
  <c r="E167" i="7"/>
  <c r="F167" i="7"/>
  <c r="H167" i="7"/>
  <c r="J167" i="7"/>
  <c r="G151" i="7"/>
  <c r="K151" i="7"/>
  <c r="H151" i="7"/>
  <c r="D151" i="7"/>
  <c r="F151" i="7"/>
  <c r="E151" i="7"/>
  <c r="C151" i="7"/>
  <c r="I151" i="7"/>
  <c r="J151" i="7"/>
  <c r="I135" i="7"/>
  <c r="C135" i="7"/>
  <c r="K135" i="7"/>
  <c r="F135" i="7"/>
  <c r="G135" i="7"/>
  <c r="D135" i="7"/>
  <c r="E135" i="7"/>
  <c r="H135" i="7"/>
  <c r="J135" i="7"/>
  <c r="K119" i="7"/>
  <c r="C119" i="7"/>
  <c r="F119" i="7"/>
  <c r="I119" i="7"/>
  <c r="D119" i="7"/>
  <c r="E119" i="7"/>
  <c r="G119" i="7"/>
  <c r="J119" i="7"/>
  <c r="H119" i="7"/>
  <c r="I103" i="7"/>
  <c r="J103" i="7"/>
  <c r="G103" i="7"/>
  <c r="K103" i="7"/>
  <c r="D103" i="7"/>
  <c r="H103" i="7"/>
  <c r="E103" i="7"/>
  <c r="F103" i="7"/>
  <c r="C103" i="7"/>
  <c r="D87" i="7"/>
  <c r="H87" i="7"/>
  <c r="I87" i="7"/>
  <c r="J87" i="7"/>
  <c r="G87" i="7"/>
  <c r="K87" i="7"/>
  <c r="E87" i="7"/>
  <c r="F87" i="7"/>
  <c r="C87" i="7"/>
  <c r="F71" i="7"/>
  <c r="K71" i="7"/>
  <c r="J71" i="7"/>
  <c r="D71" i="7"/>
  <c r="E71" i="7"/>
  <c r="C71" i="7"/>
  <c r="H71" i="7"/>
  <c r="I71" i="7"/>
  <c r="G71" i="7"/>
  <c r="E55" i="7"/>
  <c r="G55" i="7"/>
  <c r="K55" i="7"/>
  <c r="F55" i="7"/>
  <c r="D55" i="7"/>
  <c r="C55" i="7"/>
  <c r="I55" i="7"/>
  <c r="J55" i="7"/>
  <c r="H55" i="7"/>
  <c r="F39" i="7"/>
  <c r="C39" i="7"/>
  <c r="I39" i="7"/>
  <c r="J39" i="7"/>
  <c r="G39" i="7"/>
  <c r="D39" i="7"/>
  <c r="K39" i="7"/>
  <c r="H39" i="7"/>
  <c r="E39" i="7"/>
  <c r="I23" i="7"/>
  <c r="J23" i="7"/>
  <c r="G23" i="7"/>
  <c r="E23" i="7"/>
  <c r="F23" i="7"/>
  <c r="D23" i="7"/>
  <c r="K23" i="7"/>
  <c r="C23" i="7"/>
  <c r="H23" i="7"/>
  <c r="F906" i="7"/>
  <c r="C906" i="7"/>
  <c r="E906" i="7"/>
  <c r="J906" i="7"/>
  <c r="G906" i="7"/>
  <c r="H906" i="7"/>
  <c r="I906" i="7"/>
  <c r="K906" i="7"/>
  <c r="D906" i="7"/>
  <c r="E798" i="7"/>
  <c r="I798" i="7"/>
  <c r="C798" i="7"/>
  <c r="H798" i="7"/>
  <c r="F798" i="7"/>
  <c r="G798" i="7"/>
  <c r="J798" i="7"/>
  <c r="K798" i="7"/>
  <c r="D798" i="7"/>
  <c r="K670" i="7"/>
  <c r="E670" i="7"/>
  <c r="F670" i="7"/>
  <c r="D670" i="7"/>
  <c r="I670" i="7"/>
  <c r="J670" i="7"/>
  <c r="C670" i="7"/>
  <c r="H670" i="7"/>
  <c r="G670" i="7"/>
  <c r="I949" i="7"/>
  <c r="H949" i="7"/>
  <c r="F949" i="7"/>
  <c r="J949" i="7"/>
  <c r="D949" i="7"/>
  <c r="G949" i="7"/>
  <c r="C949" i="7"/>
  <c r="E949" i="7"/>
  <c r="K949" i="7"/>
  <c r="F786" i="7"/>
  <c r="G786" i="7"/>
  <c r="J786" i="7"/>
  <c r="E786" i="7"/>
  <c r="C786" i="7"/>
  <c r="K786" i="7"/>
  <c r="H786" i="7"/>
  <c r="D786" i="7"/>
  <c r="I786" i="7"/>
  <c r="K444" i="7"/>
  <c r="H444" i="7"/>
  <c r="E444" i="7"/>
  <c r="F444" i="7"/>
  <c r="C444" i="7"/>
  <c r="I444" i="7"/>
  <c r="J444" i="7"/>
  <c r="G444" i="7"/>
  <c r="D444" i="7"/>
  <c r="K913" i="7"/>
  <c r="C913" i="7"/>
  <c r="D913" i="7"/>
  <c r="E913" i="7"/>
  <c r="F913" i="7"/>
  <c r="J913" i="7"/>
  <c r="H913" i="7"/>
  <c r="G913" i="7"/>
  <c r="I913" i="7"/>
  <c r="I849" i="7"/>
  <c r="G849" i="7"/>
  <c r="D849" i="7"/>
  <c r="F849" i="7"/>
  <c r="K849" i="7"/>
  <c r="H849" i="7"/>
  <c r="J849" i="7"/>
  <c r="E849" i="7"/>
  <c r="C849" i="7"/>
  <c r="K941" i="7"/>
  <c r="H941" i="7"/>
  <c r="I941" i="7"/>
  <c r="F941" i="7"/>
  <c r="C941" i="7"/>
  <c r="J941" i="7"/>
  <c r="G941" i="7"/>
  <c r="D941" i="7"/>
  <c r="E941" i="7"/>
  <c r="D845" i="7"/>
  <c r="E845" i="7"/>
  <c r="F845" i="7"/>
  <c r="C845" i="7"/>
  <c r="H845" i="7"/>
  <c r="I845" i="7"/>
  <c r="J845" i="7"/>
  <c r="G845" i="7"/>
  <c r="K845" i="7"/>
  <c r="I738" i="7"/>
  <c r="K738" i="7"/>
  <c r="H738" i="7"/>
  <c r="F738" i="7"/>
  <c r="C738" i="7"/>
  <c r="E738" i="7"/>
  <c r="J738" i="7"/>
  <c r="G738" i="7"/>
  <c r="D738" i="7"/>
  <c r="I610" i="7"/>
  <c r="C610" i="7"/>
  <c r="D610" i="7"/>
  <c r="G610" i="7"/>
  <c r="H610" i="7"/>
  <c r="F610" i="7"/>
  <c r="K610" i="7"/>
  <c r="E610" i="7"/>
  <c r="J610" i="7"/>
  <c r="C938" i="7"/>
  <c r="E938" i="7"/>
  <c r="G938" i="7"/>
  <c r="K938" i="7"/>
  <c r="I938" i="7"/>
  <c r="F938" i="7"/>
  <c r="J938" i="7"/>
  <c r="D938" i="7"/>
  <c r="H938" i="7"/>
  <c r="J898" i="7"/>
  <c r="H898" i="7"/>
  <c r="C898" i="7"/>
  <c r="G898" i="7"/>
  <c r="E898" i="7"/>
  <c r="I898" i="7"/>
  <c r="F898" i="7"/>
  <c r="K898" i="7"/>
  <c r="D898" i="7"/>
  <c r="J866" i="7"/>
  <c r="H866" i="7"/>
  <c r="C866" i="7"/>
  <c r="G866" i="7"/>
  <c r="E866" i="7"/>
  <c r="I866" i="7"/>
  <c r="F866" i="7"/>
  <c r="K866" i="7"/>
  <c r="D866" i="7"/>
  <c r="F834" i="7"/>
  <c r="J834" i="7"/>
  <c r="H834" i="7"/>
  <c r="C834" i="7"/>
  <c r="G834" i="7"/>
  <c r="E834" i="7"/>
  <c r="K834" i="7"/>
  <c r="D834" i="7"/>
  <c r="I834" i="7"/>
  <c r="K782" i="7"/>
  <c r="D782" i="7"/>
  <c r="F782" i="7"/>
  <c r="C782" i="7"/>
  <c r="H782" i="7"/>
  <c r="E782" i="7"/>
  <c r="J782" i="7"/>
  <c r="G782" i="7"/>
  <c r="I782" i="7"/>
  <c r="C718" i="7"/>
  <c r="H718" i="7"/>
  <c r="E718" i="7"/>
  <c r="G718" i="7"/>
  <c r="I718" i="7"/>
  <c r="F718" i="7"/>
  <c r="K718" i="7"/>
  <c r="J718" i="7"/>
  <c r="D718" i="7"/>
  <c r="D654" i="7"/>
  <c r="H654" i="7"/>
  <c r="K654" i="7"/>
  <c r="E654" i="7"/>
  <c r="F654" i="7"/>
  <c r="I654" i="7"/>
  <c r="J654" i="7"/>
  <c r="L654" i="7" s="1"/>
  <c r="M654" i="7" s="1"/>
  <c r="C654" i="7"/>
  <c r="G654" i="7"/>
  <c r="J587" i="7"/>
  <c r="K587" i="7"/>
  <c r="E587" i="7"/>
  <c r="D587" i="7"/>
  <c r="I587" i="7"/>
  <c r="C587" i="7"/>
  <c r="H587" i="7"/>
  <c r="F587" i="7"/>
  <c r="G587" i="7"/>
  <c r="F428" i="7"/>
  <c r="D428" i="7"/>
  <c r="J428" i="7"/>
  <c r="H428" i="7"/>
  <c r="E428" i="7"/>
  <c r="I428" i="7"/>
  <c r="C428" i="7"/>
  <c r="G428" i="7"/>
  <c r="K428" i="7"/>
  <c r="C925" i="7"/>
  <c r="E925" i="7"/>
  <c r="G925" i="7"/>
  <c r="I925" i="7"/>
  <c r="K925" i="7"/>
  <c r="D925" i="7"/>
  <c r="F925" i="7"/>
  <c r="J925" i="7"/>
  <c r="H925" i="7"/>
  <c r="D853" i="7"/>
  <c r="E853" i="7"/>
  <c r="F853" i="7"/>
  <c r="C853" i="7"/>
  <c r="H853" i="7"/>
  <c r="I853" i="7"/>
  <c r="J853" i="7"/>
  <c r="G853" i="7"/>
  <c r="K853" i="7"/>
  <c r="I754" i="7"/>
  <c r="K754" i="7"/>
  <c r="H754" i="7"/>
  <c r="F754" i="7"/>
  <c r="C754" i="7"/>
  <c r="E754" i="7"/>
  <c r="J754" i="7"/>
  <c r="G754" i="7"/>
  <c r="D754" i="7"/>
  <c r="I626" i="7"/>
  <c r="C626" i="7"/>
  <c r="D626" i="7"/>
  <c r="G626" i="7"/>
  <c r="H626" i="7"/>
  <c r="F626" i="7"/>
  <c r="K626" i="7"/>
  <c r="E626" i="7"/>
  <c r="J626" i="7"/>
  <c r="E380" i="7"/>
  <c r="F380" i="7"/>
  <c r="J380" i="7"/>
  <c r="C380" i="7"/>
  <c r="I380" i="7"/>
  <c r="D380" i="7"/>
  <c r="H380" i="7"/>
  <c r="K380" i="7"/>
  <c r="G380" i="7"/>
  <c r="K937" i="7"/>
  <c r="H937" i="7"/>
  <c r="D937" i="7"/>
  <c r="C937" i="7"/>
  <c r="E937" i="7"/>
  <c r="J937" i="7"/>
  <c r="F937" i="7"/>
  <c r="G937" i="7"/>
  <c r="I937" i="7"/>
  <c r="K905" i="7"/>
  <c r="C905" i="7"/>
  <c r="D905" i="7"/>
  <c r="E905" i="7"/>
  <c r="F905" i="7"/>
  <c r="J905" i="7"/>
  <c r="G905" i="7"/>
  <c r="H905" i="7"/>
  <c r="I905" i="7"/>
  <c r="I873" i="7"/>
  <c r="D873" i="7"/>
  <c r="F873" i="7"/>
  <c r="K873" i="7"/>
  <c r="H873" i="7"/>
  <c r="J873" i="7"/>
  <c r="C873" i="7"/>
  <c r="E873" i="7"/>
  <c r="G873" i="7"/>
  <c r="D841" i="7"/>
  <c r="H841" i="7"/>
  <c r="I841" i="7"/>
  <c r="G841" i="7"/>
  <c r="F841" i="7"/>
  <c r="K841" i="7"/>
  <c r="J841" i="7"/>
  <c r="E841" i="7"/>
  <c r="C841" i="7"/>
  <c r="E794" i="7"/>
  <c r="I794" i="7"/>
  <c r="F794" i="7"/>
  <c r="G794" i="7"/>
  <c r="J794" i="7"/>
  <c r="K794" i="7"/>
  <c r="D794" i="7"/>
  <c r="H794" i="7"/>
  <c r="C794" i="7"/>
  <c r="I730" i="7"/>
  <c r="K730" i="7"/>
  <c r="H730" i="7"/>
  <c r="F730" i="7"/>
  <c r="C730" i="7"/>
  <c r="E730" i="7"/>
  <c r="J730" i="7"/>
  <c r="G730" i="7"/>
  <c r="D730" i="7"/>
  <c r="I666" i="7"/>
  <c r="C666" i="7"/>
  <c r="F666" i="7"/>
  <c r="G666" i="7"/>
  <c r="D666" i="7"/>
  <c r="J666" i="7"/>
  <c r="K666" i="7"/>
  <c r="H666" i="7"/>
  <c r="E666" i="7"/>
  <c r="F602" i="7"/>
  <c r="K602" i="7"/>
  <c r="E602" i="7"/>
  <c r="J602" i="7"/>
  <c r="I602" i="7"/>
  <c r="C602" i="7"/>
  <c r="D602" i="7"/>
  <c r="G602" i="7"/>
  <c r="H602" i="7"/>
  <c r="J476" i="7"/>
  <c r="K476" i="7"/>
  <c r="C476" i="7"/>
  <c r="D476" i="7"/>
  <c r="F476" i="7"/>
  <c r="G476" i="7"/>
  <c r="H476" i="7"/>
  <c r="E476" i="7"/>
  <c r="I476" i="7"/>
  <c r="C933" i="7"/>
  <c r="E933" i="7"/>
  <c r="G933" i="7"/>
  <c r="I933" i="7"/>
  <c r="H933" i="7"/>
  <c r="D933" i="7"/>
  <c r="K933" i="7"/>
  <c r="J933" i="7"/>
  <c r="F933" i="7"/>
  <c r="I934" i="7"/>
  <c r="K934" i="7"/>
  <c r="C934" i="7"/>
  <c r="F934" i="7"/>
  <c r="J934" i="7"/>
  <c r="G934" i="7"/>
  <c r="H934" i="7"/>
  <c r="E934" i="7"/>
  <c r="D934" i="7"/>
  <c r="J902" i="7"/>
  <c r="G902" i="7"/>
  <c r="H902" i="7"/>
  <c r="K902" i="7"/>
  <c r="I902" i="7"/>
  <c r="D902" i="7"/>
  <c r="E902" i="7"/>
  <c r="F902" i="7"/>
  <c r="C902" i="7"/>
  <c r="J870" i="7"/>
  <c r="G870" i="7"/>
  <c r="H870" i="7"/>
  <c r="K870" i="7"/>
  <c r="I870" i="7"/>
  <c r="D870" i="7"/>
  <c r="E870" i="7"/>
  <c r="F870" i="7"/>
  <c r="C870" i="7"/>
  <c r="F838" i="7"/>
  <c r="J838" i="7"/>
  <c r="G838" i="7"/>
  <c r="H838" i="7"/>
  <c r="E838" i="7"/>
  <c r="K838" i="7"/>
  <c r="I838" i="7"/>
  <c r="D838" i="7"/>
  <c r="C838" i="7"/>
  <c r="E790" i="7"/>
  <c r="I790" i="7"/>
  <c r="J790" i="7"/>
  <c r="K790" i="7"/>
  <c r="D790" i="7"/>
  <c r="C790" i="7"/>
  <c r="H790" i="7"/>
  <c r="F790" i="7"/>
  <c r="G790" i="7"/>
  <c r="C726" i="7"/>
  <c r="H726" i="7"/>
  <c r="E726" i="7"/>
  <c r="G726" i="7"/>
  <c r="I726" i="7"/>
  <c r="F726" i="7"/>
  <c r="K726" i="7"/>
  <c r="J726" i="7"/>
  <c r="D726" i="7"/>
  <c r="D662" i="7"/>
  <c r="H662" i="7"/>
  <c r="K662" i="7"/>
  <c r="E662" i="7"/>
  <c r="F662" i="7"/>
  <c r="I662" i="7"/>
  <c r="J662" i="7"/>
  <c r="L662" i="7" s="1"/>
  <c r="M662" i="7" s="1"/>
  <c r="C662" i="7"/>
  <c r="G662" i="7"/>
  <c r="E598" i="7"/>
  <c r="J598" i="7"/>
  <c r="I598" i="7"/>
  <c r="C598" i="7"/>
  <c r="D598" i="7"/>
  <c r="G598" i="7"/>
  <c r="H598" i="7"/>
  <c r="F598" i="7"/>
  <c r="K598" i="7"/>
  <c r="J460" i="7"/>
  <c r="K460" i="7"/>
  <c r="E460" i="7"/>
  <c r="I460" i="7"/>
  <c r="C460" i="7"/>
  <c r="D460" i="7"/>
  <c r="F460" i="7"/>
  <c r="G460" i="7"/>
  <c r="H460" i="7"/>
  <c r="D821" i="7"/>
  <c r="H821" i="7"/>
  <c r="E821" i="7"/>
  <c r="F821" i="7"/>
  <c r="C821" i="7"/>
  <c r="I821" i="7"/>
  <c r="J821" i="7"/>
  <c r="G821" i="7"/>
  <c r="K821" i="7"/>
  <c r="I805" i="7"/>
  <c r="E805" i="7"/>
  <c r="F805" i="7"/>
  <c r="J805" i="7"/>
  <c r="C805" i="7"/>
  <c r="D805" i="7"/>
  <c r="G805" i="7"/>
  <c r="H805" i="7"/>
  <c r="K805" i="7"/>
  <c r="D789" i="7"/>
  <c r="H789" i="7"/>
  <c r="F789" i="7"/>
  <c r="K789" i="7"/>
  <c r="E789" i="7"/>
  <c r="J789" i="7"/>
  <c r="I789" i="7"/>
  <c r="C789" i="7"/>
  <c r="G789" i="7"/>
  <c r="C773" i="7"/>
  <c r="G773" i="7"/>
  <c r="E773" i="7"/>
  <c r="F773" i="7"/>
  <c r="K773" i="7"/>
  <c r="D773" i="7"/>
  <c r="I773" i="7"/>
  <c r="J773" i="7"/>
  <c r="H773" i="7"/>
  <c r="C757" i="7"/>
  <c r="G757" i="7"/>
  <c r="E757" i="7"/>
  <c r="F757" i="7"/>
  <c r="K757" i="7"/>
  <c r="D757" i="7"/>
  <c r="I757" i="7"/>
  <c r="J757" i="7"/>
  <c r="H757" i="7"/>
  <c r="K741" i="7"/>
  <c r="D741" i="7"/>
  <c r="H741" i="7"/>
  <c r="F741" i="7"/>
  <c r="C741" i="7"/>
  <c r="E741" i="7"/>
  <c r="J741" i="7"/>
  <c r="G741" i="7"/>
  <c r="I741" i="7"/>
  <c r="K725" i="7"/>
  <c r="D725" i="7"/>
  <c r="H725" i="7"/>
  <c r="F725" i="7"/>
  <c r="C725" i="7"/>
  <c r="E725" i="7"/>
  <c r="J725" i="7"/>
  <c r="G725" i="7"/>
  <c r="I725" i="7"/>
  <c r="F709" i="7"/>
  <c r="K709" i="7"/>
  <c r="H709" i="7"/>
  <c r="E709" i="7"/>
  <c r="J709" i="7"/>
  <c r="I709" i="7"/>
  <c r="C709" i="7"/>
  <c r="G709" i="7"/>
  <c r="D709" i="7"/>
  <c r="F693" i="7"/>
  <c r="K693" i="7"/>
  <c r="H693" i="7"/>
  <c r="E693" i="7"/>
  <c r="J693" i="7"/>
  <c r="I693" i="7"/>
  <c r="C693" i="7"/>
  <c r="G693" i="7"/>
  <c r="D693" i="7"/>
  <c r="F677" i="7"/>
  <c r="K677" i="7"/>
  <c r="H677" i="7"/>
  <c r="E677" i="7"/>
  <c r="J677" i="7"/>
  <c r="I677" i="7"/>
  <c r="C677" i="7"/>
  <c r="G677" i="7"/>
  <c r="D677" i="7"/>
  <c r="F661" i="7"/>
  <c r="J661" i="7"/>
  <c r="K661" i="7"/>
  <c r="H661" i="7"/>
  <c r="E661" i="7"/>
  <c r="I661" i="7"/>
  <c r="C661" i="7"/>
  <c r="G661" i="7"/>
  <c r="D661" i="7"/>
  <c r="H645" i="7"/>
  <c r="D645" i="7"/>
  <c r="E645" i="7"/>
  <c r="I645" i="7"/>
  <c r="F645" i="7"/>
  <c r="C645" i="7"/>
  <c r="J645" i="7"/>
  <c r="G645" i="7"/>
  <c r="K645" i="7"/>
  <c r="J629" i="7"/>
  <c r="K629" i="7"/>
  <c r="E629" i="7"/>
  <c r="D629" i="7"/>
  <c r="I629" i="7"/>
  <c r="C629" i="7"/>
  <c r="H629" i="7"/>
  <c r="F629" i="7"/>
  <c r="G629" i="7"/>
  <c r="J613" i="7"/>
  <c r="K613" i="7"/>
  <c r="E613" i="7"/>
  <c r="D613" i="7"/>
  <c r="I613" i="7"/>
  <c r="C613" i="7"/>
  <c r="H613" i="7"/>
  <c r="F613" i="7"/>
  <c r="G613" i="7"/>
  <c r="J597" i="7"/>
  <c r="K597" i="7"/>
  <c r="E597" i="7"/>
  <c r="D597" i="7"/>
  <c r="I597" i="7"/>
  <c r="C597" i="7"/>
  <c r="H597" i="7"/>
  <c r="F597" i="7"/>
  <c r="G597" i="7"/>
  <c r="C568" i="7"/>
  <c r="D568" i="7"/>
  <c r="G568" i="7"/>
  <c r="H568" i="7"/>
  <c r="F568" i="7"/>
  <c r="K568" i="7"/>
  <c r="E568" i="7"/>
  <c r="J568" i="7"/>
  <c r="I568" i="7"/>
  <c r="C536" i="7"/>
  <c r="D536" i="7"/>
  <c r="G536" i="7"/>
  <c r="H536" i="7"/>
  <c r="F536" i="7"/>
  <c r="K536" i="7"/>
  <c r="E536" i="7"/>
  <c r="J536" i="7"/>
  <c r="I536" i="7"/>
  <c r="C504" i="7"/>
  <c r="D504" i="7"/>
  <c r="F504" i="7"/>
  <c r="G504" i="7"/>
  <c r="H504" i="7"/>
  <c r="J504" i="7"/>
  <c r="K504" i="7"/>
  <c r="E504" i="7"/>
  <c r="I504" i="7"/>
  <c r="I456" i="7"/>
  <c r="C456" i="7"/>
  <c r="D456" i="7"/>
  <c r="F456" i="7"/>
  <c r="G456" i="7"/>
  <c r="H456" i="7"/>
  <c r="J456" i="7"/>
  <c r="K456" i="7"/>
  <c r="E456" i="7"/>
  <c r="E392" i="7"/>
  <c r="J392" i="7"/>
  <c r="F392" i="7"/>
  <c r="C392" i="7"/>
  <c r="K392" i="7"/>
  <c r="H392" i="7"/>
  <c r="G392" i="7"/>
  <c r="I392" i="7"/>
  <c r="D392" i="7"/>
  <c r="D306" i="7"/>
  <c r="G306" i="7"/>
  <c r="I306" i="7"/>
  <c r="E306" i="7"/>
  <c r="C306" i="7"/>
  <c r="J306" i="7"/>
  <c r="F306" i="7"/>
  <c r="K306" i="7"/>
  <c r="H306" i="7"/>
  <c r="G58" i="7"/>
  <c r="E58" i="7"/>
  <c r="H58" i="7"/>
  <c r="J58" i="7"/>
  <c r="C58" i="7"/>
  <c r="D58" i="7"/>
  <c r="I58" i="7"/>
  <c r="K58" i="7"/>
  <c r="F58" i="7"/>
  <c r="E936" i="7"/>
  <c r="G936" i="7"/>
  <c r="I936" i="7"/>
  <c r="K936" i="7"/>
  <c r="D936" i="7"/>
  <c r="H936" i="7"/>
  <c r="C936" i="7"/>
  <c r="J936" i="7"/>
  <c r="L936" i="7" s="1"/>
  <c r="M936" i="7" s="1"/>
  <c r="F936" i="7"/>
  <c r="E920" i="7"/>
  <c r="F920" i="7"/>
  <c r="G920" i="7"/>
  <c r="I920" i="7"/>
  <c r="J920" i="7"/>
  <c r="K920" i="7"/>
  <c r="H920" i="7"/>
  <c r="C920" i="7"/>
  <c r="D920" i="7"/>
  <c r="E904" i="7"/>
  <c r="F904" i="7"/>
  <c r="G904" i="7"/>
  <c r="I904" i="7"/>
  <c r="J904" i="7"/>
  <c r="K904" i="7"/>
  <c r="H904" i="7"/>
  <c r="C904" i="7"/>
  <c r="D904" i="7"/>
  <c r="J888" i="7"/>
  <c r="C888" i="7"/>
  <c r="H888" i="7"/>
  <c r="G888" i="7"/>
  <c r="E888" i="7"/>
  <c r="K888" i="7"/>
  <c r="I888" i="7"/>
  <c r="F888" i="7"/>
  <c r="D888" i="7"/>
  <c r="J872" i="7"/>
  <c r="C872" i="7"/>
  <c r="H872" i="7"/>
  <c r="G872" i="7"/>
  <c r="E872" i="7"/>
  <c r="K872" i="7"/>
  <c r="I872" i="7"/>
  <c r="F872" i="7"/>
  <c r="D872" i="7"/>
  <c r="J856" i="7"/>
  <c r="C856" i="7"/>
  <c r="H856" i="7"/>
  <c r="G856" i="7"/>
  <c r="E856" i="7"/>
  <c r="K856" i="7"/>
  <c r="I856" i="7"/>
  <c r="F856" i="7"/>
  <c r="D856" i="7"/>
  <c r="F840" i="7"/>
  <c r="J840" i="7"/>
  <c r="C840" i="7"/>
  <c r="H840" i="7"/>
  <c r="G840" i="7"/>
  <c r="E840" i="7"/>
  <c r="K840" i="7"/>
  <c r="I840" i="7"/>
  <c r="D840" i="7"/>
  <c r="F824" i="7"/>
  <c r="J824" i="7"/>
  <c r="C824" i="7"/>
  <c r="H824" i="7"/>
  <c r="G824" i="7"/>
  <c r="E824" i="7"/>
  <c r="K824" i="7"/>
  <c r="I824" i="7"/>
  <c r="D824" i="7"/>
  <c r="K808" i="7"/>
  <c r="C808" i="7"/>
  <c r="G808" i="7"/>
  <c r="J808" i="7"/>
  <c r="E808" i="7"/>
  <c r="D808" i="7"/>
  <c r="I808" i="7"/>
  <c r="H808" i="7"/>
  <c r="F808" i="7"/>
  <c r="C792" i="7"/>
  <c r="G792" i="7"/>
  <c r="K792" i="7"/>
  <c r="D792" i="7"/>
  <c r="I792" i="7"/>
  <c r="H792" i="7"/>
  <c r="F792" i="7"/>
  <c r="J792" i="7"/>
  <c r="E792" i="7"/>
  <c r="J776" i="7"/>
  <c r="C776" i="7"/>
  <c r="D776" i="7"/>
  <c r="E776" i="7"/>
  <c r="G776" i="7"/>
  <c r="H776" i="7"/>
  <c r="I776" i="7"/>
  <c r="K776" i="7"/>
  <c r="F776" i="7"/>
  <c r="J760" i="7"/>
  <c r="C760" i="7"/>
  <c r="D760" i="7"/>
  <c r="E760" i="7"/>
  <c r="G760" i="7"/>
  <c r="H760" i="7"/>
  <c r="I760" i="7"/>
  <c r="K760" i="7"/>
  <c r="F760" i="7"/>
  <c r="H744" i="7"/>
  <c r="C744" i="7"/>
  <c r="E744" i="7"/>
  <c r="F744" i="7"/>
  <c r="G744" i="7"/>
  <c r="I744" i="7"/>
  <c r="J744" i="7"/>
  <c r="K744" i="7"/>
  <c r="D744" i="7"/>
  <c r="H728" i="7"/>
  <c r="C728" i="7"/>
  <c r="E728" i="7"/>
  <c r="F728" i="7"/>
  <c r="G728" i="7"/>
  <c r="I728" i="7"/>
  <c r="J728" i="7"/>
  <c r="K728" i="7"/>
  <c r="D728" i="7"/>
  <c r="I712" i="7"/>
  <c r="C712" i="7"/>
  <c r="F712" i="7"/>
  <c r="G712" i="7"/>
  <c r="D712" i="7"/>
  <c r="J712" i="7"/>
  <c r="K712" i="7"/>
  <c r="H712" i="7"/>
  <c r="E712" i="7"/>
  <c r="G696" i="7"/>
  <c r="F696" i="7"/>
  <c r="K696" i="7"/>
  <c r="D696" i="7"/>
  <c r="E696" i="7"/>
  <c r="J696" i="7"/>
  <c r="H696" i="7"/>
  <c r="I696" i="7"/>
  <c r="C696" i="7"/>
  <c r="G680" i="7"/>
  <c r="F680" i="7"/>
  <c r="K680" i="7"/>
  <c r="D680" i="7"/>
  <c r="E680" i="7"/>
  <c r="J680" i="7"/>
  <c r="H680" i="7"/>
  <c r="I680" i="7"/>
  <c r="C680" i="7"/>
  <c r="D664" i="7"/>
  <c r="H664" i="7"/>
  <c r="G664" i="7"/>
  <c r="F664" i="7"/>
  <c r="K664" i="7"/>
  <c r="E664" i="7"/>
  <c r="J664" i="7"/>
  <c r="I664" i="7"/>
  <c r="C664" i="7"/>
  <c r="C648" i="7"/>
  <c r="G648" i="7"/>
  <c r="K648" i="7"/>
  <c r="H648" i="7"/>
  <c r="E648" i="7"/>
  <c r="F648" i="7"/>
  <c r="I648" i="7"/>
  <c r="J648" i="7"/>
  <c r="D648" i="7"/>
  <c r="C632" i="7"/>
  <c r="D632" i="7"/>
  <c r="G632" i="7"/>
  <c r="H632" i="7"/>
  <c r="F632" i="7"/>
  <c r="K632" i="7"/>
  <c r="E632" i="7"/>
  <c r="J632" i="7"/>
  <c r="I632" i="7"/>
  <c r="C616" i="7"/>
  <c r="D616" i="7"/>
  <c r="G616" i="7"/>
  <c r="H616" i="7"/>
  <c r="F616" i="7"/>
  <c r="K616" i="7"/>
  <c r="E616" i="7"/>
  <c r="J616" i="7"/>
  <c r="I616" i="7"/>
  <c r="C600" i="7"/>
  <c r="D600" i="7"/>
  <c r="G600" i="7"/>
  <c r="H600" i="7"/>
  <c r="F600" i="7"/>
  <c r="K600" i="7"/>
  <c r="E600" i="7"/>
  <c r="J600" i="7"/>
  <c r="I600" i="7"/>
  <c r="F575" i="7"/>
  <c r="G575" i="7"/>
  <c r="J575" i="7"/>
  <c r="K575" i="7"/>
  <c r="E575" i="7"/>
  <c r="D575" i="7"/>
  <c r="I575" i="7"/>
  <c r="C575" i="7"/>
  <c r="H575" i="7"/>
  <c r="F543" i="7"/>
  <c r="G543" i="7"/>
  <c r="J543" i="7"/>
  <c r="K543" i="7"/>
  <c r="E543" i="7"/>
  <c r="D543" i="7"/>
  <c r="I543" i="7"/>
  <c r="C543" i="7"/>
  <c r="H543" i="7"/>
  <c r="F511" i="7"/>
  <c r="G511" i="7"/>
  <c r="J511" i="7"/>
  <c r="K511" i="7"/>
  <c r="E511" i="7"/>
  <c r="D511" i="7"/>
  <c r="I511" i="7"/>
  <c r="C511" i="7"/>
  <c r="H511" i="7"/>
  <c r="C468" i="7"/>
  <c r="D468" i="7"/>
  <c r="F468" i="7"/>
  <c r="G468" i="7"/>
  <c r="H468" i="7"/>
  <c r="J468" i="7"/>
  <c r="K468" i="7"/>
  <c r="I468" i="7"/>
  <c r="E468" i="7"/>
  <c r="J404" i="7"/>
  <c r="F404" i="7"/>
  <c r="E404" i="7"/>
  <c r="K404" i="7"/>
  <c r="H404" i="7"/>
  <c r="C404" i="7"/>
  <c r="D404" i="7"/>
  <c r="I404" i="7"/>
  <c r="G404" i="7"/>
  <c r="C330" i="7"/>
  <c r="D330" i="7"/>
  <c r="I330" i="7"/>
  <c r="G330" i="7"/>
  <c r="H330" i="7"/>
  <c r="E330" i="7"/>
  <c r="J330" i="7"/>
  <c r="F330" i="7"/>
  <c r="K330" i="7"/>
  <c r="F106" i="7"/>
  <c r="K106" i="7"/>
  <c r="I106" i="7"/>
  <c r="J106" i="7"/>
  <c r="D106" i="7"/>
  <c r="C106" i="7"/>
  <c r="H106" i="7"/>
  <c r="G106" i="7"/>
  <c r="E106" i="7"/>
  <c r="H939" i="7"/>
  <c r="F939" i="7"/>
  <c r="C939" i="7"/>
  <c r="G939" i="7"/>
  <c r="E939" i="7"/>
  <c r="J939" i="7"/>
  <c r="K939" i="7"/>
  <c r="D939" i="7"/>
  <c r="I939" i="7"/>
  <c r="G923" i="7"/>
  <c r="I923" i="7"/>
  <c r="K923" i="7"/>
  <c r="D923" i="7"/>
  <c r="F923" i="7"/>
  <c r="C923" i="7"/>
  <c r="E923" i="7"/>
  <c r="H923" i="7"/>
  <c r="J923" i="7"/>
  <c r="G907" i="7"/>
  <c r="I907" i="7"/>
  <c r="K907" i="7"/>
  <c r="D907" i="7"/>
  <c r="F907" i="7"/>
  <c r="C907" i="7"/>
  <c r="H907" i="7"/>
  <c r="J907" i="7"/>
  <c r="E907" i="7"/>
  <c r="E891" i="7"/>
  <c r="D891" i="7"/>
  <c r="I891" i="7"/>
  <c r="F891" i="7"/>
  <c r="G891" i="7"/>
  <c r="H891" i="7"/>
  <c r="J891" i="7"/>
  <c r="K891" i="7"/>
  <c r="C891" i="7"/>
  <c r="E875" i="7"/>
  <c r="D875" i="7"/>
  <c r="I875" i="7"/>
  <c r="F875" i="7"/>
  <c r="G875" i="7"/>
  <c r="H875" i="7"/>
  <c r="J875" i="7"/>
  <c r="K875" i="7"/>
  <c r="C875" i="7"/>
  <c r="E859" i="7"/>
  <c r="D859" i="7"/>
  <c r="I859" i="7"/>
  <c r="F859" i="7"/>
  <c r="G859" i="7"/>
  <c r="H859" i="7"/>
  <c r="J859" i="7"/>
  <c r="K859" i="7"/>
  <c r="C859" i="7"/>
  <c r="D843" i="7"/>
  <c r="H843" i="7"/>
  <c r="E843" i="7"/>
  <c r="C843" i="7"/>
  <c r="I843" i="7"/>
  <c r="F843" i="7"/>
  <c r="G843" i="7"/>
  <c r="J843" i="7"/>
  <c r="K843" i="7"/>
  <c r="D827" i="7"/>
  <c r="H827" i="7"/>
  <c r="E827" i="7"/>
  <c r="C827" i="7"/>
  <c r="I827" i="7"/>
  <c r="F827" i="7"/>
  <c r="G827" i="7"/>
  <c r="J827" i="7"/>
  <c r="K827" i="7"/>
  <c r="E811" i="7"/>
  <c r="I811" i="7"/>
  <c r="F811" i="7"/>
  <c r="C811" i="7"/>
  <c r="J811" i="7"/>
  <c r="G811" i="7"/>
  <c r="D811" i="7"/>
  <c r="K811" i="7"/>
  <c r="H811" i="7"/>
  <c r="J795" i="7"/>
  <c r="F795" i="7"/>
  <c r="K795" i="7"/>
  <c r="E795" i="7"/>
  <c r="I795" i="7"/>
  <c r="C795" i="7"/>
  <c r="D795" i="7"/>
  <c r="H795" i="7"/>
  <c r="G795" i="7"/>
  <c r="D779" i="7"/>
  <c r="J779" i="7"/>
  <c r="K779" i="7"/>
  <c r="H779" i="7"/>
  <c r="E779" i="7"/>
  <c r="C779" i="7"/>
  <c r="I779" i="7"/>
  <c r="F779" i="7"/>
  <c r="G779" i="7"/>
  <c r="D763" i="7"/>
  <c r="J763" i="7"/>
  <c r="K763" i="7"/>
  <c r="H763" i="7"/>
  <c r="E763" i="7"/>
  <c r="C763" i="7"/>
  <c r="I763" i="7"/>
  <c r="F763" i="7"/>
  <c r="G763" i="7"/>
  <c r="D747" i="7"/>
  <c r="C747" i="7"/>
  <c r="H747" i="7"/>
  <c r="E747" i="7"/>
  <c r="F747" i="7"/>
  <c r="G747" i="7"/>
  <c r="I747" i="7"/>
  <c r="J747" i="7"/>
  <c r="K747" i="7"/>
  <c r="D731" i="7"/>
  <c r="C731" i="7"/>
  <c r="H731" i="7"/>
  <c r="E731" i="7"/>
  <c r="F731" i="7"/>
  <c r="G731" i="7"/>
  <c r="I731" i="7"/>
  <c r="J731" i="7"/>
  <c r="K731" i="7"/>
  <c r="D715" i="7"/>
  <c r="C715" i="7"/>
  <c r="H715" i="7"/>
  <c r="E715" i="7"/>
  <c r="F715" i="7"/>
  <c r="G715" i="7"/>
  <c r="I715" i="7"/>
  <c r="J715" i="7"/>
  <c r="K715" i="7"/>
  <c r="F699" i="7"/>
  <c r="H699" i="7"/>
  <c r="I699" i="7"/>
  <c r="J699" i="7"/>
  <c r="C699" i="7"/>
  <c r="G699" i="7"/>
  <c r="K699" i="7"/>
  <c r="D699" i="7"/>
  <c r="E699" i="7"/>
  <c r="F683" i="7"/>
  <c r="H683" i="7"/>
  <c r="I683" i="7"/>
  <c r="J683" i="7"/>
  <c r="C683" i="7"/>
  <c r="G683" i="7"/>
  <c r="K683" i="7"/>
  <c r="D683" i="7"/>
  <c r="E683" i="7"/>
  <c r="F667" i="7"/>
  <c r="H667" i="7"/>
  <c r="I667" i="7"/>
  <c r="J667" i="7"/>
  <c r="C667" i="7"/>
  <c r="G667" i="7"/>
  <c r="K667" i="7"/>
  <c r="D667" i="7"/>
  <c r="E667" i="7"/>
  <c r="F651" i="7"/>
  <c r="J651" i="7"/>
  <c r="H651" i="7"/>
  <c r="I651" i="7"/>
  <c r="C651" i="7"/>
  <c r="G651" i="7"/>
  <c r="K651" i="7"/>
  <c r="D651" i="7"/>
  <c r="E651" i="7"/>
  <c r="J635" i="7"/>
  <c r="K635" i="7"/>
  <c r="E635" i="7"/>
  <c r="D635" i="7"/>
  <c r="I635" i="7"/>
  <c r="C635" i="7"/>
  <c r="H635" i="7"/>
  <c r="F635" i="7"/>
  <c r="G635" i="7"/>
  <c r="J619" i="7"/>
  <c r="K619" i="7"/>
  <c r="E619" i="7"/>
  <c r="D619" i="7"/>
  <c r="I619" i="7"/>
  <c r="C619" i="7"/>
  <c r="H619" i="7"/>
  <c r="F619" i="7"/>
  <c r="G619" i="7"/>
  <c r="J603" i="7"/>
  <c r="K603" i="7"/>
  <c r="E603" i="7"/>
  <c r="D603" i="7"/>
  <c r="I603" i="7"/>
  <c r="C603" i="7"/>
  <c r="H603" i="7"/>
  <c r="F603" i="7"/>
  <c r="G603" i="7"/>
  <c r="G580" i="7"/>
  <c r="H580" i="7"/>
  <c r="F580" i="7"/>
  <c r="K580" i="7"/>
  <c r="E580" i="7"/>
  <c r="J580" i="7"/>
  <c r="I580" i="7"/>
  <c r="C580" i="7"/>
  <c r="D580" i="7"/>
  <c r="G548" i="7"/>
  <c r="H548" i="7"/>
  <c r="F548" i="7"/>
  <c r="K548" i="7"/>
  <c r="E548" i="7"/>
  <c r="J548" i="7"/>
  <c r="I548" i="7"/>
  <c r="C548" i="7"/>
  <c r="D548" i="7"/>
  <c r="G516" i="7"/>
  <c r="H516" i="7"/>
  <c r="F516" i="7"/>
  <c r="K516" i="7"/>
  <c r="E516" i="7"/>
  <c r="J516" i="7"/>
  <c r="I516" i="7"/>
  <c r="C516" i="7"/>
  <c r="D516" i="7"/>
  <c r="F480" i="7"/>
  <c r="G480" i="7"/>
  <c r="H480" i="7"/>
  <c r="J480" i="7"/>
  <c r="K480" i="7"/>
  <c r="C480" i="7"/>
  <c r="D480" i="7"/>
  <c r="E480" i="7"/>
  <c r="I480" i="7"/>
  <c r="E416" i="7"/>
  <c r="J416" i="7"/>
  <c r="F416" i="7"/>
  <c r="C416" i="7"/>
  <c r="K416" i="7"/>
  <c r="H416" i="7"/>
  <c r="D416" i="7"/>
  <c r="I416" i="7"/>
  <c r="G416" i="7"/>
  <c r="E352" i="7"/>
  <c r="J352" i="7"/>
  <c r="F352" i="7"/>
  <c r="C352" i="7"/>
  <c r="K352" i="7"/>
  <c r="H352" i="7"/>
  <c r="D352" i="7"/>
  <c r="I352" i="7"/>
  <c r="G352" i="7"/>
  <c r="C154" i="7"/>
  <c r="G154" i="7"/>
  <c r="H154" i="7"/>
  <c r="D154" i="7"/>
  <c r="F154" i="7"/>
  <c r="E154" i="7"/>
  <c r="I154" i="7"/>
  <c r="K154" i="7"/>
  <c r="J154" i="7"/>
  <c r="I483" i="7"/>
  <c r="C483" i="7"/>
  <c r="F483" i="7"/>
  <c r="G483" i="7"/>
  <c r="E483" i="7"/>
  <c r="J483" i="7"/>
  <c r="K483" i="7"/>
  <c r="D483" i="7"/>
  <c r="H483" i="7"/>
  <c r="I467" i="7"/>
  <c r="C467" i="7"/>
  <c r="F467" i="7"/>
  <c r="G467" i="7"/>
  <c r="E467" i="7"/>
  <c r="J467" i="7"/>
  <c r="K467" i="7"/>
  <c r="D467" i="7"/>
  <c r="H467" i="7"/>
  <c r="I451" i="7"/>
  <c r="D451" i="7"/>
  <c r="C451" i="7"/>
  <c r="H451" i="7"/>
  <c r="F451" i="7"/>
  <c r="G451" i="7"/>
  <c r="E451" i="7"/>
  <c r="J451" i="7"/>
  <c r="K451" i="7"/>
  <c r="J435" i="7"/>
  <c r="G435" i="7"/>
  <c r="K435" i="7"/>
  <c r="D435" i="7"/>
  <c r="F435" i="7"/>
  <c r="C435" i="7"/>
  <c r="H435" i="7"/>
  <c r="E435" i="7"/>
  <c r="I435" i="7"/>
  <c r="F419" i="7"/>
  <c r="J419" i="7"/>
  <c r="C419" i="7"/>
  <c r="I419" i="7"/>
  <c r="G419" i="7"/>
  <c r="D419" i="7"/>
  <c r="E419" i="7"/>
  <c r="K419" i="7"/>
  <c r="H419" i="7"/>
  <c r="F403" i="7"/>
  <c r="E403" i="7"/>
  <c r="I403" i="7"/>
  <c r="G403" i="7"/>
  <c r="D403" i="7"/>
  <c r="C403" i="7"/>
  <c r="H403" i="7"/>
  <c r="K403" i="7"/>
  <c r="J403" i="7"/>
  <c r="F387" i="7"/>
  <c r="G387" i="7"/>
  <c r="C387" i="7"/>
  <c r="K387" i="7"/>
  <c r="J387" i="7"/>
  <c r="I387" i="7"/>
  <c r="H387" i="7"/>
  <c r="E387" i="7"/>
  <c r="D387" i="7"/>
  <c r="F371" i="7"/>
  <c r="C371" i="7"/>
  <c r="H371" i="7"/>
  <c r="I371" i="7"/>
  <c r="K371" i="7"/>
  <c r="J371" i="7"/>
  <c r="D371" i="7"/>
  <c r="E371" i="7"/>
  <c r="G371" i="7"/>
  <c r="F355" i="7"/>
  <c r="H355" i="7"/>
  <c r="E355" i="7"/>
  <c r="G355" i="7"/>
  <c r="I355" i="7"/>
  <c r="C355" i="7"/>
  <c r="K355" i="7"/>
  <c r="J355" i="7"/>
  <c r="D355" i="7"/>
  <c r="I328" i="7"/>
  <c r="G328" i="7"/>
  <c r="J328" i="7"/>
  <c r="H328" i="7"/>
  <c r="E328" i="7"/>
  <c r="F328" i="7"/>
  <c r="K328" i="7"/>
  <c r="C328" i="7"/>
  <c r="D328" i="7"/>
  <c r="I294" i="7"/>
  <c r="D294" i="7"/>
  <c r="G294" i="7"/>
  <c r="C294" i="7"/>
  <c r="F294" i="7"/>
  <c r="E294" i="7"/>
  <c r="H294" i="7"/>
  <c r="J294" i="7"/>
  <c r="K294" i="7"/>
  <c r="J230" i="7"/>
  <c r="G230" i="7"/>
  <c r="D230" i="7"/>
  <c r="K230" i="7"/>
  <c r="H230" i="7"/>
  <c r="F230" i="7"/>
  <c r="C230" i="7"/>
  <c r="E230" i="7"/>
  <c r="I230" i="7"/>
  <c r="G166" i="7"/>
  <c r="C166" i="7"/>
  <c r="H166" i="7"/>
  <c r="I166" i="7"/>
  <c r="K166" i="7"/>
  <c r="F166" i="7"/>
  <c r="D166" i="7"/>
  <c r="J166" i="7"/>
  <c r="E166" i="7"/>
  <c r="F102" i="7"/>
  <c r="C102" i="7"/>
  <c r="J102" i="7"/>
  <c r="G102" i="7"/>
  <c r="D102" i="7"/>
  <c r="E102" i="7"/>
  <c r="K102" i="7"/>
  <c r="H102" i="7"/>
  <c r="I102" i="7"/>
  <c r="I38" i="7"/>
  <c r="D38" i="7"/>
  <c r="K38" i="7"/>
  <c r="E38" i="7"/>
  <c r="G38" i="7"/>
  <c r="F38" i="7"/>
  <c r="C38" i="7"/>
  <c r="J38" i="7"/>
  <c r="H38" i="7"/>
  <c r="E582" i="7"/>
  <c r="J582" i="7"/>
  <c r="I582" i="7"/>
  <c r="C582" i="7"/>
  <c r="D582" i="7"/>
  <c r="G582" i="7"/>
  <c r="H582" i="7"/>
  <c r="F582" i="7"/>
  <c r="K582" i="7"/>
  <c r="E566" i="7"/>
  <c r="J566" i="7"/>
  <c r="I566" i="7"/>
  <c r="C566" i="7"/>
  <c r="D566" i="7"/>
  <c r="G566" i="7"/>
  <c r="H566" i="7"/>
  <c r="F566" i="7"/>
  <c r="K566" i="7"/>
  <c r="E550" i="7"/>
  <c r="J550" i="7"/>
  <c r="I550" i="7"/>
  <c r="C550" i="7"/>
  <c r="D550" i="7"/>
  <c r="G550" i="7"/>
  <c r="H550" i="7"/>
  <c r="F550" i="7"/>
  <c r="K550" i="7"/>
  <c r="E534" i="7"/>
  <c r="J534" i="7"/>
  <c r="I534" i="7"/>
  <c r="C534" i="7"/>
  <c r="D534" i="7"/>
  <c r="G534" i="7"/>
  <c r="H534" i="7"/>
  <c r="F534" i="7"/>
  <c r="K534" i="7"/>
  <c r="E518" i="7"/>
  <c r="J518" i="7"/>
  <c r="I518" i="7"/>
  <c r="C518" i="7"/>
  <c r="D518" i="7"/>
  <c r="G518" i="7"/>
  <c r="H518" i="7"/>
  <c r="F518" i="7"/>
  <c r="K518" i="7"/>
  <c r="F502" i="7"/>
  <c r="E502" i="7"/>
  <c r="J502" i="7"/>
  <c r="D502" i="7"/>
  <c r="I502" i="7"/>
  <c r="H502" i="7"/>
  <c r="G502" i="7"/>
  <c r="K502" i="7"/>
  <c r="C502" i="7"/>
  <c r="F486" i="7"/>
  <c r="E486" i="7"/>
  <c r="J486" i="7"/>
  <c r="D486" i="7"/>
  <c r="I486" i="7"/>
  <c r="H486" i="7"/>
  <c r="G486" i="7"/>
  <c r="K486" i="7"/>
  <c r="C486" i="7"/>
  <c r="F470" i="7"/>
  <c r="E470" i="7"/>
  <c r="J470" i="7"/>
  <c r="D470" i="7"/>
  <c r="I470" i="7"/>
  <c r="H470" i="7"/>
  <c r="G470" i="7"/>
  <c r="K470" i="7"/>
  <c r="C470" i="7"/>
  <c r="F454" i="7"/>
  <c r="K454" i="7"/>
  <c r="E454" i="7"/>
  <c r="J454" i="7"/>
  <c r="D454" i="7"/>
  <c r="I454" i="7"/>
  <c r="C454" i="7"/>
  <c r="H454" i="7"/>
  <c r="G454" i="7"/>
  <c r="D438" i="7"/>
  <c r="H438" i="7"/>
  <c r="E438" i="7"/>
  <c r="C438" i="7"/>
  <c r="K438" i="7"/>
  <c r="F438" i="7"/>
  <c r="G438" i="7"/>
  <c r="I438" i="7"/>
  <c r="J438" i="7"/>
  <c r="L438" i="7" s="1"/>
  <c r="M438" i="7" s="1"/>
  <c r="D422" i="7"/>
  <c r="I422" i="7"/>
  <c r="E422" i="7"/>
  <c r="H422" i="7"/>
  <c r="J422" i="7"/>
  <c r="F422" i="7"/>
  <c r="G422" i="7"/>
  <c r="C422" i="7"/>
  <c r="K422" i="7"/>
  <c r="H406" i="7"/>
  <c r="J406" i="7"/>
  <c r="D406" i="7"/>
  <c r="I406" i="7"/>
  <c r="E406" i="7"/>
  <c r="F406" i="7"/>
  <c r="C406" i="7"/>
  <c r="G406" i="7"/>
  <c r="K406" i="7"/>
  <c r="I390" i="7"/>
  <c r="E390" i="7"/>
  <c r="H390" i="7"/>
  <c r="J390" i="7"/>
  <c r="D390" i="7"/>
  <c r="F390" i="7"/>
  <c r="G390" i="7"/>
  <c r="K390" i="7"/>
  <c r="C390" i="7"/>
  <c r="D374" i="7"/>
  <c r="I374" i="7"/>
  <c r="E374" i="7"/>
  <c r="H374" i="7"/>
  <c r="J374" i="7"/>
  <c r="F374" i="7"/>
  <c r="K374" i="7"/>
  <c r="C374" i="7"/>
  <c r="G374" i="7"/>
  <c r="D358" i="7"/>
  <c r="I358" i="7"/>
  <c r="E358" i="7"/>
  <c r="H358" i="7"/>
  <c r="J358" i="7"/>
  <c r="F358" i="7"/>
  <c r="K358" i="7"/>
  <c r="C358" i="7"/>
  <c r="G358" i="7"/>
  <c r="H334" i="7"/>
  <c r="F334" i="7"/>
  <c r="D334" i="7"/>
  <c r="G334" i="7"/>
  <c r="E334" i="7"/>
  <c r="C334" i="7"/>
  <c r="I334" i="7"/>
  <c r="J334" i="7"/>
  <c r="K334" i="7"/>
  <c r="D302" i="7"/>
  <c r="I302" i="7"/>
  <c r="G302" i="7"/>
  <c r="H302" i="7"/>
  <c r="K302" i="7"/>
  <c r="C302" i="7"/>
  <c r="F302" i="7"/>
  <c r="E302" i="7"/>
  <c r="J302" i="7"/>
  <c r="L302" i="7" s="1"/>
  <c r="M302" i="7" s="1"/>
  <c r="J242" i="7"/>
  <c r="D242" i="7"/>
  <c r="C242" i="7"/>
  <c r="H242" i="7"/>
  <c r="G242" i="7"/>
  <c r="F242" i="7"/>
  <c r="K242" i="7"/>
  <c r="E242" i="7"/>
  <c r="I242" i="7"/>
  <c r="G178" i="7"/>
  <c r="C178" i="7"/>
  <c r="H178" i="7"/>
  <c r="K178" i="7"/>
  <c r="F178" i="7"/>
  <c r="E178" i="7"/>
  <c r="I178" i="7"/>
  <c r="J178" i="7"/>
  <c r="L178" i="7" s="1"/>
  <c r="M178" i="7" s="1"/>
  <c r="D178" i="7"/>
  <c r="I114" i="7"/>
  <c r="G114" i="7"/>
  <c r="D114" i="7"/>
  <c r="F114" i="7"/>
  <c r="J114" i="7"/>
  <c r="K114" i="7"/>
  <c r="H114" i="7"/>
  <c r="E114" i="7"/>
  <c r="C114" i="7"/>
  <c r="G50" i="7"/>
  <c r="E50" i="7"/>
  <c r="C50" i="7"/>
  <c r="D50" i="7"/>
  <c r="J50" i="7"/>
  <c r="H50" i="7"/>
  <c r="I50" i="7"/>
  <c r="F50" i="7"/>
  <c r="K50" i="7"/>
  <c r="D589" i="7"/>
  <c r="I589" i="7"/>
  <c r="C589" i="7"/>
  <c r="H589" i="7"/>
  <c r="F589" i="7"/>
  <c r="G589" i="7"/>
  <c r="J589" i="7"/>
  <c r="K589" i="7"/>
  <c r="E589" i="7"/>
  <c r="D573" i="7"/>
  <c r="I573" i="7"/>
  <c r="C573" i="7"/>
  <c r="H573" i="7"/>
  <c r="F573" i="7"/>
  <c r="G573" i="7"/>
  <c r="J573" i="7"/>
  <c r="K573" i="7"/>
  <c r="E573" i="7"/>
  <c r="D557" i="7"/>
  <c r="I557" i="7"/>
  <c r="C557" i="7"/>
  <c r="H557" i="7"/>
  <c r="F557" i="7"/>
  <c r="G557" i="7"/>
  <c r="J557" i="7"/>
  <c r="K557" i="7"/>
  <c r="E557" i="7"/>
  <c r="D541" i="7"/>
  <c r="I541" i="7"/>
  <c r="C541" i="7"/>
  <c r="H541" i="7"/>
  <c r="F541" i="7"/>
  <c r="G541" i="7"/>
  <c r="J541" i="7"/>
  <c r="K541" i="7"/>
  <c r="E541" i="7"/>
  <c r="D525" i="7"/>
  <c r="I525" i="7"/>
  <c r="C525" i="7"/>
  <c r="H525" i="7"/>
  <c r="F525" i="7"/>
  <c r="G525" i="7"/>
  <c r="J525" i="7"/>
  <c r="K525" i="7"/>
  <c r="E525" i="7"/>
  <c r="D509" i="7"/>
  <c r="I509" i="7"/>
  <c r="C509" i="7"/>
  <c r="H509" i="7"/>
  <c r="F509" i="7"/>
  <c r="G509" i="7"/>
  <c r="J509" i="7"/>
  <c r="K509" i="7"/>
  <c r="E509" i="7"/>
  <c r="E493" i="7"/>
  <c r="C493" i="7"/>
  <c r="D493" i="7"/>
  <c r="I493" i="7"/>
  <c r="G493" i="7"/>
  <c r="H493" i="7"/>
  <c r="K493" i="7"/>
  <c r="J493" i="7"/>
  <c r="F493" i="7"/>
  <c r="E477" i="7"/>
  <c r="C477" i="7"/>
  <c r="D477" i="7"/>
  <c r="I477" i="7"/>
  <c r="G477" i="7"/>
  <c r="H477" i="7"/>
  <c r="K477" i="7"/>
  <c r="J477" i="7"/>
  <c r="F477" i="7"/>
  <c r="E461" i="7"/>
  <c r="C461" i="7"/>
  <c r="D461" i="7"/>
  <c r="I461" i="7"/>
  <c r="G461" i="7"/>
  <c r="H461" i="7"/>
  <c r="F461" i="7"/>
  <c r="K461" i="7"/>
  <c r="J461" i="7"/>
  <c r="G445" i="7"/>
  <c r="H445" i="7"/>
  <c r="E445" i="7"/>
  <c r="F445" i="7"/>
  <c r="K445" i="7"/>
  <c r="I445" i="7"/>
  <c r="J445" i="7"/>
  <c r="C445" i="7"/>
  <c r="D445" i="7"/>
  <c r="J429" i="7"/>
  <c r="C429" i="7"/>
  <c r="G429" i="7"/>
  <c r="K429" i="7"/>
  <c r="D429" i="7"/>
  <c r="F429" i="7"/>
  <c r="H429" i="7"/>
  <c r="I429" i="7"/>
  <c r="E429" i="7"/>
  <c r="D413" i="7"/>
  <c r="J413" i="7"/>
  <c r="I413" i="7"/>
  <c r="E413" i="7"/>
  <c r="F413" i="7"/>
  <c r="H413" i="7"/>
  <c r="K413" i="7"/>
  <c r="G413" i="7"/>
  <c r="C413" i="7"/>
  <c r="D397" i="7"/>
  <c r="J397" i="7"/>
  <c r="I397" i="7"/>
  <c r="E397" i="7"/>
  <c r="F397" i="7"/>
  <c r="H397" i="7"/>
  <c r="K397" i="7"/>
  <c r="C397" i="7"/>
  <c r="G397" i="7"/>
  <c r="I381" i="7"/>
  <c r="E381" i="7"/>
  <c r="D381" i="7"/>
  <c r="J381" i="7"/>
  <c r="F381" i="7"/>
  <c r="C381" i="7"/>
  <c r="H381" i="7"/>
  <c r="G381" i="7"/>
  <c r="K381" i="7"/>
  <c r="J365" i="7"/>
  <c r="I365" i="7"/>
  <c r="E365" i="7"/>
  <c r="D365" i="7"/>
  <c r="F365" i="7"/>
  <c r="K365" i="7"/>
  <c r="H365" i="7"/>
  <c r="C365" i="7"/>
  <c r="G365" i="7"/>
  <c r="F348" i="7"/>
  <c r="E348" i="7"/>
  <c r="J348" i="7"/>
  <c r="D348" i="7"/>
  <c r="K348" i="7"/>
  <c r="G348" i="7"/>
  <c r="C348" i="7"/>
  <c r="H348" i="7"/>
  <c r="I348" i="7"/>
  <c r="I316" i="7"/>
  <c r="G316" i="7"/>
  <c r="D316" i="7"/>
  <c r="H316" i="7"/>
  <c r="J316" i="7"/>
  <c r="F316" i="7"/>
  <c r="K316" i="7"/>
  <c r="E316" i="7"/>
  <c r="C316" i="7"/>
  <c r="J270" i="7"/>
  <c r="G270" i="7"/>
  <c r="D270" i="7"/>
  <c r="K270" i="7"/>
  <c r="H270" i="7"/>
  <c r="F270" i="7"/>
  <c r="C270" i="7"/>
  <c r="E270" i="7"/>
  <c r="I270" i="7"/>
  <c r="C206" i="7"/>
  <c r="G206" i="7"/>
  <c r="K206" i="7"/>
  <c r="H206" i="7"/>
  <c r="E206" i="7"/>
  <c r="I206" i="7"/>
  <c r="F206" i="7"/>
  <c r="D206" i="7"/>
  <c r="J206" i="7"/>
  <c r="F142" i="7"/>
  <c r="K142" i="7"/>
  <c r="C142" i="7"/>
  <c r="E142" i="7"/>
  <c r="J142" i="7"/>
  <c r="H142" i="7"/>
  <c r="I142" i="7"/>
  <c r="G142" i="7"/>
  <c r="D142" i="7"/>
  <c r="J78" i="7"/>
  <c r="D78" i="7"/>
  <c r="H78" i="7"/>
  <c r="F78" i="7"/>
  <c r="E78" i="7"/>
  <c r="G78" i="7"/>
  <c r="C78" i="7"/>
  <c r="I78" i="7"/>
  <c r="K78" i="7"/>
  <c r="H14" i="7"/>
  <c r="I14" i="7"/>
  <c r="J14" i="7"/>
  <c r="G14" i="7"/>
  <c r="D14" i="7"/>
  <c r="E14" i="7"/>
  <c r="C14" i="7"/>
  <c r="F14" i="7"/>
  <c r="K14" i="7"/>
  <c r="K337" i="7"/>
  <c r="C337" i="7"/>
  <c r="H337" i="7"/>
  <c r="D337" i="7"/>
  <c r="G337" i="7"/>
  <c r="I337" i="7"/>
  <c r="J337" i="7"/>
  <c r="E337" i="7"/>
  <c r="F337" i="7"/>
  <c r="C321" i="7"/>
  <c r="D321" i="7"/>
  <c r="E321" i="7"/>
  <c r="H321" i="7"/>
  <c r="I321" i="7"/>
  <c r="K321" i="7"/>
  <c r="G321" i="7"/>
  <c r="J321" i="7"/>
  <c r="F321" i="7"/>
  <c r="G305" i="7"/>
  <c r="D305" i="7"/>
  <c r="K305" i="7"/>
  <c r="I305" i="7"/>
  <c r="H305" i="7"/>
  <c r="E305" i="7"/>
  <c r="C305" i="7"/>
  <c r="F305" i="7"/>
  <c r="J305" i="7"/>
  <c r="D289" i="7"/>
  <c r="H289" i="7"/>
  <c r="E289" i="7"/>
  <c r="G289" i="7"/>
  <c r="F289" i="7"/>
  <c r="K289" i="7"/>
  <c r="J289" i="7"/>
  <c r="C289" i="7"/>
  <c r="I289" i="7"/>
  <c r="I273" i="7"/>
  <c r="D273" i="7"/>
  <c r="H273" i="7"/>
  <c r="F273" i="7"/>
  <c r="E273" i="7"/>
  <c r="J273" i="7"/>
  <c r="G273" i="7"/>
  <c r="K273" i="7"/>
  <c r="C273" i="7"/>
  <c r="I257" i="7"/>
  <c r="D257" i="7"/>
  <c r="H257" i="7"/>
  <c r="F257" i="7"/>
  <c r="E257" i="7"/>
  <c r="J257" i="7"/>
  <c r="G257" i="7"/>
  <c r="K257" i="7"/>
  <c r="C257" i="7"/>
  <c r="I241" i="7"/>
  <c r="D241" i="7"/>
  <c r="H241" i="7"/>
  <c r="F241" i="7"/>
  <c r="E241" i="7"/>
  <c r="J241" i="7"/>
  <c r="G241" i="7"/>
  <c r="K241" i="7"/>
  <c r="C241" i="7"/>
  <c r="I225" i="7"/>
  <c r="D225" i="7"/>
  <c r="H225" i="7"/>
  <c r="F225" i="7"/>
  <c r="E225" i="7"/>
  <c r="J225" i="7"/>
  <c r="G225" i="7"/>
  <c r="K225" i="7"/>
  <c r="C225" i="7"/>
  <c r="E209" i="7"/>
  <c r="I209" i="7"/>
  <c r="C209" i="7"/>
  <c r="D209" i="7"/>
  <c r="F209" i="7"/>
  <c r="G209" i="7"/>
  <c r="H209" i="7"/>
  <c r="J209" i="7"/>
  <c r="K209" i="7"/>
  <c r="E193" i="7"/>
  <c r="I193" i="7"/>
  <c r="C193" i="7"/>
  <c r="D193" i="7"/>
  <c r="F193" i="7"/>
  <c r="G193" i="7"/>
  <c r="H193" i="7"/>
  <c r="J193" i="7"/>
  <c r="K193" i="7"/>
  <c r="C177" i="7"/>
  <c r="E177" i="7"/>
  <c r="H177" i="7"/>
  <c r="K177" i="7"/>
  <c r="D177" i="7"/>
  <c r="I177" i="7"/>
  <c r="G177" i="7"/>
  <c r="J177" i="7"/>
  <c r="L177" i="7" s="1"/>
  <c r="M177" i="7" s="1"/>
  <c r="F177" i="7"/>
  <c r="C161" i="7"/>
  <c r="E161" i="7"/>
  <c r="H161" i="7"/>
  <c r="K161" i="7"/>
  <c r="D161" i="7"/>
  <c r="I161" i="7"/>
  <c r="G161" i="7"/>
  <c r="J161" i="7"/>
  <c r="L161" i="7" s="1"/>
  <c r="M161" i="7" s="1"/>
  <c r="F161" i="7"/>
  <c r="C145" i="7"/>
  <c r="E145" i="7"/>
  <c r="H145" i="7"/>
  <c r="K145" i="7"/>
  <c r="D145" i="7"/>
  <c r="I145" i="7"/>
  <c r="G145" i="7"/>
  <c r="J145" i="7"/>
  <c r="L145" i="7" s="1"/>
  <c r="M145" i="7" s="1"/>
  <c r="F145" i="7"/>
  <c r="I129" i="7"/>
  <c r="K129" i="7"/>
  <c r="C129" i="7"/>
  <c r="H129" i="7"/>
  <c r="F129" i="7"/>
  <c r="J129" i="7"/>
  <c r="L129" i="7" s="1"/>
  <c r="M129" i="7" s="1"/>
  <c r="E129" i="7"/>
  <c r="G129" i="7"/>
  <c r="D129" i="7"/>
  <c r="C113" i="7"/>
  <c r="G113" i="7"/>
  <c r="E113" i="7"/>
  <c r="K113" i="7"/>
  <c r="D113" i="7"/>
  <c r="I113" i="7"/>
  <c r="F113" i="7"/>
  <c r="H113" i="7"/>
  <c r="J113" i="7"/>
  <c r="E97" i="7"/>
  <c r="J97" i="7"/>
  <c r="C97" i="7"/>
  <c r="I97" i="7"/>
  <c r="G97" i="7"/>
  <c r="D97" i="7"/>
  <c r="K97" i="7"/>
  <c r="H97" i="7"/>
  <c r="F97" i="7"/>
  <c r="F81" i="7"/>
  <c r="J81" i="7"/>
  <c r="D81" i="7"/>
  <c r="H81" i="7"/>
  <c r="I81" i="7"/>
  <c r="C81" i="7"/>
  <c r="E81" i="7"/>
  <c r="K81" i="7"/>
  <c r="G81" i="7"/>
  <c r="F65" i="7"/>
  <c r="G65" i="7"/>
  <c r="J65" i="7"/>
  <c r="K65" i="7"/>
  <c r="D65" i="7"/>
  <c r="H65" i="7"/>
  <c r="E65" i="7"/>
  <c r="C65" i="7"/>
  <c r="I65" i="7"/>
  <c r="D49" i="7"/>
  <c r="H49" i="7"/>
  <c r="C49" i="7"/>
  <c r="I49" i="7"/>
  <c r="G49" i="7"/>
  <c r="J49" i="7"/>
  <c r="F49" i="7"/>
  <c r="E49" i="7"/>
  <c r="K49" i="7"/>
  <c r="I33" i="7"/>
  <c r="H33" i="7"/>
  <c r="E33" i="7"/>
  <c r="F33" i="7"/>
  <c r="C33" i="7"/>
  <c r="K33" i="7"/>
  <c r="J33" i="7"/>
  <c r="D33" i="7"/>
  <c r="G33" i="7"/>
  <c r="I17" i="7"/>
  <c r="K17" i="7"/>
  <c r="E17" i="7"/>
  <c r="J17" i="7"/>
  <c r="G17" i="7"/>
  <c r="F17" i="7"/>
  <c r="D17" i="7"/>
  <c r="C17" i="7"/>
  <c r="H17" i="7"/>
  <c r="J288" i="7"/>
  <c r="C288" i="7"/>
  <c r="G288" i="7"/>
  <c r="K288" i="7"/>
  <c r="F288" i="7"/>
  <c r="H288" i="7"/>
  <c r="E288" i="7"/>
  <c r="I288" i="7"/>
  <c r="D288" i="7"/>
  <c r="J272" i="7"/>
  <c r="C272" i="7"/>
  <c r="D272" i="7"/>
  <c r="G272" i="7"/>
  <c r="H272" i="7"/>
  <c r="K272" i="7"/>
  <c r="F272" i="7"/>
  <c r="E272" i="7"/>
  <c r="I272" i="7"/>
  <c r="J256" i="7"/>
  <c r="C256" i="7"/>
  <c r="D256" i="7"/>
  <c r="G256" i="7"/>
  <c r="H256" i="7"/>
  <c r="K256" i="7"/>
  <c r="F256" i="7"/>
  <c r="E256" i="7"/>
  <c r="I256" i="7"/>
  <c r="J240" i="7"/>
  <c r="C240" i="7"/>
  <c r="D240" i="7"/>
  <c r="G240" i="7"/>
  <c r="H240" i="7"/>
  <c r="K240" i="7"/>
  <c r="F240" i="7"/>
  <c r="E240" i="7"/>
  <c r="I240" i="7"/>
  <c r="H224" i="7"/>
  <c r="I224" i="7"/>
  <c r="C224" i="7"/>
  <c r="E224" i="7"/>
  <c r="F224" i="7"/>
  <c r="K224" i="7"/>
  <c r="D224" i="7"/>
  <c r="J224" i="7"/>
  <c r="G224" i="7"/>
  <c r="K208" i="7"/>
  <c r="C208" i="7"/>
  <c r="G208" i="7"/>
  <c r="H208" i="7"/>
  <c r="E208" i="7"/>
  <c r="F208" i="7"/>
  <c r="D208" i="7"/>
  <c r="I208" i="7"/>
  <c r="J208" i="7"/>
  <c r="L208" i="7" s="1"/>
  <c r="M208" i="7" s="1"/>
  <c r="K192" i="7"/>
  <c r="C192" i="7"/>
  <c r="G192" i="7"/>
  <c r="H192" i="7"/>
  <c r="E192" i="7"/>
  <c r="F192" i="7"/>
  <c r="D192" i="7"/>
  <c r="I192" i="7"/>
  <c r="J192" i="7"/>
  <c r="L192" i="7" s="1"/>
  <c r="M192" i="7" s="1"/>
  <c r="I176" i="7"/>
  <c r="D176" i="7"/>
  <c r="E176" i="7"/>
  <c r="G176" i="7"/>
  <c r="K176" i="7"/>
  <c r="F176" i="7"/>
  <c r="H176" i="7"/>
  <c r="J176" i="7"/>
  <c r="C176" i="7"/>
  <c r="I160" i="7"/>
  <c r="D160" i="7"/>
  <c r="E160" i="7"/>
  <c r="G160" i="7"/>
  <c r="K160" i="7"/>
  <c r="H160" i="7"/>
  <c r="F160" i="7"/>
  <c r="J160" i="7"/>
  <c r="C160" i="7"/>
  <c r="I144" i="7"/>
  <c r="D144" i="7"/>
  <c r="E144" i="7"/>
  <c r="G144" i="7"/>
  <c r="K144" i="7"/>
  <c r="C144" i="7"/>
  <c r="F144" i="7"/>
  <c r="H144" i="7"/>
  <c r="J144" i="7"/>
  <c r="L144" i="7" s="1"/>
  <c r="M144" i="7" s="1"/>
  <c r="K128" i="7"/>
  <c r="G128" i="7"/>
  <c r="F128" i="7"/>
  <c r="J128" i="7"/>
  <c r="E128" i="7"/>
  <c r="C128" i="7"/>
  <c r="I128" i="7"/>
  <c r="H128" i="7"/>
  <c r="D128" i="7"/>
  <c r="F112" i="7"/>
  <c r="K112" i="7"/>
  <c r="D112" i="7"/>
  <c r="J112" i="7"/>
  <c r="H112" i="7"/>
  <c r="E112" i="7"/>
  <c r="C112" i="7"/>
  <c r="I112" i="7"/>
  <c r="G112" i="7"/>
  <c r="F96" i="7"/>
  <c r="J96" i="7"/>
  <c r="C96" i="7"/>
  <c r="D96" i="7"/>
  <c r="G96" i="7"/>
  <c r="H96" i="7"/>
  <c r="E96" i="7"/>
  <c r="K96" i="7"/>
  <c r="I96" i="7"/>
  <c r="J80" i="7"/>
  <c r="E80" i="7"/>
  <c r="D80" i="7"/>
  <c r="H80" i="7"/>
  <c r="F80" i="7"/>
  <c r="G80" i="7"/>
  <c r="I80" i="7"/>
  <c r="C80" i="7"/>
  <c r="K80" i="7"/>
  <c r="J64" i="7"/>
  <c r="G64" i="7"/>
  <c r="E64" i="7"/>
  <c r="K64" i="7"/>
  <c r="D64" i="7"/>
  <c r="I64" i="7"/>
  <c r="H64" i="7"/>
  <c r="F64" i="7"/>
  <c r="C64" i="7"/>
  <c r="H48" i="7"/>
  <c r="E48" i="7"/>
  <c r="D48" i="7"/>
  <c r="K48" i="7"/>
  <c r="I48" i="7"/>
  <c r="G48" i="7"/>
  <c r="C48" i="7"/>
  <c r="J48" i="7"/>
  <c r="L48" i="7" s="1"/>
  <c r="M48" i="7" s="1"/>
  <c r="F48" i="7"/>
  <c r="I32" i="7"/>
  <c r="D32" i="7"/>
  <c r="E32" i="7"/>
  <c r="H32" i="7"/>
  <c r="C32" i="7"/>
  <c r="K32" i="7"/>
  <c r="G32" i="7"/>
  <c r="F32" i="7"/>
  <c r="J32" i="7"/>
  <c r="I16" i="7"/>
  <c r="E16" i="7"/>
  <c r="J16" i="7"/>
  <c r="G16" i="7"/>
  <c r="F16" i="7"/>
  <c r="D16" i="7"/>
  <c r="K16" i="7"/>
  <c r="C16" i="7"/>
  <c r="H16" i="7"/>
  <c r="F339" i="7"/>
  <c r="E339" i="7"/>
  <c r="I339" i="7"/>
  <c r="H339" i="7"/>
  <c r="G339" i="7"/>
  <c r="D339" i="7"/>
  <c r="C339" i="7"/>
  <c r="K339" i="7"/>
  <c r="J339" i="7"/>
  <c r="H323" i="7"/>
  <c r="D323" i="7"/>
  <c r="G323" i="7"/>
  <c r="C323" i="7"/>
  <c r="J323" i="7"/>
  <c r="E323" i="7"/>
  <c r="K323" i="7"/>
  <c r="I323" i="7"/>
  <c r="F323" i="7"/>
  <c r="H307" i="7"/>
  <c r="E307" i="7"/>
  <c r="K307" i="7"/>
  <c r="G307" i="7"/>
  <c r="C307" i="7"/>
  <c r="F307" i="7"/>
  <c r="D307" i="7"/>
  <c r="I307" i="7"/>
  <c r="J307" i="7"/>
  <c r="C291" i="7"/>
  <c r="G291" i="7"/>
  <c r="K291" i="7"/>
  <c r="E291" i="7"/>
  <c r="I291" i="7"/>
  <c r="H291" i="7"/>
  <c r="D291" i="7"/>
  <c r="F291" i="7"/>
  <c r="J291" i="7"/>
  <c r="E275" i="7"/>
  <c r="D275" i="7"/>
  <c r="I275" i="7"/>
  <c r="H275" i="7"/>
  <c r="C275" i="7"/>
  <c r="F275" i="7"/>
  <c r="G275" i="7"/>
  <c r="J275" i="7"/>
  <c r="K275" i="7"/>
  <c r="E259" i="7"/>
  <c r="D259" i="7"/>
  <c r="I259" i="7"/>
  <c r="H259" i="7"/>
  <c r="F259" i="7"/>
  <c r="J259" i="7"/>
  <c r="C259" i="7"/>
  <c r="G259" i="7"/>
  <c r="K259" i="7"/>
  <c r="E243" i="7"/>
  <c r="D243" i="7"/>
  <c r="I243" i="7"/>
  <c r="H243" i="7"/>
  <c r="F243" i="7"/>
  <c r="J243" i="7"/>
  <c r="C243" i="7"/>
  <c r="G243" i="7"/>
  <c r="K243" i="7"/>
  <c r="E227" i="7"/>
  <c r="D227" i="7"/>
  <c r="I227" i="7"/>
  <c r="H227" i="7"/>
  <c r="F227" i="7"/>
  <c r="J227" i="7"/>
  <c r="C227" i="7"/>
  <c r="G227" i="7"/>
  <c r="K227" i="7"/>
  <c r="E211" i="7"/>
  <c r="I211" i="7"/>
  <c r="D211" i="7"/>
  <c r="F211" i="7"/>
  <c r="C211" i="7"/>
  <c r="H211" i="7"/>
  <c r="J211" i="7"/>
  <c r="G211" i="7"/>
  <c r="K211" i="7"/>
  <c r="E195" i="7"/>
  <c r="I195" i="7"/>
  <c r="D195" i="7"/>
  <c r="F195" i="7"/>
  <c r="C195" i="7"/>
  <c r="H195" i="7"/>
  <c r="J195" i="7"/>
  <c r="G195" i="7"/>
  <c r="K195" i="7"/>
  <c r="G179" i="7"/>
  <c r="H179" i="7"/>
  <c r="K179" i="7"/>
  <c r="F179" i="7"/>
  <c r="C179" i="7"/>
  <c r="J179" i="7"/>
  <c r="D179" i="7"/>
  <c r="E179" i="7"/>
  <c r="I179" i="7"/>
  <c r="G163" i="7"/>
  <c r="J163" i="7"/>
  <c r="K163" i="7"/>
  <c r="H163" i="7"/>
  <c r="D163" i="7"/>
  <c r="C163" i="7"/>
  <c r="F163" i="7"/>
  <c r="E163" i="7"/>
  <c r="I163" i="7"/>
  <c r="G147" i="7"/>
  <c r="K147" i="7"/>
  <c r="D147" i="7"/>
  <c r="F147" i="7"/>
  <c r="H147" i="7"/>
  <c r="J147" i="7"/>
  <c r="L147" i="7" s="1"/>
  <c r="M147" i="7" s="1"/>
  <c r="E147" i="7"/>
  <c r="I147" i="7"/>
  <c r="C147" i="7"/>
  <c r="I131" i="7"/>
  <c r="K131" i="7"/>
  <c r="C131" i="7"/>
  <c r="F131" i="7"/>
  <c r="G131" i="7"/>
  <c r="H131" i="7"/>
  <c r="E131" i="7"/>
  <c r="D131" i="7"/>
  <c r="J131" i="7"/>
  <c r="C115" i="7"/>
  <c r="J115" i="7"/>
  <c r="D115" i="7"/>
  <c r="H115" i="7"/>
  <c r="G115" i="7"/>
  <c r="E115" i="7"/>
  <c r="F115" i="7"/>
  <c r="K115" i="7"/>
  <c r="I115" i="7"/>
  <c r="J99" i="7"/>
  <c r="E99" i="7"/>
  <c r="C99" i="7"/>
  <c r="D99" i="7"/>
  <c r="I99" i="7"/>
  <c r="G99" i="7"/>
  <c r="H99" i="7"/>
  <c r="F99" i="7"/>
  <c r="K99" i="7"/>
  <c r="D83" i="7"/>
  <c r="H83" i="7"/>
  <c r="J83" i="7"/>
  <c r="E83" i="7"/>
  <c r="C83" i="7"/>
  <c r="I83" i="7"/>
  <c r="G83" i="7"/>
  <c r="F83" i="7"/>
  <c r="K83" i="7"/>
  <c r="F67" i="7"/>
  <c r="C67" i="7"/>
  <c r="I67" i="7"/>
  <c r="J67" i="7"/>
  <c r="G67" i="7"/>
  <c r="D67" i="7"/>
  <c r="K67" i="7"/>
  <c r="H67" i="7"/>
  <c r="E67" i="7"/>
  <c r="G51" i="7"/>
  <c r="K51" i="7"/>
  <c r="E51" i="7"/>
  <c r="I51" i="7"/>
  <c r="H51" i="7"/>
  <c r="C51" i="7"/>
  <c r="F51" i="7"/>
  <c r="D51" i="7"/>
  <c r="J51" i="7"/>
  <c r="H35" i="7"/>
  <c r="D35" i="7"/>
  <c r="G35" i="7"/>
  <c r="I35" i="7"/>
  <c r="E35" i="7"/>
  <c r="C35" i="7"/>
  <c r="K35" i="7"/>
  <c r="F35" i="7"/>
  <c r="J35" i="7"/>
  <c r="E19" i="7"/>
  <c r="K19" i="7"/>
  <c r="J19" i="7"/>
  <c r="H19" i="7"/>
  <c r="D19" i="7"/>
  <c r="I19" i="7"/>
  <c r="F19" i="7"/>
  <c r="C19" i="7"/>
  <c r="G19" i="7"/>
  <c r="G770" i="7"/>
  <c r="I770" i="7"/>
  <c r="K770" i="7"/>
  <c r="D770" i="7"/>
  <c r="F770" i="7"/>
  <c r="C770" i="7"/>
  <c r="H770" i="7"/>
  <c r="E770" i="7"/>
  <c r="J770" i="7"/>
  <c r="I642" i="7"/>
  <c r="C642" i="7"/>
  <c r="D642" i="7"/>
  <c r="G642" i="7"/>
  <c r="H642" i="7"/>
  <c r="F642" i="7"/>
  <c r="K642" i="7"/>
  <c r="E642" i="7"/>
  <c r="J642" i="7"/>
  <c r="F842" i="7"/>
  <c r="J842" i="7"/>
  <c r="H842" i="7"/>
  <c r="C842" i="7"/>
  <c r="G842" i="7"/>
  <c r="E842" i="7"/>
  <c r="K842" i="7"/>
  <c r="D842" i="7"/>
  <c r="I842" i="7"/>
  <c r="C917" i="7"/>
  <c r="E917" i="7"/>
  <c r="G917" i="7"/>
  <c r="I917" i="7"/>
  <c r="K917" i="7"/>
  <c r="D917" i="7"/>
  <c r="F917" i="7"/>
  <c r="J917" i="7"/>
  <c r="H917" i="7"/>
  <c r="I706" i="7"/>
  <c r="C706" i="7"/>
  <c r="F706" i="7"/>
  <c r="G706" i="7"/>
  <c r="D706" i="7"/>
  <c r="J706" i="7"/>
  <c r="K706" i="7"/>
  <c r="H706" i="7"/>
  <c r="E706" i="7"/>
  <c r="F922" i="7"/>
  <c r="C922" i="7"/>
  <c r="E922" i="7"/>
  <c r="J922" i="7"/>
  <c r="G922" i="7"/>
  <c r="H922" i="7"/>
  <c r="I922" i="7"/>
  <c r="K922" i="7"/>
  <c r="D922" i="7"/>
  <c r="J858" i="7"/>
  <c r="H858" i="7"/>
  <c r="C858" i="7"/>
  <c r="G858" i="7"/>
  <c r="E858" i="7"/>
  <c r="K858" i="7"/>
  <c r="F858" i="7"/>
  <c r="D858" i="7"/>
  <c r="I858" i="7"/>
  <c r="K766" i="7"/>
  <c r="D766" i="7"/>
  <c r="F766" i="7"/>
  <c r="C766" i="7"/>
  <c r="H766" i="7"/>
  <c r="E766" i="7"/>
  <c r="J766" i="7"/>
  <c r="G766" i="7"/>
  <c r="I766" i="7"/>
  <c r="G638" i="7"/>
  <c r="H638" i="7"/>
  <c r="F638" i="7"/>
  <c r="K638" i="7"/>
  <c r="E638" i="7"/>
  <c r="J638" i="7"/>
  <c r="I638" i="7"/>
  <c r="C638" i="7"/>
  <c r="D638" i="7"/>
  <c r="F364" i="7"/>
  <c r="E364" i="7"/>
  <c r="J364" i="7"/>
  <c r="H364" i="7"/>
  <c r="D364" i="7"/>
  <c r="K364" i="7"/>
  <c r="G364" i="7"/>
  <c r="C364" i="7"/>
  <c r="I364" i="7"/>
  <c r="C909" i="7"/>
  <c r="E909" i="7"/>
  <c r="G909" i="7"/>
  <c r="I909" i="7"/>
  <c r="K909" i="7"/>
  <c r="D909" i="7"/>
  <c r="F909" i="7"/>
  <c r="J909" i="7"/>
  <c r="H909" i="7"/>
  <c r="D837" i="7"/>
  <c r="H837" i="7"/>
  <c r="E837" i="7"/>
  <c r="F837" i="7"/>
  <c r="C837" i="7"/>
  <c r="I837" i="7"/>
  <c r="J837" i="7"/>
  <c r="G837" i="7"/>
  <c r="K837" i="7"/>
  <c r="I722" i="7"/>
  <c r="K722" i="7"/>
  <c r="H722" i="7"/>
  <c r="F722" i="7"/>
  <c r="C722" i="7"/>
  <c r="E722" i="7"/>
  <c r="J722" i="7"/>
  <c r="G722" i="7"/>
  <c r="D722" i="7"/>
  <c r="I594" i="7"/>
  <c r="C594" i="7"/>
  <c r="D594" i="7"/>
  <c r="G594" i="7"/>
  <c r="H594" i="7"/>
  <c r="F594" i="7"/>
  <c r="K594" i="7"/>
  <c r="E594" i="7"/>
  <c r="J594" i="7"/>
  <c r="I946" i="7"/>
  <c r="G946" i="7"/>
  <c r="H946" i="7"/>
  <c r="F946" i="7"/>
  <c r="K946" i="7"/>
  <c r="D946" i="7"/>
  <c r="J946" i="7"/>
  <c r="E946" i="7"/>
  <c r="C946" i="7"/>
  <c r="K929" i="7"/>
  <c r="C929" i="7"/>
  <c r="D929" i="7"/>
  <c r="E929" i="7"/>
  <c r="F929" i="7"/>
  <c r="G929" i="7"/>
  <c r="J929" i="7"/>
  <c r="H929" i="7"/>
  <c r="I929" i="7"/>
  <c r="I897" i="7"/>
  <c r="D897" i="7"/>
  <c r="F897" i="7"/>
  <c r="K897" i="7"/>
  <c r="H897" i="7"/>
  <c r="J897" i="7"/>
  <c r="E897" i="7"/>
  <c r="C897" i="7"/>
  <c r="G897" i="7"/>
  <c r="I865" i="7"/>
  <c r="D865" i="7"/>
  <c r="F865" i="7"/>
  <c r="K865" i="7"/>
  <c r="H865" i="7"/>
  <c r="J865" i="7"/>
  <c r="E865" i="7"/>
  <c r="C865" i="7"/>
  <c r="G865" i="7"/>
  <c r="D833" i="7"/>
  <c r="H833" i="7"/>
  <c r="I833" i="7"/>
  <c r="G833" i="7"/>
  <c r="F833" i="7"/>
  <c r="K833" i="7"/>
  <c r="J833" i="7"/>
  <c r="E833" i="7"/>
  <c r="C833" i="7"/>
  <c r="D778" i="7"/>
  <c r="F778" i="7"/>
  <c r="C778" i="7"/>
  <c r="H778" i="7"/>
  <c r="E778" i="7"/>
  <c r="J778" i="7"/>
  <c r="G778" i="7"/>
  <c r="I778" i="7"/>
  <c r="K778" i="7"/>
  <c r="I714" i="7"/>
  <c r="K714" i="7"/>
  <c r="H714" i="7"/>
  <c r="F714" i="7"/>
  <c r="C714" i="7"/>
  <c r="E714" i="7"/>
  <c r="J714" i="7"/>
  <c r="G714" i="7"/>
  <c r="D714" i="7"/>
  <c r="E650" i="7"/>
  <c r="I650" i="7"/>
  <c r="J650" i="7"/>
  <c r="C650" i="7"/>
  <c r="G650" i="7"/>
  <c r="D650" i="7"/>
  <c r="K650" i="7"/>
  <c r="H650" i="7"/>
  <c r="F650" i="7"/>
  <c r="C579" i="7"/>
  <c r="H579" i="7"/>
  <c r="F579" i="7"/>
  <c r="G579" i="7"/>
  <c r="J579" i="7"/>
  <c r="K579" i="7"/>
  <c r="E579" i="7"/>
  <c r="D579" i="7"/>
  <c r="I579" i="7"/>
  <c r="F412" i="7"/>
  <c r="E412" i="7"/>
  <c r="J412" i="7"/>
  <c r="K412" i="7"/>
  <c r="G412" i="7"/>
  <c r="C412" i="7"/>
  <c r="D412" i="7"/>
  <c r="I412" i="7"/>
  <c r="H412" i="7"/>
  <c r="D901" i="7"/>
  <c r="E901" i="7"/>
  <c r="F901" i="7"/>
  <c r="C901" i="7"/>
  <c r="H901" i="7"/>
  <c r="I901" i="7"/>
  <c r="J901" i="7"/>
  <c r="G901" i="7"/>
  <c r="K901" i="7"/>
  <c r="I926" i="7"/>
  <c r="F926" i="7"/>
  <c r="K926" i="7"/>
  <c r="J926" i="7"/>
  <c r="H926" i="7"/>
  <c r="C926" i="7"/>
  <c r="D926" i="7"/>
  <c r="E926" i="7"/>
  <c r="G926" i="7"/>
  <c r="J894" i="7"/>
  <c r="G894" i="7"/>
  <c r="H894" i="7"/>
  <c r="K894" i="7"/>
  <c r="I894" i="7"/>
  <c r="D894" i="7"/>
  <c r="C894" i="7"/>
  <c r="F894" i="7"/>
  <c r="E894" i="7"/>
  <c r="J862" i="7"/>
  <c r="G862" i="7"/>
  <c r="H862" i="7"/>
  <c r="K862" i="7"/>
  <c r="I862" i="7"/>
  <c r="D862" i="7"/>
  <c r="C862" i="7"/>
  <c r="F862" i="7"/>
  <c r="E862" i="7"/>
  <c r="F830" i="7"/>
  <c r="J830" i="7"/>
  <c r="G830" i="7"/>
  <c r="H830" i="7"/>
  <c r="E830" i="7"/>
  <c r="K830" i="7"/>
  <c r="I830" i="7"/>
  <c r="D830" i="7"/>
  <c r="C830" i="7"/>
  <c r="C774" i="7"/>
  <c r="H774" i="7"/>
  <c r="E774" i="7"/>
  <c r="J774" i="7"/>
  <c r="G774" i="7"/>
  <c r="I774" i="7"/>
  <c r="K774" i="7"/>
  <c r="D774" i="7"/>
  <c r="F774" i="7"/>
  <c r="K710" i="7"/>
  <c r="E710" i="7"/>
  <c r="F710" i="7"/>
  <c r="D710" i="7"/>
  <c r="I710" i="7"/>
  <c r="J710" i="7"/>
  <c r="C710" i="7"/>
  <c r="H710" i="7"/>
  <c r="G710" i="7"/>
  <c r="E646" i="7"/>
  <c r="I646" i="7"/>
  <c r="G646" i="7"/>
  <c r="D646" i="7"/>
  <c r="K646" i="7"/>
  <c r="H646" i="7"/>
  <c r="F646" i="7"/>
  <c r="J646" i="7"/>
  <c r="C646" i="7"/>
  <c r="J571" i="7"/>
  <c r="K571" i="7"/>
  <c r="E571" i="7"/>
  <c r="D571" i="7"/>
  <c r="I571" i="7"/>
  <c r="C571" i="7"/>
  <c r="H571" i="7"/>
  <c r="F571" i="7"/>
  <c r="G571" i="7"/>
  <c r="E396" i="7"/>
  <c r="F396" i="7"/>
  <c r="J396" i="7"/>
  <c r="G396" i="7"/>
  <c r="H396" i="7"/>
  <c r="C396" i="7"/>
  <c r="I396" i="7"/>
  <c r="D396" i="7"/>
  <c r="K396" i="7"/>
  <c r="E817" i="7"/>
  <c r="I817" i="7"/>
  <c r="F817" i="7"/>
  <c r="G817" i="7"/>
  <c r="J817" i="7"/>
  <c r="K817" i="7"/>
  <c r="D817" i="7"/>
  <c r="H817" i="7"/>
  <c r="C817" i="7"/>
  <c r="E801" i="7"/>
  <c r="I801" i="7"/>
  <c r="F801" i="7"/>
  <c r="G801" i="7"/>
  <c r="J801" i="7"/>
  <c r="K801" i="7"/>
  <c r="D801" i="7"/>
  <c r="H801" i="7"/>
  <c r="C801" i="7"/>
  <c r="E785" i="7"/>
  <c r="D785" i="7"/>
  <c r="I785" i="7"/>
  <c r="F785" i="7"/>
  <c r="H785" i="7"/>
  <c r="G785" i="7"/>
  <c r="J785" i="7"/>
  <c r="C785" i="7"/>
  <c r="K785" i="7"/>
  <c r="G769" i="7"/>
  <c r="E769" i="7"/>
  <c r="F769" i="7"/>
  <c r="K769" i="7"/>
  <c r="D769" i="7"/>
  <c r="I769" i="7"/>
  <c r="J769" i="7"/>
  <c r="H769" i="7"/>
  <c r="C769" i="7"/>
  <c r="C753" i="7"/>
  <c r="D753" i="7"/>
  <c r="E753" i="7"/>
  <c r="G753" i="7"/>
  <c r="H753" i="7"/>
  <c r="I753" i="7"/>
  <c r="F753" i="7"/>
  <c r="K753" i="7"/>
  <c r="J753" i="7"/>
  <c r="C737" i="7"/>
  <c r="D737" i="7"/>
  <c r="E737" i="7"/>
  <c r="G737" i="7"/>
  <c r="H737" i="7"/>
  <c r="I737" i="7"/>
  <c r="F737" i="7"/>
  <c r="K737" i="7"/>
  <c r="J737" i="7"/>
  <c r="C721" i="7"/>
  <c r="D721" i="7"/>
  <c r="E721" i="7"/>
  <c r="G721" i="7"/>
  <c r="H721" i="7"/>
  <c r="I721" i="7"/>
  <c r="F721" i="7"/>
  <c r="K721" i="7"/>
  <c r="J721" i="7"/>
  <c r="F705" i="7"/>
  <c r="C705" i="7"/>
  <c r="H705" i="7"/>
  <c r="J705" i="7"/>
  <c r="G705" i="7"/>
  <c r="K705" i="7"/>
  <c r="E705" i="7"/>
  <c r="D705" i="7"/>
  <c r="I705" i="7"/>
  <c r="F689" i="7"/>
  <c r="C689" i="7"/>
  <c r="H689" i="7"/>
  <c r="J689" i="7"/>
  <c r="G689" i="7"/>
  <c r="K689" i="7"/>
  <c r="E689" i="7"/>
  <c r="D689" i="7"/>
  <c r="I689" i="7"/>
  <c r="F673" i="7"/>
  <c r="C673" i="7"/>
  <c r="H673" i="7"/>
  <c r="J673" i="7"/>
  <c r="G673" i="7"/>
  <c r="K673" i="7"/>
  <c r="E673" i="7"/>
  <c r="D673" i="7"/>
  <c r="I673" i="7"/>
  <c r="F657" i="7"/>
  <c r="J657" i="7"/>
  <c r="C657" i="7"/>
  <c r="H657" i="7"/>
  <c r="G657" i="7"/>
  <c r="K657" i="7"/>
  <c r="E657" i="7"/>
  <c r="D657" i="7"/>
  <c r="I657" i="7"/>
  <c r="E641" i="7"/>
  <c r="D641" i="7"/>
  <c r="I641" i="7"/>
  <c r="C641" i="7"/>
  <c r="H641" i="7"/>
  <c r="F641" i="7"/>
  <c r="G641" i="7"/>
  <c r="J641" i="7"/>
  <c r="K641" i="7"/>
  <c r="E625" i="7"/>
  <c r="D625" i="7"/>
  <c r="I625" i="7"/>
  <c r="C625" i="7"/>
  <c r="H625" i="7"/>
  <c r="F625" i="7"/>
  <c r="G625" i="7"/>
  <c r="J625" i="7"/>
  <c r="K625" i="7"/>
  <c r="E609" i="7"/>
  <c r="D609" i="7"/>
  <c r="I609" i="7"/>
  <c r="C609" i="7"/>
  <c r="H609" i="7"/>
  <c r="F609" i="7"/>
  <c r="G609" i="7"/>
  <c r="J609" i="7"/>
  <c r="K609" i="7"/>
  <c r="K592" i="7"/>
  <c r="E592" i="7"/>
  <c r="J592" i="7"/>
  <c r="I592" i="7"/>
  <c r="C592" i="7"/>
  <c r="D592" i="7"/>
  <c r="G592" i="7"/>
  <c r="H592" i="7"/>
  <c r="F592" i="7"/>
  <c r="K560" i="7"/>
  <c r="E560" i="7"/>
  <c r="J560" i="7"/>
  <c r="I560" i="7"/>
  <c r="C560" i="7"/>
  <c r="D560" i="7"/>
  <c r="G560" i="7"/>
  <c r="H560" i="7"/>
  <c r="F560" i="7"/>
  <c r="K528" i="7"/>
  <c r="E528" i="7"/>
  <c r="J528" i="7"/>
  <c r="I528" i="7"/>
  <c r="C528" i="7"/>
  <c r="D528" i="7"/>
  <c r="G528" i="7"/>
  <c r="H528" i="7"/>
  <c r="F528" i="7"/>
  <c r="F496" i="7"/>
  <c r="G496" i="7"/>
  <c r="H496" i="7"/>
  <c r="J496" i="7"/>
  <c r="K496" i="7"/>
  <c r="C496" i="7"/>
  <c r="D496" i="7"/>
  <c r="E496" i="7"/>
  <c r="I496" i="7"/>
  <c r="D440" i="7"/>
  <c r="H440" i="7"/>
  <c r="I440" i="7"/>
  <c r="G440" i="7"/>
  <c r="E440" i="7"/>
  <c r="F440" i="7"/>
  <c r="K440" i="7"/>
  <c r="J440" i="7"/>
  <c r="C440" i="7"/>
  <c r="J376" i="7"/>
  <c r="E376" i="7"/>
  <c r="F376" i="7"/>
  <c r="K376" i="7"/>
  <c r="G376" i="7"/>
  <c r="I376" i="7"/>
  <c r="C376" i="7"/>
  <c r="D376" i="7"/>
  <c r="H376" i="7"/>
  <c r="J250" i="7"/>
  <c r="D250" i="7"/>
  <c r="C250" i="7"/>
  <c r="H250" i="7"/>
  <c r="G250" i="7"/>
  <c r="F250" i="7"/>
  <c r="K250" i="7"/>
  <c r="E250" i="7"/>
  <c r="I250" i="7"/>
  <c r="E948" i="7"/>
  <c r="G948" i="7"/>
  <c r="H948" i="7"/>
  <c r="K948" i="7"/>
  <c r="I948" i="7"/>
  <c r="F948" i="7"/>
  <c r="C948" i="7"/>
  <c r="J948" i="7"/>
  <c r="L948" i="7" s="1"/>
  <c r="M948" i="7" s="1"/>
  <c r="D948" i="7"/>
  <c r="F932" i="7"/>
  <c r="C932" i="7"/>
  <c r="E932" i="7"/>
  <c r="G932" i="7"/>
  <c r="H932" i="7"/>
  <c r="I932" i="7"/>
  <c r="K932" i="7"/>
  <c r="J932" i="7"/>
  <c r="D932" i="7"/>
  <c r="F916" i="7"/>
  <c r="J916" i="7"/>
  <c r="C916" i="7"/>
  <c r="H916" i="7"/>
  <c r="E916" i="7"/>
  <c r="G916" i="7"/>
  <c r="I916" i="7"/>
  <c r="K916" i="7"/>
  <c r="D916" i="7"/>
  <c r="J900" i="7"/>
  <c r="K900" i="7"/>
  <c r="H900" i="7"/>
  <c r="C900" i="7"/>
  <c r="F900" i="7"/>
  <c r="G900" i="7"/>
  <c r="E900" i="7"/>
  <c r="D900" i="7"/>
  <c r="I900" i="7"/>
  <c r="J884" i="7"/>
  <c r="K884" i="7"/>
  <c r="H884" i="7"/>
  <c r="C884" i="7"/>
  <c r="G884" i="7"/>
  <c r="F884" i="7"/>
  <c r="E884" i="7"/>
  <c r="D884" i="7"/>
  <c r="I884" i="7"/>
  <c r="J868" i="7"/>
  <c r="K868" i="7"/>
  <c r="H868" i="7"/>
  <c r="C868" i="7"/>
  <c r="F868" i="7"/>
  <c r="G868" i="7"/>
  <c r="E868" i="7"/>
  <c r="D868" i="7"/>
  <c r="I868" i="7"/>
  <c r="J852" i="7"/>
  <c r="K852" i="7"/>
  <c r="H852" i="7"/>
  <c r="I852" i="7"/>
  <c r="C852" i="7"/>
  <c r="G852" i="7"/>
  <c r="E852" i="7"/>
  <c r="F852" i="7"/>
  <c r="D852" i="7"/>
  <c r="F836" i="7"/>
  <c r="J836" i="7"/>
  <c r="K836" i="7"/>
  <c r="H836" i="7"/>
  <c r="I836" i="7"/>
  <c r="C836" i="7"/>
  <c r="G836" i="7"/>
  <c r="D836" i="7"/>
  <c r="E836" i="7"/>
  <c r="F820" i="7"/>
  <c r="J820" i="7"/>
  <c r="K820" i="7"/>
  <c r="H820" i="7"/>
  <c r="I820" i="7"/>
  <c r="C820" i="7"/>
  <c r="G820" i="7"/>
  <c r="E820" i="7"/>
  <c r="D820" i="7"/>
  <c r="C804" i="7"/>
  <c r="G804" i="7"/>
  <c r="K804" i="7"/>
  <c r="I804" i="7"/>
  <c r="J804" i="7"/>
  <c r="D804" i="7"/>
  <c r="H804" i="7"/>
  <c r="E804" i="7"/>
  <c r="F804" i="7"/>
  <c r="H788" i="7"/>
  <c r="F788" i="7"/>
  <c r="K788" i="7"/>
  <c r="D788" i="7"/>
  <c r="G788" i="7"/>
  <c r="E788" i="7"/>
  <c r="J788" i="7"/>
  <c r="L788" i="7" s="1"/>
  <c r="M788" i="7" s="1"/>
  <c r="C788" i="7"/>
  <c r="I788" i="7"/>
  <c r="E772" i="7"/>
  <c r="G772" i="7"/>
  <c r="H772" i="7"/>
  <c r="I772" i="7"/>
  <c r="K772" i="7"/>
  <c r="F772" i="7"/>
  <c r="J772" i="7"/>
  <c r="C772" i="7"/>
  <c r="D772" i="7"/>
  <c r="E756" i="7"/>
  <c r="G756" i="7"/>
  <c r="H756" i="7"/>
  <c r="I756" i="7"/>
  <c r="K756" i="7"/>
  <c r="F756" i="7"/>
  <c r="J756" i="7"/>
  <c r="C756" i="7"/>
  <c r="D756" i="7"/>
  <c r="E740" i="7"/>
  <c r="G740" i="7"/>
  <c r="H740" i="7"/>
  <c r="I740" i="7"/>
  <c r="K740" i="7"/>
  <c r="F740" i="7"/>
  <c r="J740" i="7"/>
  <c r="C740" i="7"/>
  <c r="D740" i="7"/>
  <c r="E724" i="7"/>
  <c r="G724" i="7"/>
  <c r="H724" i="7"/>
  <c r="I724" i="7"/>
  <c r="K724" i="7"/>
  <c r="F724" i="7"/>
  <c r="J724" i="7"/>
  <c r="C724" i="7"/>
  <c r="D724" i="7"/>
  <c r="E708" i="7"/>
  <c r="I708" i="7"/>
  <c r="F708" i="7"/>
  <c r="C708" i="7"/>
  <c r="D708" i="7"/>
  <c r="J708" i="7"/>
  <c r="G708" i="7"/>
  <c r="H708" i="7"/>
  <c r="K708" i="7"/>
  <c r="E692" i="7"/>
  <c r="I692" i="7"/>
  <c r="F692" i="7"/>
  <c r="C692" i="7"/>
  <c r="D692" i="7"/>
  <c r="J692" i="7"/>
  <c r="G692" i="7"/>
  <c r="H692" i="7"/>
  <c r="K692" i="7"/>
  <c r="E676" i="7"/>
  <c r="I676" i="7"/>
  <c r="F676" i="7"/>
  <c r="C676" i="7"/>
  <c r="D676" i="7"/>
  <c r="J676" i="7"/>
  <c r="G676" i="7"/>
  <c r="H676" i="7"/>
  <c r="K676" i="7"/>
  <c r="D660" i="7"/>
  <c r="H660" i="7"/>
  <c r="E660" i="7"/>
  <c r="I660" i="7"/>
  <c r="F660" i="7"/>
  <c r="C660" i="7"/>
  <c r="J660" i="7"/>
  <c r="G660" i="7"/>
  <c r="K660" i="7"/>
  <c r="C644" i="7"/>
  <c r="G644" i="7"/>
  <c r="K644" i="7"/>
  <c r="I644" i="7"/>
  <c r="J644" i="7"/>
  <c r="D644" i="7"/>
  <c r="H644" i="7"/>
  <c r="E644" i="7"/>
  <c r="F644" i="7"/>
  <c r="G628" i="7"/>
  <c r="H628" i="7"/>
  <c r="F628" i="7"/>
  <c r="K628" i="7"/>
  <c r="E628" i="7"/>
  <c r="J628" i="7"/>
  <c r="I628" i="7"/>
  <c r="C628" i="7"/>
  <c r="D628" i="7"/>
  <c r="G612" i="7"/>
  <c r="H612" i="7"/>
  <c r="F612" i="7"/>
  <c r="K612" i="7"/>
  <c r="E612" i="7"/>
  <c r="J612" i="7"/>
  <c r="I612" i="7"/>
  <c r="C612" i="7"/>
  <c r="D612" i="7"/>
  <c r="G596" i="7"/>
  <c r="H596" i="7"/>
  <c r="F596" i="7"/>
  <c r="K596" i="7"/>
  <c r="E596" i="7"/>
  <c r="J596" i="7"/>
  <c r="I596" i="7"/>
  <c r="C596" i="7"/>
  <c r="D596" i="7"/>
  <c r="D567" i="7"/>
  <c r="I567" i="7"/>
  <c r="C567" i="7"/>
  <c r="H567" i="7"/>
  <c r="F567" i="7"/>
  <c r="G567" i="7"/>
  <c r="J567" i="7"/>
  <c r="K567" i="7"/>
  <c r="E567" i="7"/>
  <c r="D535" i="7"/>
  <c r="I535" i="7"/>
  <c r="C535" i="7"/>
  <c r="H535" i="7"/>
  <c r="F535" i="7"/>
  <c r="G535" i="7"/>
  <c r="J535" i="7"/>
  <c r="K535" i="7"/>
  <c r="E535" i="7"/>
  <c r="E503" i="7"/>
  <c r="J503" i="7"/>
  <c r="K503" i="7"/>
  <c r="I503" i="7"/>
  <c r="C503" i="7"/>
  <c r="F503" i="7"/>
  <c r="G503" i="7"/>
  <c r="D503" i="7"/>
  <c r="H503" i="7"/>
  <c r="C452" i="7"/>
  <c r="D452" i="7"/>
  <c r="F452" i="7"/>
  <c r="G452" i="7"/>
  <c r="H452" i="7"/>
  <c r="J452" i="7"/>
  <c r="K452" i="7"/>
  <c r="E452" i="7"/>
  <c r="I452" i="7"/>
  <c r="J388" i="7"/>
  <c r="F388" i="7"/>
  <c r="E388" i="7"/>
  <c r="C388" i="7"/>
  <c r="D388" i="7"/>
  <c r="I388" i="7"/>
  <c r="G388" i="7"/>
  <c r="K388" i="7"/>
  <c r="H388" i="7"/>
  <c r="G298" i="7"/>
  <c r="I298" i="7"/>
  <c r="D298" i="7"/>
  <c r="C298" i="7"/>
  <c r="J298" i="7"/>
  <c r="H298" i="7"/>
  <c r="F298" i="7"/>
  <c r="K298" i="7"/>
  <c r="E298" i="7"/>
  <c r="G42" i="7"/>
  <c r="J42" i="7"/>
  <c r="H42" i="7"/>
  <c r="D42" i="7"/>
  <c r="I42" i="7"/>
  <c r="C42" i="7"/>
  <c r="E42" i="7"/>
  <c r="K42" i="7"/>
  <c r="F42" i="7"/>
  <c r="C935" i="7"/>
  <c r="E935" i="7"/>
  <c r="J935" i="7"/>
  <c r="G935" i="7"/>
  <c r="I935" i="7"/>
  <c r="K935" i="7"/>
  <c r="D935" i="7"/>
  <c r="H935" i="7"/>
  <c r="F935" i="7"/>
  <c r="C919" i="7"/>
  <c r="E919" i="7"/>
  <c r="G919" i="7"/>
  <c r="D919" i="7"/>
  <c r="I919" i="7"/>
  <c r="F919" i="7"/>
  <c r="H919" i="7"/>
  <c r="K919" i="7"/>
  <c r="J919" i="7"/>
  <c r="C903" i="7"/>
  <c r="E903" i="7"/>
  <c r="G903" i="7"/>
  <c r="D903" i="7"/>
  <c r="I903" i="7"/>
  <c r="F903" i="7"/>
  <c r="K903" i="7"/>
  <c r="H903" i="7"/>
  <c r="J903" i="7"/>
  <c r="D887" i="7"/>
  <c r="F887" i="7"/>
  <c r="H887" i="7"/>
  <c r="E887" i="7"/>
  <c r="J887" i="7"/>
  <c r="C887" i="7"/>
  <c r="I887" i="7"/>
  <c r="G887" i="7"/>
  <c r="K887" i="7"/>
  <c r="D871" i="7"/>
  <c r="F871" i="7"/>
  <c r="H871" i="7"/>
  <c r="E871" i="7"/>
  <c r="J871" i="7"/>
  <c r="C871" i="7"/>
  <c r="I871" i="7"/>
  <c r="G871" i="7"/>
  <c r="K871" i="7"/>
  <c r="K855" i="7"/>
  <c r="D855" i="7"/>
  <c r="F855" i="7"/>
  <c r="H855" i="7"/>
  <c r="E855" i="7"/>
  <c r="J855" i="7"/>
  <c r="C855" i="7"/>
  <c r="I855" i="7"/>
  <c r="G855" i="7"/>
  <c r="D839" i="7"/>
  <c r="H839" i="7"/>
  <c r="K839" i="7"/>
  <c r="F839" i="7"/>
  <c r="E839" i="7"/>
  <c r="J839" i="7"/>
  <c r="C839" i="7"/>
  <c r="I839" i="7"/>
  <c r="G839" i="7"/>
  <c r="D823" i="7"/>
  <c r="H823" i="7"/>
  <c r="K823" i="7"/>
  <c r="F823" i="7"/>
  <c r="E823" i="7"/>
  <c r="J823" i="7"/>
  <c r="C823" i="7"/>
  <c r="I823" i="7"/>
  <c r="G823" i="7"/>
  <c r="E807" i="7"/>
  <c r="I807" i="7"/>
  <c r="F807" i="7"/>
  <c r="K807" i="7"/>
  <c r="J807" i="7"/>
  <c r="D807" i="7"/>
  <c r="C807" i="7"/>
  <c r="H807" i="7"/>
  <c r="G807" i="7"/>
  <c r="F791" i="7"/>
  <c r="J791" i="7"/>
  <c r="I791" i="7"/>
  <c r="C791" i="7"/>
  <c r="D791" i="7"/>
  <c r="G791" i="7"/>
  <c r="H791" i="7"/>
  <c r="K791" i="7"/>
  <c r="E791" i="7"/>
  <c r="H775" i="7"/>
  <c r="E775" i="7"/>
  <c r="C775" i="7"/>
  <c r="I775" i="7"/>
  <c r="F775" i="7"/>
  <c r="G775" i="7"/>
  <c r="D775" i="7"/>
  <c r="J775" i="7"/>
  <c r="K775" i="7"/>
  <c r="H759" i="7"/>
  <c r="E759" i="7"/>
  <c r="C759" i="7"/>
  <c r="I759" i="7"/>
  <c r="F759" i="7"/>
  <c r="G759" i="7"/>
  <c r="D759" i="7"/>
  <c r="J759" i="7"/>
  <c r="K759" i="7"/>
  <c r="G743" i="7"/>
  <c r="D743" i="7"/>
  <c r="I743" i="7"/>
  <c r="K743" i="7"/>
  <c r="H743" i="7"/>
  <c r="F743" i="7"/>
  <c r="J743" i="7"/>
  <c r="C743" i="7"/>
  <c r="E743" i="7"/>
  <c r="G727" i="7"/>
  <c r="D727" i="7"/>
  <c r="I727" i="7"/>
  <c r="K727" i="7"/>
  <c r="H727" i="7"/>
  <c r="F727" i="7"/>
  <c r="J727" i="7"/>
  <c r="C727" i="7"/>
  <c r="E727" i="7"/>
  <c r="E711" i="7"/>
  <c r="J711" i="7"/>
  <c r="G711" i="7"/>
  <c r="I711" i="7"/>
  <c r="K711" i="7"/>
  <c r="D711" i="7"/>
  <c r="H711" i="7"/>
  <c r="F711" i="7"/>
  <c r="C711" i="7"/>
  <c r="F695" i="7"/>
  <c r="G695" i="7"/>
  <c r="H695" i="7"/>
  <c r="J695" i="7"/>
  <c r="K695" i="7"/>
  <c r="E695" i="7"/>
  <c r="I695" i="7"/>
  <c r="C695" i="7"/>
  <c r="D695" i="7"/>
  <c r="F679" i="7"/>
  <c r="G679" i="7"/>
  <c r="H679" i="7"/>
  <c r="J679" i="7"/>
  <c r="K679" i="7"/>
  <c r="E679" i="7"/>
  <c r="I679" i="7"/>
  <c r="C679" i="7"/>
  <c r="D679" i="7"/>
  <c r="F663" i="7"/>
  <c r="J663" i="7"/>
  <c r="G663" i="7"/>
  <c r="H663" i="7"/>
  <c r="K663" i="7"/>
  <c r="E663" i="7"/>
  <c r="I663" i="7"/>
  <c r="C663" i="7"/>
  <c r="D663" i="7"/>
  <c r="J647" i="7"/>
  <c r="F647" i="7"/>
  <c r="C647" i="7"/>
  <c r="G647" i="7"/>
  <c r="K647" i="7"/>
  <c r="D647" i="7"/>
  <c r="E647" i="7"/>
  <c r="H647" i="7"/>
  <c r="I647" i="7"/>
  <c r="D631" i="7"/>
  <c r="I631" i="7"/>
  <c r="C631" i="7"/>
  <c r="H631" i="7"/>
  <c r="F631" i="7"/>
  <c r="G631" i="7"/>
  <c r="J631" i="7"/>
  <c r="K631" i="7"/>
  <c r="E631" i="7"/>
  <c r="D615" i="7"/>
  <c r="I615" i="7"/>
  <c r="C615" i="7"/>
  <c r="H615" i="7"/>
  <c r="F615" i="7"/>
  <c r="G615" i="7"/>
  <c r="J615" i="7"/>
  <c r="K615" i="7"/>
  <c r="E615" i="7"/>
  <c r="D599" i="7"/>
  <c r="I599" i="7"/>
  <c r="C599" i="7"/>
  <c r="H599" i="7"/>
  <c r="F599" i="7"/>
  <c r="G599" i="7"/>
  <c r="J599" i="7"/>
  <c r="K599" i="7"/>
  <c r="E599" i="7"/>
  <c r="I572" i="7"/>
  <c r="C572" i="7"/>
  <c r="D572" i="7"/>
  <c r="G572" i="7"/>
  <c r="H572" i="7"/>
  <c r="F572" i="7"/>
  <c r="K572" i="7"/>
  <c r="E572" i="7"/>
  <c r="J572" i="7"/>
  <c r="I540" i="7"/>
  <c r="C540" i="7"/>
  <c r="D540" i="7"/>
  <c r="G540" i="7"/>
  <c r="H540" i="7"/>
  <c r="F540" i="7"/>
  <c r="K540" i="7"/>
  <c r="E540" i="7"/>
  <c r="J540" i="7"/>
  <c r="I508" i="7"/>
  <c r="C508" i="7"/>
  <c r="D508" i="7"/>
  <c r="G508" i="7"/>
  <c r="H508" i="7"/>
  <c r="F508" i="7"/>
  <c r="K508" i="7"/>
  <c r="E508" i="7"/>
  <c r="J508" i="7"/>
  <c r="F464" i="7"/>
  <c r="G464" i="7"/>
  <c r="H464" i="7"/>
  <c r="J464" i="7"/>
  <c r="K464" i="7"/>
  <c r="E464" i="7"/>
  <c r="I464" i="7"/>
  <c r="C464" i="7"/>
  <c r="D464" i="7"/>
  <c r="F400" i="7"/>
  <c r="E400" i="7"/>
  <c r="J400" i="7"/>
  <c r="D400" i="7"/>
  <c r="I400" i="7"/>
  <c r="G400" i="7"/>
  <c r="C400" i="7"/>
  <c r="H400" i="7"/>
  <c r="K400" i="7"/>
  <c r="G322" i="7"/>
  <c r="H322" i="7"/>
  <c r="C322" i="7"/>
  <c r="E322" i="7"/>
  <c r="D322" i="7"/>
  <c r="J322" i="7"/>
  <c r="F322" i="7"/>
  <c r="I322" i="7"/>
  <c r="K322" i="7"/>
  <c r="J90" i="7"/>
  <c r="F90" i="7"/>
  <c r="K90" i="7"/>
  <c r="I90" i="7"/>
  <c r="D90" i="7"/>
  <c r="C90" i="7"/>
  <c r="H90" i="7"/>
  <c r="G90" i="7"/>
  <c r="E90" i="7"/>
  <c r="C479" i="7"/>
  <c r="F479" i="7"/>
  <c r="G479" i="7"/>
  <c r="E479" i="7"/>
  <c r="J479" i="7"/>
  <c r="K479" i="7"/>
  <c r="I479" i="7"/>
  <c r="D479" i="7"/>
  <c r="H479" i="7"/>
  <c r="C463" i="7"/>
  <c r="H463" i="7"/>
  <c r="F463" i="7"/>
  <c r="G463" i="7"/>
  <c r="E463" i="7"/>
  <c r="J463" i="7"/>
  <c r="K463" i="7"/>
  <c r="I463" i="7"/>
  <c r="D463" i="7"/>
  <c r="C447" i="7"/>
  <c r="H447" i="7"/>
  <c r="F447" i="7"/>
  <c r="G447" i="7"/>
  <c r="E447" i="7"/>
  <c r="J447" i="7"/>
  <c r="K447" i="7"/>
  <c r="I447" i="7"/>
  <c r="D447" i="7"/>
  <c r="J431" i="7"/>
  <c r="C431" i="7"/>
  <c r="G431" i="7"/>
  <c r="D431" i="7"/>
  <c r="F431" i="7"/>
  <c r="K431" i="7"/>
  <c r="H431" i="7"/>
  <c r="E431" i="7"/>
  <c r="I431" i="7"/>
  <c r="F415" i="7"/>
  <c r="D415" i="7"/>
  <c r="E415" i="7"/>
  <c r="K415" i="7"/>
  <c r="H415" i="7"/>
  <c r="J415" i="7"/>
  <c r="C415" i="7"/>
  <c r="I415" i="7"/>
  <c r="G415" i="7"/>
  <c r="F399" i="7"/>
  <c r="C399" i="7"/>
  <c r="I399" i="7"/>
  <c r="H399" i="7"/>
  <c r="E399" i="7"/>
  <c r="K399" i="7"/>
  <c r="G399" i="7"/>
  <c r="D399" i="7"/>
  <c r="J399" i="7"/>
  <c r="F383" i="7"/>
  <c r="H383" i="7"/>
  <c r="D383" i="7"/>
  <c r="K383" i="7"/>
  <c r="I383" i="7"/>
  <c r="G383" i="7"/>
  <c r="J383" i="7"/>
  <c r="C383" i="7"/>
  <c r="E383" i="7"/>
  <c r="F367" i="7"/>
  <c r="I367" i="7"/>
  <c r="K367" i="7"/>
  <c r="G367" i="7"/>
  <c r="H367" i="7"/>
  <c r="J367" i="7"/>
  <c r="C367" i="7"/>
  <c r="D367" i="7"/>
  <c r="E367" i="7"/>
  <c r="F351" i="7"/>
  <c r="H351" i="7"/>
  <c r="G351" i="7"/>
  <c r="J351" i="7"/>
  <c r="C351" i="7"/>
  <c r="D351" i="7"/>
  <c r="E351" i="7"/>
  <c r="I351" i="7"/>
  <c r="K351" i="7"/>
  <c r="E320" i="7"/>
  <c r="G320" i="7"/>
  <c r="I320" i="7"/>
  <c r="D320" i="7"/>
  <c r="H320" i="7"/>
  <c r="K320" i="7"/>
  <c r="J320" i="7"/>
  <c r="F320" i="7"/>
  <c r="C320" i="7"/>
  <c r="J278" i="7"/>
  <c r="G278" i="7"/>
  <c r="K278" i="7"/>
  <c r="F278" i="7"/>
  <c r="C278" i="7"/>
  <c r="H278" i="7"/>
  <c r="E278" i="7"/>
  <c r="I278" i="7"/>
  <c r="D278" i="7"/>
  <c r="C214" i="7"/>
  <c r="G214" i="7"/>
  <c r="K214" i="7"/>
  <c r="H214" i="7"/>
  <c r="E214" i="7"/>
  <c r="I214" i="7"/>
  <c r="F214" i="7"/>
  <c r="D214" i="7"/>
  <c r="J214" i="7"/>
  <c r="G150" i="7"/>
  <c r="C150" i="7"/>
  <c r="H150" i="7"/>
  <c r="D150" i="7"/>
  <c r="I150" i="7"/>
  <c r="F150" i="7"/>
  <c r="K150" i="7"/>
  <c r="J150" i="7"/>
  <c r="E150" i="7"/>
  <c r="J86" i="7"/>
  <c r="F86" i="7"/>
  <c r="C86" i="7"/>
  <c r="G86" i="7"/>
  <c r="D86" i="7"/>
  <c r="E86" i="7"/>
  <c r="K86" i="7"/>
  <c r="H86" i="7"/>
  <c r="I86" i="7"/>
  <c r="K22" i="7"/>
  <c r="E22" i="7"/>
  <c r="I22" i="7"/>
  <c r="J22" i="7"/>
  <c r="G22" i="7"/>
  <c r="F22" i="7"/>
  <c r="D22" i="7"/>
  <c r="C22" i="7"/>
  <c r="H22" i="7"/>
  <c r="I578" i="7"/>
  <c r="C578" i="7"/>
  <c r="D578" i="7"/>
  <c r="G578" i="7"/>
  <c r="H578" i="7"/>
  <c r="F578" i="7"/>
  <c r="K578" i="7"/>
  <c r="E578" i="7"/>
  <c r="J578" i="7"/>
  <c r="I562" i="7"/>
  <c r="C562" i="7"/>
  <c r="D562" i="7"/>
  <c r="G562" i="7"/>
  <c r="H562" i="7"/>
  <c r="F562" i="7"/>
  <c r="K562" i="7"/>
  <c r="E562" i="7"/>
  <c r="J562" i="7"/>
  <c r="I546" i="7"/>
  <c r="C546" i="7"/>
  <c r="D546" i="7"/>
  <c r="G546" i="7"/>
  <c r="H546" i="7"/>
  <c r="F546" i="7"/>
  <c r="K546" i="7"/>
  <c r="E546" i="7"/>
  <c r="J546" i="7"/>
  <c r="I530" i="7"/>
  <c r="C530" i="7"/>
  <c r="D530" i="7"/>
  <c r="G530" i="7"/>
  <c r="H530" i="7"/>
  <c r="F530" i="7"/>
  <c r="K530" i="7"/>
  <c r="E530" i="7"/>
  <c r="J530" i="7"/>
  <c r="I514" i="7"/>
  <c r="C514" i="7"/>
  <c r="D514" i="7"/>
  <c r="G514" i="7"/>
  <c r="H514" i="7"/>
  <c r="F514" i="7"/>
  <c r="K514" i="7"/>
  <c r="E514" i="7"/>
  <c r="J514" i="7"/>
  <c r="E498" i="7"/>
  <c r="J498" i="7"/>
  <c r="D498" i="7"/>
  <c r="I498" i="7"/>
  <c r="H498" i="7"/>
  <c r="F498" i="7"/>
  <c r="K498" i="7"/>
  <c r="C498" i="7"/>
  <c r="G498" i="7"/>
  <c r="E482" i="7"/>
  <c r="J482" i="7"/>
  <c r="D482" i="7"/>
  <c r="I482" i="7"/>
  <c r="H482" i="7"/>
  <c r="F482" i="7"/>
  <c r="K482" i="7"/>
  <c r="C482" i="7"/>
  <c r="G482" i="7"/>
  <c r="E466" i="7"/>
  <c r="J466" i="7"/>
  <c r="D466" i="7"/>
  <c r="I466" i="7"/>
  <c r="C466" i="7"/>
  <c r="H466" i="7"/>
  <c r="G466" i="7"/>
  <c r="F466" i="7"/>
  <c r="K466" i="7"/>
  <c r="E450" i="7"/>
  <c r="J450" i="7"/>
  <c r="D450" i="7"/>
  <c r="I450" i="7"/>
  <c r="C450" i="7"/>
  <c r="H450" i="7"/>
  <c r="G450" i="7"/>
  <c r="F450" i="7"/>
  <c r="K450" i="7"/>
  <c r="F434" i="7"/>
  <c r="D434" i="7"/>
  <c r="E434" i="7"/>
  <c r="J434" i="7"/>
  <c r="H434" i="7"/>
  <c r="I434" i="7"/>
  <c r="G434" i="7"/>
  <c r="K434" i="7"/>
  <c r="C434" i="7"/>
  <c r="F418" i="7"/>
  <c r="I418" i="7"/>
  <c r="H418" i="7"/>
  <c r="D418" i="7"/>
  <c r="E418" i="7"/>
  <c r="J418" i="7"/>
  <c r="G418" i="7"/>
  <c r="C418" i="7"/>
  <c r="K418" i="7"/>
  <c r="D402" i="7"/>
  <c r="F402" i="7"/>
  <c r="I402" i="7"/>
  <c r="H402" i="7"/>
  <c r="E402" i="7"/>
  <c r="J402" i="7"/>
  <c r="G402" i="7"/>
  <c r="C402" i="7"/>
  <c r="K402" i="7"/>
  <c r="D386" i="7"/>
  <c r="F386" i="7"/>
  <c r="I386" i="7"/>
  <c r="H386" i="7"/>
  <c r="E386" i="7"/>
  <c r="J386" i="7"/>
  <c r="G386" i="7"/>
  <c r="C386" i="7"/>
  <c r="K386" i="7"/>
  <c r="H370" i="7"/>
  <c r="D370" i="7"/>
  <c r="F370" i="7"/>
  <c r="I370" i="7"/>
  <c r="J370" i="7"/>
  <c r="E370" i="7"/>
  <c r="G370" i="7"/>
  <c r="C370" i="7"/>
  <c r="K370" i="7"/>
  <c r="F354" i="7"/>
  <c r="I354" i="7"/>
  <c r="H354" i="7"/>
  <c r="D354" i="7"/>
  <c r="E354" i="7"/>
  <c r="J354" i="7"/>
  <c r="C354" i="7"/>
  <c r="K354" i="7"/>
  <c r="G354" i="7"/>
  <c r="G326" i="7"/>
  <c r="H326" i="7"/>
  <c r="D326" i="7"/>
  <c r="F326" i="7"/>
  <c r="C326" i="7"/>
  <c r="J326" i="7"/>
  <c r="K326" i="7"/>
  <c r="I326" i="7"/>
  <c r="E326" i="7"/>
  <c r="J290" i="7"/>
  <c r="F290" i="7"/>
  <c r="H290" i="7"/>
  <c r="C290" i="7"/>
  <c r="K290" i="7"/>
  <c r="G290" i="7"/>
  <c r="I290" i="7"/>
  <c r="D290" i="7"/>
  <c r="E290" i="7"/>
  <c r="J226" i="7"/>
  <c r="D226" i="7"/>
  <c r="C226" i="7"/>
  <c r="H226" i="7"/>
  <c r="G226" i="7"/>
  <c r="F226" i="7"/>
  <c r="K226" i="7"/>
  <c r="E226" i="7"/>
  <c r="I226" i="7"/>
  <c r="G162" i="7"/>
  <c r="C162" i="7"/>
  <c r="H162" i="7"/>
  <c r="I162" i="7"/>
  <c r="F162" i="7"/>
  <c r="E162" i="7"/>
  <c r="K162" i="7"/>
  <c r="D162" i="7"/>
  <c r="J162" i="7"/>
  <c r="F98" i="7"/>
  <c r="K98" i="7"/>
  <c r="I98" i="7"/>
  <c r="J98" i="7"/>
  <c r="D98" i="7"/>
  <c r="C98" i="7"/>
  <c r="H98" i="7"/>
  <c r="G98" i="7"/>
  <c r="E98" i="7"/>
  <c r="I34" i="7"/>
  <c r="E34" i="7"/>
  <c r="G34" i="7"/>
  <c r="K34" i="7"/>
  <c r="H34" i="7"/>
  <c r="D34" i="7"/>
  <c r="F34" i="7"/>
  <c r="C34" i="7"/>
  <c r="J34" i="7"/>
  <c r="H585" i="7"/>
  <c r="F585" i="7"/>
  <c r="G585" i="7"/>
  <c r="J585" i="7"/>
  <c r="K585" i="7"/>
  <c r="E585" i="7"/>
  <c r="D585" i="7"/>
  <c r="I585" i="7"/>
  <c r="C585" i="7"/>
  <c r="H569" i="7"/>
  <c r="F569" i="7"/>
  <c r="G569" i="7"/>
  <c r="J569" i="7"/>
  <c r="K569" i="7"/>
  <c r="E569" i="7"/>
  <c r="D569" i="7"/>
  <c r="I569" i="7"/>
  <c r="C569" i="7"/>
  <c r="H553" i="7"/>
  <c r="F553" i="7"/>
  <c r="G553" i="7"/>
  <c r="J553" i="7"/>
  <c r="K553" i="7"/>
  <c r="E553" i="7"/>
  <c r="D553" i="7"/>
  <c r="I553" i="7"/>
  <c r="C553" i="7"/>
  <c r="H537" i="7"/>
  <c r="F537" i="7"/>
  <c r="G537" i="7"/>
  <c r="J537" i="7"/>
  <c r="K537" i="7"/>
  <c r="E537" i="7"/>
  <c r="D537" i="7"/>
  <c r="I537" i="7"/>
  <c r="C537" i="7"/>
  <c r="H521" i="7"/>
  <c r="F521" i="7"/>
  <c r="G521" i="7"/>
  <c r="J521" i="7"/>
  <c r="K521" i="7"/>
  <c r="E521" i="7"/>
  <c r="D521" i="7"/>
  <c r="I521" i="7"/>
  <c r="C521" i="7"/>
  <c r="C505" i="7"/>
  <c r="D505" i="7"/>
  <c r="I505" i="7"/>
  <c r="G505" i="7"/>
  <c r="H505" i="7"/>
  <c r="K505" i="7"/>
  <c r="E505" i="7"/>
  <c r="F505" i="7"/>
  <c r="J505" i="7"/>
  <c r="C489" i="7"/>
  <c r="D489" i="7"/>
  <c r="I489" i="7"/>
  <c r="G489" i="7"/>
  <c r="H489" i="7"/>
  <c r="K489" i="7"/>
  <c r="E489" i="7"/>
  <c r="F489" i="7"/>
  <c r="J489" i="7"/>
  <c r="C473" i="7"/>
  <c r="D473" i="7"/>
  <c r="I473" i="7"/>
  <c r="G473" i="7"/>
  <c r="H473" i="7"/>
  <c r="K473" i="7"/>
  <c r="E473" i="7"/>
  <c r="F473" i="7"/>
  <c r="J473" i="7"/>
  <c r="C457" i="7"/>
  <c r="D457" i="7"/>
  <c r="I457" i="7"/>
  <c r="G457" i="7"/>
  <c r="H457" i="7"/>
  <c r="F457" i="7"/>
  <c r="K457" i="7"/>
  <c r="J457" i="7"/>
  <c r="E457" i="7"/>
  <c r="I441" i="7"/>
  <c r="H441" i="7"/>
  <c r="F441" i="7"/>
  <c r="C441" i="7"/>
  <c r="J441" i="7"/>
  <c r="G441" i="7"/>
  <c r="E441" i="7"/>
  <c r="K441" i="7"/>
  <c r="D441" i="7"/>
  <c r="J425" i="7"/>
  <c r="K425" i="7"/>
  <c r="C425" i="7"/>
  <c r="D425" i="7"/>
  <c r="F425" i="7"/>
  <c r="G425" i="7"/>
  <c r="H425" i="7"/>
  <c r="E425" i="7"/>
  <c r="I425" i="7"/>
  <c r="I409" i="7"/>
  <c r="D409" i="7"/>
  <c r="F409" i="7"/>
  <c r="J409" i="7"/>
  <c r="E409" i="7"/>
  <c r="C409" i="7"/>
  <c r="H409" i="7"/>
  <c r="K409" i="7"/>
  <c r="G409" i="7"/>
  <c r="F393" i="7"/>
  <c r="J393" i="7"/>
  <c r="I393" i="7"/>
  <c r="D393" i="7"/>
  <c r="E393" i="7"/>
  <c r="K393" i="7"/>
  <c r="G393" i="7"/>
  <c r="H393" i="7"/>
  <c r="C393" i="7"/>
  <c r="D377" i="7"/>
  <c r="F377" i="7"/>
  <c r="J377" i="7"/>
  <c r="I377" i="7"/>
  <c r="E377" i="7"/>
  <c r="C377" i="7"/>
  <c r="H377" i="7"/>
  <c r="K377" i="7"/>
  <c r="G377" i="7"/>
  <c r="D361" i="7"/>
  <c r="F361" i="7"/>
  <c r="J361" i="7"/>
  <c r="I361" i="7"/>
  <c r="E361" i="7"/>
  <c r="K361" i="7"/>
  <c r="G361" i="7"/>
  <c r="C361" i="7"/>
  <c r="H361" i="7"/>
  <c r="J340" i="7"/>
  <c r="F340" i="7"/>
  <c r="E340" i="7"/>
  <c r="K340" i="7"/>
  <c r="H340" i="7"/>
  <c r="C340" i="7"/>
  <c r="D340" i="7"/>
  <c r="I340" i="7"/>
  <c r="G340" i="7"/>
  <c r="E308" i="7"/>
  <c r="I308" i="7"/>
  <c r="K308" i="7"/>
  <c r="G308" i="7"/>
  <c r="D308" i="7"/>
  <c r="C308" i="7"/>
  <c r="J308" i="7"/>
  <c r="L308" i="7" s="1"/>
  <c r="M308" i="7" s="1"/>
  <c r="H308" i="7"/>
  <c r="F308" i="7"/>
  <c r="J254" i="7"/>
  <c r="G254" i="7"/>
  <c r="D254" i="7"/>
  <c r="K254" i="7"/>
  <c r="H254" i="7"/>
  <c r="F254" i="7"/>
  <c r="C254" i="7"/>
  <c r="E254" i="7"/>
  <c r="I254" i="7"/>
  <c r="C190" i="7"/>
  <c r="G190" i="7"/>
  <c r="K190" i="7"/>
  <c r="H190" i="7"/>
  <c r="E190" i="7"/>
  <c r="I190" i="7"/>
  <c r="F190" i="7"/>
  <c r="D190" i="7"/>
  <c r="J190" i="7"/>
  <c r="E126" i="7"/>
  <c r="F126" i="7"/>
  <c r="G126" i="7"/>
  <c r="C126" i="7"/>
  <c r="J126" i="7"/>
  <c r="K126" i="7"/>
  <c r="I126" i="7"/>
  <c r="H126" i="7"/>
  <c r="D126" i="7"/>
  <c r="E62" i="7"/>
  <c r="J62" i="7"/>
  <c r="K62" i="7"/>
  <c r="I62" i="7"/>
  <c r="D62" i="7"/>
  <c r="C62" i="7"/>
  <c r="H62" i="7"/>
  <c r="F62" i="7"/>
  <c r="G62" i="7"/>
  <c r="D349" i="7"/>
  <c r="J349" i="7"/>
  <c r="I349" i="7"/>
  <c r="E349" i="7"/>
  <c r="F349" i="7"/>
  <c r="C349" i="7"/>
  <c r="G349" i="7"/>
  <c r="H349" i="7"/>
  <c r="K349" i="7"/>
  <c r="H333" i="7"/>
  <c r="G333" i="7"/>
  <c r="D333" i="7"/>
  <c r="C333" i="7"/>
  <c r="I333" i="7"/>
  <c r="E333" i="7"/>
  <c r="K333" i="7"/>
  <c r="F333" i="7"/>
  <c r="J333" i="7"/>
  <c r="H317" i="7"/>
  <c r="D317" i="7"/>
  <c r="K317" i="7"/>
  <c r="I317" i="7"/>
  <c r="C317" i="7"/>
  <c r="E317" i="7"/>
  <c r="G317" i="7"/>
  <c r="J317" i="7"/>
  <c r="F317" i="7"/>
  <c r="C301" i="7"/>
  <c r="H301" i="7"/>
  <c r="E301" i="7"/>
  <c r="G301" i="7"/>
  <c r="K301" i="7"/>
  <c r="D301" i="7"/>
  <c r="I301" i="7"/>
  <c r="J301" i="7"/>
  <c r="F301" i="7"/>
  <c r="D285" i="7"/>
  <c r="E285" i="7"/>
  <c r="H285" i="7"/>
  <c r="I285" i="7"/>
  <c r="F285" i="7"/>
  <c r="C285" i="7"/>
  <c r="J285" i="7"/>
  <c r="G285" i="7"/>
  <c r="K285" i="7"/>
  <c r="D269" i="7"/>
  <c r="E269" i="7"/>
  <c r="H269" i="7"/>
  <c r="I269" i="7"/>
  <c r="F269" i="7"/>
  <c r="J269" i="7"/>
  <c r="C269" i="7"/>
  <c r="G269" i="7"/>
  <c r="K269" i="7"/>
  <c r="D253" i="7"/>
  <c r="E253" i="7"/>
  <c r="H253" i="7"/>
  <c r="I253" i="7"/>
  <c r="F253" i="7"/>
  <c r="J253" i="7"/>
  <c r="C253" i="7"/>
  <c r="G253" i="7"/>
  <c r="K253" i="7"/>
  <c r="D237" i="7"/>
  <c r="E237" i="7"/>
  <c r="H237" i="7"/>
  <c r="I237" i="7"/>
  <c r="F237" i="7"/>
  <c r="J237" i="7"/>
  <c r="C237" i="7"/>
  <c r="G237" i="7"/>
  <c r="K237" i="7"/>
  <c r="D221" i="7"/>
  <c r="F221" i="7"/>
  <c r="H221" i="7"/>
  <c r="E221" i="7"/>
  <c r="G221" i="7"/>
  <c r="J221" i="7"/>
  <c r="I221" i="7"/>
  <c r="C221" i="7"/>
  <c r="K221" i="7"/>
  <c r="I205" i="7"/>
  <c r="E205" i="7"/>
  <c r="K205" i="7"/>
  <c r="D205" i="7"/>
  <c r="F205" i="7"/>
  <c r="H205" i="7"/>
  <c r="J205" i="7"/>
  <c r="L205" i="7" s="1"/>
  <c r="M205" i="7" s="1"/>
  <c r="C205" i="7"/>
  <c r="G205" i="7"/>
  <c r="I189" i="7"/>
  <c r="E189" i="7"/>
  <c r="K189" i="7"/>
  <c r="D189" i="7"/>
  <c r="F189" i="7"/>
  <c r="H189" i="7"/>
  <c r="J189" i="7"/>
  <c r="L189" i="7" s="1"/>
  <c r="M189" i="7" s="1"/>
  <c r="C189" i="7"/>
  <c r="G189" i="7"/>
  <c r="H173" i="7"/>
  <c r="K173" i="7"/>
  <c r="G173" i="7"/>
  <c r="D173" i="7"/>
  <c r="C173" i="7"/>
  <c r="I173" i="7"/>
  <c r="E173" i="7"/>
  <c r="F173" i="7"/>
  <c r="J173" i="7"/>
  <c r="H157" i="7"/>
  <c r="K157" i="7"/>
  <c r="G157" i="7"/>
  <c r="D157" i="7"/>
  <c r="C157" i="7"/>
  <c r="I157" i="7"/>
  <c r="E157" i="7"/>
  <c r="F157" i="7"/>
  <c r="J157" i="7"/>
  <c r="E141" i="7"/>
  <c r="F141" i="7"/>
  <c r="C141" i="7"/>
  <c r="K141" i="7"/>
  <c r="I141" i="7"/>
  <c r="J141" i="7"/>
  <c r="H141" i="7"/>
  <c r="D141" i="7"/>
  <c r="G141" i="7"/>
  <c r="I125" i="7"/>
  <c r="K125" i="7"/>
  <c r="C125" i="7"/>
  <c r="F125" i="7"/>
  <c r="H125" i="7"/>
  <c r="J125" i="7"/>
  <c r="L125" i="7" s="1"/>
  <c r="M125" i="7" s="1"/>
  <c r="D125" i="7"/>
  <c r="G125" i="7"/>
  <c r="E125" i="7"/>
  <c r="K109" i="7"/>
  <c r="I109" i="7"/>
  <c r="C109" i="7"/>
  <c r="D109" i="7"/>
  <c r="F109" i="7"/>
  <c r="G109" i="7"/>
  <c r="H109" i="7"/>
  <c r="E109" i="7"/>
  <c r="J109" i="7"/>
  <c r="L109" i="7" s="1"/>
  <c r="M109" i="7" s="1"/>
  <c r="D93" i="7"/>
  <c r="H93" i="7"/>
  <c r="J93" i="7"/>
  <c r="K93" i="7"/>
  <c r="E93" i="7"/>
  <c r="C93" i="7"/>
  <c r="I93" i="7"/>
  <c r="F93" i="7"/>
  <c r="G93" i="7"/>
  <c r="F77" i="7"/>
  <c r="J77" i="7"/>
  <c r="D77" i="7"/>
  <c r="H77" i="7"/>
  <c r="I77" i="7"/>
  <c r="K77" i="7"/>
  <c r="G77" i="7"/>
  <c r="E77" i="7"/>
  <c r="C77" i="7"/>
  <c r="D61" i="7"/>
  <c r="C61" i="7"/>
  <c r="J61" i="7"/>
  <c r="H61" i="7"/>
  <c r="F61" i="7"/>
  <c r="G61" i="7"/>
  <c r="K61" i="7"/>
  <c r="I61" i="7"/>
  <c r="E61" i="7"/>
  <c r="D45" i="7"/>
  <c r="C45" i="7"/>
  <c r="I45" i="7"/>
  <c r="G45" i="7"/>
  <c r="H45" i="7"/>
  <c r="K45" i="7"/>
  <c r="E45" i="7"/>
  <c r="J45" i="7"/>
  <c r="F45" i="7"/>
  <c r="I29" i="7"/>
  <c r="H29" i="7"/>
  <c r="F29" i="7"/>
  <c r="C29" i="7"/>
  <c r="K29" i="7"/>
  <c r="E29" i="7"/>
  <c r="G29" i="7"/>
  <c r="J29" i="7"/>
  <c r="D29" i="7"/>
  <c r="I13" i="7"/>
  <c r="J13" i="7"/>
  <c r="G13" i="7"/>
  <c r="F13" i="7"/>
  <c r="D13" i="7"/>
  <c r="E13" i="7"/>
  <c r="K13" i="7"/>
  <c r="C13" i="7"/>
  <c r="H13" i="7"/>
  <c r="J284" i="7"/>
  <c r="K284" i="7"/>
  <c r="C284" i="7"/>
  <c r="F284" i="7"/>
  <c r="G284" i="7"/>
  <c r="H284" i="7"/>
  <c r="I284" i="7"/>
  <c r="D284" i="7"/>
  <c r="E284" i="7"/>
  <c r="J268" i="7"/>
  <c r="K268" i="7"/>
  <c r="D268" i="7"/>
  <c r="H268" i="7"/>
  <c r="C268" i="7"/>
  <c r="F268" i="7"/>
  <c r="G268" i="7"/>
  <c r="I268" i="7"/>
  <c r="E268" i="7"/>
  <c r="J252" i="7"/>
  <c r="K252" i="7"/>
  <c r="D252" i="7"/>
  <c r="H252" i="7"/>
  <c r="C252" i="7"/>
  <c r="F252" i="7"/>
  <c r="G252" i="7"/>
  <c r="I252" i="7"/>
  <c r="E252" i="7"/>
  <c r="J236" i="7"/>
  <c r="K236" i="7"/>
  <c r="D236" i="7"/>
  <c r="H236" i="7"/>
  <c r="C236" i="7"/>
  <c r="F236" i="7"/>
  <c r="G236" i="7"/>
  <c r="I236" i="7"/>
  <c r="E236" i="7"/>
  <c r="H220" i="7"/>
  <c r="I220" i="7"/>
  <c r="K220" i="7"/>
  <c r="E220" i="7"/>
  <c r="F220" i="7"/>
  <c r="D220" i="7"/>
  <c r="J220" i="7"/>
  <c r="L220" i="7" s="1"/>
  <c r="M220" i="7" s="1"/>
  <c r="C220" i="7"/>
  <c r="G220" i="7"/>
  <c r="C204" i="7"/>
  <c r="G204" i="7"/>
  <c r="K204" i="7"/>
  <c r="H204" i="7"/>
  <c r="E204" i="7"/>
  <c r="I204" i="7"/>
  <c r="F204" i="7"/>
  <c r="D204" i="7"/>
  <c r="J204" i="7"/>
  <c r="C188" i="7"/>
  <c r="G188" i="7"/>
  <c r="K188" i="7"/>
  <c r="H188" i="7"/>
  <c r="E188" i="7"/>
  <c r="I188" i="7"/>
  <c r="F188" i="7"/>
  <c r="D188" i="7"/>
  <c r="J188" i="7"/>
  <c r="E172" i="7"/>
  <c r="I172" i="7"/>
  <c r="D172" i="7"/>
  <c r="G172" i="7"/>
  <c r="K172" i="7"/>
  <c r="C172" i="7"/>
  <c r="J172" i="7"/>
  <c r="H172" i="7"/>
  <c r="F172" i="7"/>
  <c r="E156" i="7"/>
  <c r="I156" i="7"/>
  <c r="D156" i="7"/>
  <c r="G156" i="7"/>
  <c r="K156" i="7"/>
  <c r="C156" i="7"/>
  <c r="H156" i="7"/>
  <c r="J156" i="7"/>
  <c r="F156" i="7"/>
  <c r="G140" i="7"/>
  <c r="J140" i="7"/>
  <c r="C140" i="7"/>
  <c r="H140" i="7"/>
  <c r="E140" i="7"/>
  <c r="I140" i="7"/>
  <c r="D140" i="7"/>
  <c r="K140" i="7"/>
  <c r="F140" i="7"/>
  <c r="E124" i="7"/>
  <c r="K124" i="7"/>
  <c r="F124" i="7"/>
  <c r="G124" i="7"/>
  <c r="J124" i="7"/>
  <c r="D124" i="7"/>
  <c r="C124" i="7"/>
  <c r="H124" i="7"/>
  <c r="I124" i="7"/>
  <c r="F108" i="7"/>
  <c r="G108" i="7"/>
  <c r="E108" i="7"/>
  <c r="J108" i="7"/>
  <c r="K108" i="7"/>
  <c r="D108" i="7"/>
  <c r="I108" i="7"/>
  <c r="H108" i="7"/>
  <c r="C108" i="7"/>
  <c r="J92" i="7"/>
  <c r="F92" i="7"/>
  <c r="G92" i="7"/>
  <c r="E92" i="7"/>
  <c r="K92" i="7"/>
  <c r="D92" i="7"/>
  <c r="I92" i="7"/>
  <c r="H92" i="7"/>
  <c r="C92" i="7"/>
  <c r="I76" i="7"/>
  <c r="J76" i="7"/>
  <c r="C76" i="7"/>
  <c r="D76" i="7"/>
  <c r="H76" i="7"/>
  <c r="E76" i="7"/>
  <c r="F76" i="7"/>
  <c r="G76" i="7"/>
  <c r="K76" i="7"/>
  <c r="E60" i="7"/>
  <c r="K60" i="7"/>
  <c r="G60" i="7"/>
  <c r="D60" i="7"/>
  <c r="C60" i="7"/>
  <c r="I60" i="7"/>
  <c r="H60" i="7"/>
  <c r="F60" i="7"/>
  <c r="J60" i="7"/>
  <c r="E44" i="7"/>
  <c r="K44" i="7"/>
  <c r="G44" i="7"/>
  <c r="D44" i="7"/>
  <c r="C44" i="7"/>
  <c r="I44" i="7"/>
  <c r="H44" i="7"/>
  <c r="F44" i="7"/>
  <c r="J44" i="7"/>
  <c r="E28" i="7"/>
  <c r="I28" i="7"/>
  <c r="K28" i="7"/>
  <c r="J28" i="7"/>
  <c r="G28" i="7"/>
  <c r="F28" i="7"/>
  <c r="D28" i="7"/>
  <c r="C28" i="7"/>
  <c r="H28" i="7"/>
  <c r="E12" i="7"/>
  <c r="I12" i="7"/>
  <c r="K12" i="7"/>
  <c r="J12" i="7"/>
  <c r="G12" i="7"/>
  <c r="F12" i="7"/>
  <c r="D12" i="7"/>
  <c r="C12" i="7"/>
  <c r="H12" i="7"/>
  <c r="H335" i="7"/>
  <c r="E335" i="7"/>
  <c r="G335" i="7"/>
  <c r="C335" i="7"/>
  <c r="K335" i="7"/>
  <c r="F335" i="7"/>
  <c r="D335" i="7"/>
  <c r="I335" i="7"/>
  <c r="J335" i="7"/>
  <c r="L335" i="7" s="1"/>
  <c r="M335" i="7" s="1"/>
  <c r="C319" i="7"/>
  <c r="G319" i="7"/>
  <c r="H319" i="7"/>
  <c r="K319" i="7"/>
  <c r="E319" i="7"/>
  <c r="F319" i="7"/>
  <c r="J319" i="7"/>
  <c r="I319" i="7"/>
  <c r="D319" i="7"/>
  <c r="C303" i="7"/>
  <c r="K303" i="7"/>
  <c r="E303" i="7"/>
  <c r="G303" i="7"/>
  <c r="H303" i="7"/>
  <c r="F303" i="7"/>
  <c r="D303" i="7"/>
  <c r="J303" i="7"/>
  <c r="I303" i="7"/>
  <c r="D287" i="7"/>
  <c r="H287" i="7"/>
  <c r="E287" i="7"/>
  <c r="I287" i="7"/>
  <c r="K287" i="7"/>
  <c r="F287" i="7"/>
  <c r="J287" i="7"/>
  <c r="C287" i="7"/>
  <c r="G287" i="7"/>
  <c r="D271" i="7"/>
  <c r="H271" i="7"/>
  <c r="E271" i="7"/>
  <c r="F271" i="7"/>
  <c r="I271" i="7"/>
  <c r="J271" i="7"/>
  <c r="K271" i="7"/>
  <c r="C271" i="7"/>
  <c r="G271" i="7"/>
  <c r="D255" i="7"/>
  <c r="H255" i="7"/>
  <c r="E255" i="7"/>
  <c r="F255" i="7"/>
  <c r="I255" i="7"/>
  <c r="J255" i="7"/>
  <c r="K255" i="7"/>
  <c r="C255" i="7"/>
  <c r="G255" i="7"/>
  <c r="D239" i="7"/>
  <c r="H239" i="7"/>
  <c r="E239" i="7"/>
  <c r="F239" i="7"/>
  <c r="I239" i="7"/>
  <c r="J239" i="7"/>
  <c r="K239" i="7"/>
  <c r="C239" i="7"/>
  <c r="G239" i="7"/>
  <c r="D223" i="7"/>
  <c r="G223" i="7"/>
  <c r="I223" i="7"/>
  <c r="F223" i="7"/>
  <c r="H223" i="7"/>
  <c r="J223" i="7"/>
  <c r="E223" i="7"/>
  <c r="C223" i="7"/>
  <c r="K223" i="7"/>
  <c r="E207" i="7"/>
  <c r="I207" i="7"/>
  <c r="G207" i="7"/>
  <c r="D207" i="7"/>
  <c r="F207" i="7"/>
  <c r="K207" i="7"/>
  <c r="H207" i="7"/>
  <c r="J207" i="7"/>
  <c r="C207" i="7"/>
  <c r="E191" i="7"/>
  <c r="I191" i="7"/>
  <c r="G191" i="7"/>
  <c r="D191" i="7"/>
  <c r="F191" i="7"/>
  <c r="K191" i="7"/>
  <c r="H191" i="7"/>
  <c r="J191" i="7"/>
  <c r="C191" i="7"/>
  <c r="G175" i="7"/>
  <c r="C175" i="7"/>
  <c r="E175" i="7"/>
  <c r="I175" i="7"/>
  <c r="H175" i="7"/>
  <c r="F175" i="7"/>
  <c r="K175" i="7"/>
  <c r="D175" i="7"/>
  <c r="J175" i="7"/>
  <c r="G159" i="7"/>
  <c r="C159" i="7"/>
  <c r="E159" i="7"/>
  <c r="H159" i="7"/>
  <c r="K159" i="7"/>
  <c r="I159" i="7"/>
  <c r="F159" i="7"/>
  <c r="D159" i="7"/>
  <c r="J159" i="7"/>
  <c r="L159" i="7" s="1"/>
  <c r="M159" i="7" s="1"/>
  <c r="G143" i="7"/>
  <c r="E143" i="7"/>
  <c r="F143" i="7"/>
  <c r="C143" i="7"/>
  <c r="K143" i="7"/>
  <c r="I143" i="7"/>
  <c r="H143" i="7"/>
  <c r="J143" i="7"/>
  <c r="D143" i="7"/>
  <c r="K127" i="7"/>
  <c r="F127" i="7"/>
  <c r="I127" i="7"/>
  <c r="D127" i="7"/>
  <c r="G127" i="7"/>
  <c r="C127" i="7"/>
  <c r="J127" i="7"/>
  <c r="H127" i="7"/>
  <c r="E127" i="7"/>
  <c r="G111" i="7"/>
  <c r="E111" i="7"/>
  <c r="K111" i="7"/>
  <c r="I111" i="7"/>
  <c r="D111" i="7"/>
  <c r="F111" i="7"/>
  <c r="C111" i="7"/>
  <c r="H111" i="7"/>
  <c r="J111" i="7"/>
  <c r="D95" i="7"/>
  <c r="H95" i="7"/>
  <c r="I95" i="7"/>
  <c r="J95" i="7"/>
  <c r="G95" i="7"/>
  <c r="K95" i="7"/>
  <c r="E95" i="7"/>
  <c r="F95" i="7"/>
  <c r="C95" i="7"/>
  <c r="F79" i="7"/>
  <c r="I79" i="7"/>
  <c r="J79" i="7"/>
  <c r="D79" i="7"/>
  <c r="H79" i="7"/>
  <c r="C79" i="7"/>
  <c r="K79" i="7"/>
  <c r="E79" i="7"/>
  <c r="G79" i="7"/>
  <c r="F63" i="7"/>
  <c r="K63" i="7"/>
  <c r="J63" i="7"/>
  <c r="D63" i="7"/>
  <c r="E63" i="7"/>
  <c r="C63" i="7"/>
  <c r="H63" i="7"/>
  <c r="I63" i="7"/>
  <c r="G63" i="7"/>
  <c r="K47" i="7"/>
  <c r="G47" i="7"/>
  <c r="E47" i="7"/>
  <c r="H47" i="7"/>
  <c r="D47" i="7"/>
  <c r="F47" i="7"/>
  <c r="I47" i="7"/>
  <c r="C47" i="7"/>
  <c r="J47" i="7"/>
  <c r="L47" i="7" s="1"/>
  <c r="M47" i="7" s="1"/>
  <c r="H31" i="7"/>
  <c r="I31" i="7"/>
  <c r="G31" i="7"/>
  <c r="F31" i="7"/>
  <c r="D31" i="7"/>
  <c r="K31" i="7"/>
  <c r="J31" i="7"/>
  <c r="E31" i="7"/>
  <c r="C31" i="7"/>
  <c r="I15" i="7"/>
  <c r="J15" i="7"/>
  <c r="E15" i="7"/>
  <c r="G15" i="7"/>
  <c r="D15" i="7"/>
  <c r="C15" i="7"/>
  <c r="H15" i="7"/>
  <c r="F15" i="7"/>
  <c r="K15" i="7"/>
  <c r="D829" i="7"/>
  <c r="H829" i="7"/>
  <c r="E829" i="7"/>
  <c r="F829" i="7"/>
  <c r="C829" i="7"/>
  <c r="I829" i="7"/>
  <c r="J829" i="7"/>
  <c r="G829" i="7"/>
  <c r="K829" i="7"/>
  <c r="C563" i="7"/>
  <c r="H563" i="7"/>
  <c r="F563" i="7"/>
  <c r="G563" i="7"/>
  <c r="J563" i="7"/>
  <c r="K563" i="7"/>
  <c r="E563" i="7"/>
  <c r="D563" i="7"/>
  <c r="I563" i="7"/>
  <c r="J890" i="7"/>
  <c r="H890" i="7"/>
  <c r="C890" i="7"/>
  <c r="G890" i="7"/>
  <c r="E890" i="7"/>
  <c r="K890" i="7"/>
  <c r="F890" i="7"/>
  <c r="D890" i="7"/>
  <c r="I890" i="7"/>
  <c r="F826" i="7"/>
  <c r="J826" i="7"/>
  <c r="H826" i="7"/>
  <c r="C826" i="7"/>
  <c r="G826" i="7"/>
  <c r="E826" i="7"/>
  <c r="K826" i="7"/>
  <c r="I826" i="7"/>
  <c r="D826" i="7"/>
  <c r="K702" i="7"/>
  <c r="E702" i="7"/>
  <c r="F702" i="7"/>
  <c r="D702" i="7"/>
  <c r="I702" i="7"/>
  <c r="J702" i="7"/>
  <c r="C702" i="7"/>
  <c r="H702" i="7"/>
  <c r="G702" i="7"/>
  <c r="J555" i="7"/>
  <c r="K555" i="7"/>
  <c r="E555" i="7"/>
  <c r="D555" i="7"/>
  <c r="I555" i="7"/>
  <c r="C555" i="7"/>
  <c r="H555" i="7"/>
  <c r="F555" i="7"/>
  <c r="G555" i="7"/>
  <c r="D885" i="7"/>
  <c r="E885" i="7"/>
  <c r="F885" i="7"/>
  <c r="C885" i="7"/>
  <c r="H885" i="7"/>
  <c r="I885" i="7"/>
  <c r="J885" i="7"/>
  <c r="G885" i="7"/>
  <c r="K885" i="7"/>
  <c r="G802" i="7"/>
  <c r="K802" i="7"/>
  <c r="C802" i="7"/>
  <c r="J802" i="7"/>
  <c r="D802" i="7"/>
  <c r="E802" i="7"/>
  <c r="I802" i="7"/>
  <c r="F802" i="7"/>
  <c r="H802" i="7"/>
  <c r="I674" i="7"/>
  <c r="C674" i="7"/>
  <c r="F674" i="7"/>
  <c r="G674" i="7"/>
  <c r="D674" i="7"/>
  <c r="J674" i="7"/>
  <c r="K674" i="7"/>
  <c r="H674" i="7"/>
  <c r="E674" i="7"/>
  <c r="I499" i="7"/>
  <c r="C499" i="7"/>
  <c r="F499" i="7"/>
  <c r="G499" i="7"/>
  <c r="E499" i="7"/>
  <c r="J499" i="7"/>
  <c r="K499" i="7"/>
  <c r="D499" i="7"/>
  <c r="H499" i="7"/>
  <c r="F914" i="7"/>
  <c r="C914" i="7"/>
  <c r="E914" i="7"/>
  <c r="J914" i="7"/>
  <c r="G914" i="7"/>
  <c r="H914" i="7"/>
  <c r="I914" i="7"/>
  <c r="K914" i="7"/>
  <c r="D914" i="7"/>
  <c r="J882" i="7"/>
  <c r="H882" i="7"/>
  <c r="C882" i="7"/>
  <c r="G882" i="7"/>
  <c r="E882" i="7"/>
  <c r="I882" i="7"/>
  <c r="F882" i="7"/>
  <c r="D882" i="7"/>
  <c r="K882" i="7"/>
  <c r="J850" i="7"/>
  <c r="H850" i="7"/>
  <c r="C850" i="7"/>
  <c r="G850" i="7"/>
  <c r="E850" i="7"/>
  <c r="I850" i="7"/>
  <c r="F850" i="7"/>
  <c r="D850" i="7"/>
  <c r="K850" i="7"/>
  <c r="C814" i="7"/>
  <c r="G814" i="7"/>
  <c r="K814" i="7"/>
  <c r="E814" i="7"/>
  <c r="J814" i="7"/>
  <c r="I814" i="7"/>
  <c r="D814" i="7"/>
  <c r="H814" i="7"/>
  <c r="F814" i="7"/>
  <c r="C750" i="7"/>
  <c r="H750" i="7"/>
  <c r="E750" i="7"/>
  <c r="G750" i="7"/>
  <c r="I750" i="7"/>
  <c r="F750" i="7"/>
  <c r="K750" i="7"/>
  <c r="J750" i="7"/>
  <c r="D750" i="7"/>
  <c r="K686" i="7"/>
  <c r="E686" i="7"/>
  <c r="F686" i="7"/>
  <c r="D686" i="7"/>
  <c r="I686" i="7"/>
  <c r="J686" i="7"/>
  <c r="C686" i="7"/>
  <c r="H686" i="7"/>
  <c r="G686" i="7"/>
  <c r="G622" i="7"/>
  <c r="H622" i="7"/>
  <c r="F622" i="7"/>
  <c r="K622" i="7"/>
  <c r="E622" i="7"/>
  <c r="J622" i="7"/>
  <c r="I622" i="7"/>
  <c r="C622" i="7"/>
  <c r="D622" i="7"/>
  <c r="J523" i="7"/>
  <c r="K523" i="7"/>
  <c r="E523" i="7"/>
  <c r="D523" i="7"/>
  <c r="I523" i="7"/>
  <c r="C523" i="7"/>
  <c r="H523" i="7"/>
  <c r="F523" i="7"/>
  <c r="G523" i="7"/>
  <c r="G202" i="7"/>
  <c r="K202" i="7"/>
  <c r="C202" i="7"/>
  <c r="H202" i="7"/>
  <c r="I202" i="7"/>
  <c r="F202" i="7"/>
  <c r="D202" i="7"/>
  <c r="E202" i="7"/>
  <c r="J202" i="7"/>
  <c r="D893" i="7"/>
  <c r="E893" i="7"/>
  <c r="F893" i="7"/>
  <c r="C893" i="7"/>
  <c r="H893" i="7"/>
  <c r="I893" i="7"/>
  <c r="J893" i="7"/>
  <c r="G893" i="7"/>
  <c r="K893" i="7"/>
  <c r="G818" i="7"/>
  <c r="K818" i="7"/>
  <c r="C818" i="7"/>
  <c r="J818" i="7"/>
  <c r="D818" i="7"/>
  <c r="E818" i="7"/>
  <c r="F818" i="7"/>
  <c r="I818" i="7"/>
  <c r="H818" i="7"/>
  <c r="I690" i="7"/>
  <c r="C690" i="7"/>
  <c r="F690" i="7"/>
  <c r="G690" i="7"/>
  <c r="D690" i="7"/>
  <c r="J690" i="7"/>
  <c r="K690" i="7"/>
  <c r="H690" i="7"/>
  <c r="E690" i="7"/>
  <c r="C531" i="7"/>
  <c r="H531" i="7"/>
  <c r="F531" i="7"/>
  <c r="G531" i="7"/>
  <c r="J531" i="7"/>
  <c r="K531" i="7"/>
  <c r="E531" i="7"/>
  <c r="D531" i="7"/>
  <c r="I531" i="7"/>
  <c r="F930" i="7"/>
  <c r="C930" i="7"/>
  <c r="E930" i="7"/>
  <c r="J930" i="7"/>
  <c r="G930" i="7"/>
  <c r="H930" i="7"/>
  <c r="I930" i="7"/>
  <c r="K930" i="7"/>
  <c r="D930" i="7"/>
  <c r="K921" i="7"/>
  <c r="C921" i="7"/>
  <c r="D921" i="7"/>
  <c r="E921" i="7"/>
  <c r="F921" i="7"/>
  <c r="I921" i="7"/>
  <c r="J921" i="7"/>
  <c r="H921" i="7"/>
  <c r="G921" i="7"/>
  <c r="I889" i="7"/>
  <c r="D889" i="7"/>
  <c r="F889" i="7"/>
  <c r="K889" i="7"/>
  <c r="H889" i="7"/>
  <c r="J889" i="7"/>
  <c r="C889" i="7"/>
  <c r="G889" i="7"/>
  <c r="E889" i="7"/>
  <c r="I857" i="7"/>
  <c r="D857" i="7"/>
  <c r="F857" i="7"/>
  <c r="K857" i="7"/>
  <c r="H857" i="7"/>
  <c r="J857" i="7"/>
  <c r="C857" i="7"/>
  <c r="G857" i="7"/>
  <c r="E857" i="7"/>
  <c r="D825" i="7"/>
  <c r="H825" i="7"/>
  <c r="I825" i="7"/>
  <c r="G825" i="7"/>
  <c r="F825" i="7"/>
  <c r="K825" i="7"/>
  <c r="J825" i="7"/>
  <c r="C825" i="7"/>
  <c r="E825" i="7"/>
  <c r="D762" i="7"/>
  <c r="F762" i="7"/>
  <c r="C762" i="7"/>
  <c r="H762" i="7"/>
  <c r="E762" i="7"/>
  <c r="J762" i="7"/>
  <c r="G762" i="7"/>
  <c r="I762" i="7"/>
  <c r="K762" i="7"/>
  <c r="I698" i="7"/>
  <c r="C698" i="7"/>
  <c r="F698" i="7"/>
  <c r="G698" i="7"/>
  <c r="D698" i="7"/>
  <c r="J698" i="7"/>
  <c r="K698" i="7"/>
  <c r="H698" i="7"/>
  <c r="E698" i="7"/>
  <c r="F634" i="7"/>
  <c r="K634" i="7"/>
  <c r="E634" i="7"/>
  <c r="J634" i="7"/>
  <c r="I634" i="7"/>
  <c r="C634" i="7"/>
  <c r="D634" i="7"/>
  <c r="G634" i="7"/>
  <c r="H634" i="7"/>
  <c r="C547" i="7"/>
  <c r="H547" i="7"/>
  <c r="F547" i="7"/>
  <c r="G547" i="7"/>
  <c r="J547" i="7"/>
  <c r="K547" i="7"/>
  <c r="E547" i="7"/>
  <c r="D547" i="7"/>
  <c r="I547" i="7"/>
  <c r="D346" i="7"/>
  <c r="F346" i="7"/>
  <c r="I346" i="7"/>
  <c r="E346" i="7"/>
  <c r="J346" i="7"/>
  <c r="H346" i="7"/>
  <c r="K346" i="7"/>
  <c r="G346" i="7"/>
  <c r="C346" i="7"/>
  <c r="D877" i="7"/>
  <c r="E877" i="7"/>
  <c r="F877" i="7"/>
  <c r="C877" i="7"/>
  <c r="H877" i="7"/>
  <c r="I877" i="7"/>
  <c r="J877" i="7"/>
  <c r="G877" i="7"/>
  <c r="K877" i="7"/>
  <c r="I918" i="7"/>
  <c r="F918" i="7"/>
  <c r="K918" i="7"/>
  <c r="J918" i="7"/>
  <c r="H918" i="7"/>
  <c r="C918" i="7"/>
  <c r="E918" i="7"/>
  <c r="D918" i="7"/>
  <c r="G918" i="7"/>
  <c r="J886" i="7"/>
  <c r="G886" i="7"/>
  <c r="H886" i="7"/>
  <c r="K886" i="7"/>
  <c r="I886" i="7"/>
  <c r="D886" i="7"/>
  <c r="C886" i="7"/>
  <c r="E886" i="7"/>
  <c r="F886" i="7"/>
  <c r="J854" i="7"/>
  <c r="G854" i="7"/>
  <c r="H854" i="7"/>
  <c r="E854" i="7"/>
  <c r="K854" i="7"/>
  <c r="I854" i="7"/>
  <c r="D854" i="7"/>
  <c r="C854" i="7"/>
  <c r="F854" i="7"/>
  <c r="F822" i="7"/>
  <c r="J822" i="7"/>
  <c r="G822" i="7"/>
  <c r="H822" i="7"/>
  <c r="E822" i="7"/>
  <c r="K822" i="7"/>
  <c r="I822" i="7"/>
  <c r="D822" i="7"/>
  <c r="C822" i="7"/>
  <c r="C758" i="7"/>
  <c r="H758" i="7"/>
  <c r="E758" i="7"/>
  <c r="J758" i="7"/>
  <c r="G758" i="7"/>
  <c r="I758" i="7"/>
  <c r="K758" i="7"/>
  <c r="D758" i="7"/>
  <c r="F758" i="7"/>
  <c r="K694" i="7"/>
  <c r="E694" i="7"/>
  <c r="F694" i="7"/>
  <c r="D694" i="7"/>
  <c r="I694" i="7"/>
  <c r="J694" i="7"/>
  <c r="C694" i="7"/>
  <c r="H694" i="7"/>
  <c r="G694" i="7"/>
  <c r="E630" i="7"/>
  <c r="J630" i="7"/>
  <c r="I630" i="7"/>
  <c r="C630" i="7"/>
  <c r="D630" i="7"/>
  <c r="G630" i="7"/>
  <c r="H630" i="7"/>
  <c r="F630" i="7"/>
  <c r="K630" i="7"/>
  <c r="J539" i="7"/>
  <c r="K539" i="7"/>
  <c r="E539" i="7"/>
  <c r="D539" i="7"/>
  <c r="I539" i="7"/>
  <c r="C539" i="7"/>
  <c r="H539" i="7"/>
  <c r="F539" i="7"/>
  <c r="G539" i="7"/>
  <c r="H314" i="7"/>
  <c r="G314" i="7"/>
  <c r="D314" i="7"/>
  <c r="C314" i="7"/>
  <c r="I314" i="7"/>
  <c r="K314" i="7"/>
  <c r="J314" i="7"/>
  <c r="F314" i="7"/>
  <c r="E314" i="7"/>
  <c r="I813" i="7"/>
  <c r="E813" i="7"/>
  <c r="F813" i="7"/>
  <c r="J813" i="7"/>
  <c r="C813" i="7"/>
  <c r="D813" i="7"/>
  <c r="G813" i="7"/>
  <c r="H813" i="7"/>
  <c r="K813" i="7"/>
  <c r="D797" i="7"/>
  <c r="H797" i="7"/>
  <c r="I797" i="7"/>
  <c r="C797" i="7"/>
  <c r="G797" i="7"/>
  <c r="F797" i="7"/>
  <c r="K797" i="7"/>
  <c r="E797" i="7"/>
  <c r="J797" i="7"/>
  <c r="F781" i="7"/>
  <c r="K781" i="7"/>
  <c r="D781" i="7"/>
  <c r="I781" i="7"/>
  <c r="J781" i="7"/>
  <c r="H781" i="7"/>
  <c r="C781" i="7"/>
  <c r="G781" i="7"/>
  <c r="E781" i="7"/>
  <c r="F765" i="7"/>
  <c r="K765" i="7"/>
  <c r="D765" i="7"/>
  <c r="I765" i="7"/>
  <c r="J765" i="7"/>
  <c r="H765" i="7"/>
  <c r="C765" i="7"/>
  <c r="G765" i="7"/>
  <c r="E765" i="7"/>
  <c r="K749" i="7"/>
  <c r="D749" i="7"/>
  <c r="H749" i="7"/>
  <c r="F749" i="7"/>
  <c r="C749" i="7"/>
  <c r="E749" i="7"/>
  <c r="J749" i="7"/>
  <c r="G749" i="7"/>
  <c r="I749" i="7"/>
  <c r="K733" i="7"/>
  <c r="D733" i="7"/>
  <c r="H733" i="7"/>
  <c r="F733" i="7"/>
  <c r="C733" i="7"/>
  <c r="E733" i="7"/>
  <c r="J733" i="7"/>
  <c r="G733" i="7"/>
  <c r="I733" i="7"/>
  <c r="K717" i="7"/>
  <c r="D717" i="7"/>
  <c r="H717" i="7"/>
  <c r="F717" i="7"/>
  <c r="C717" i="7"/>
  <c r="E717" i="7"/>
  <c r="J717" i="7"/>
  <c r="G717" i="7"/>
  <c r="I717" i="7"/>
  <c r="F701" i="7"/>
  <c r="K701" i="7"/>
  <c r="H701" i="7"/>
  <c r="E701" i="7"/>
  <c r="J701" i="7"/>
  <c r="I701" i="7"/>
  <c r="C701" i="7"/>
  <c r="G701" i="7"/>
  <c r="D701" i="7"/>
  <c r="F685" i="7"/>
  <c r="K685" i="7"/>
  <c r="H685" i="7"/>
  <c r="E685" i="7"/>
  <c r="J685" i="7"/>
  <c r="I685" i="7"/>
  <c r="C685" i="7"/>
  <c r="G685" i="7"/>
  <c r="D685" i="7"/>
  <c r="F669" i="7"/>
  <c r="K669" i="7"/>
  <c r="H669" i="7"/>
  <c r="E669" i="7"/>
  <c r="J669" i="7"/>
  <c r="I669" i="7"/>
  <c r="C669" i="7"/>
  <c r="G669" i="7"/>
  <c r="D669" i="7"/>
  <c r="F653" i="7"/>
  <c r="J653" i="7"/>
  <c r="K653" i="7"/>
  <c r="H653" i="7"/>
  <c r="E653" i="7"/>
  <c r="I653" i="7"/>
  <c r="C653" i="7"/>
  <c r="G653" i="7"/>
  <c r="D653" i="7"/>
  <c r="D637" i="7"/>
  <c r="I637" i="7"/>
  <c r="C637" i="7"/>
  <c r="H637" i="7"/>
  <c r="F637" i="7"/>
  <c r="G637" i="7"/>
  <c r="J637" i="7"/>
  <c r="K637" i="7"/>
  <c r="E637" i="7"/>
  <c r="D621" i="7"/>
  <c r="I621" i="7"/>
  <c r="C621" i="7"/>
  <c r="H621" i="7"/>
  <c r="F621" i="7"/>
  <c r="G621" i="7"/>
  <c r="J621" i="7"/>
  <c r="K621" i="7"/>
  <c r="E621" i="7"/>
  <c r="D605" i="7"/>
  <c r="I605" i="7"/>
  <c r="C605" i="7"/>
  <c r="H605" i="7"/>
  <c r="F605" i="7"/>
  <c r="G605" i="7"/>
  <c r="J605" i="7"/>
  <c r="K605" i="7"/>
  <c r="E605" i="7"/>
  <c r="C584" i="7"/>
  <c r="D584" i="7"/>
  <c r="G584" i="7"/>
  <c r="H584" i="7"/>
  <c r="F584" i="7"/>
  <c r="K584" i="7"/>
  <c r="E584" i="7"/>
  <c r="J584" i="7"/>
  <c r="I584" i="7"/>
  <c r="C552" i="7"/>
  <c r="D552" i="7"/>
  <c r="G552" i="7"/>
  <c r="H552" i="7"/>
  <c r="F552" i="7"/>
  <c r="K552" i="7"/>
  <c r="E552" i="7"/>
  <c r="J552" i="7"/>
  <c r="I552" i="7"/>
  <c r="C520" i="7"/>
  <c r="D520" i="7"/>
  <c r="G520" i="7"/>
  <c r="H520" i="7"/>
  <c r="F520" i="7"/>
  <c r="K520" i="7"/>
  <c r="E520" i="7"/>
  <c r="J520" i="7"/>
  <c r="I520" i="7"/>
  <c r="C488" i="7"/>
  <c r="D488" i="7"/>
  <c r="F488" i="7"/>
  <c r="G488" i="7"/>
  <c r="H488" i="7"/>
  <c r="J488" i="7"/>
  <c r="K488" i="7"/>
  <c r="E488" i="7"/>
  <c r="I488" i="7"/>
  <c r="E424" i="7"/>
  <c r="F424" i="7"/>
  <c r="D424" i="7"/>
  <c r="I424" i="7"/>
  <c r="J424" i="7"/>
  <c r="H424" i="7"/>
  <c r="K424" i="7"/>
  <c r="C424" i="7"/>
  <c r="G424" i="7"/>
  <c r="E360" i="7"/>
  <c r="J360" i="7"/>
  <c r="F360" i="7"/>
  <c r="G360" i="7"/>
  <c r="I360" i="7"/>
  <c r="D360" i="7"/>
  <c r="H360" i="7"/>
  <c r="K360" i="7"/>
  <c r="C360" i="7"/>
  <c r="C186" i="7"/>
  <c r="D186" i="7"/>
  <c r="I186" i="7"/>
  <c r="H186" i="7"/>
  <c r="J186" i="7"/>
  <c r="F186" i="7"/>
  <c r="G186" i="7"/>
  <c r="K186" i="7"/>
  <c r="E186" i="7"/>
  <c r="K944" i="7"/>
  <c r="H944" i="7"/>
  <c r="F944" i="7"/>
  <c r="E944" i="7"/>
  <c r="J944" i="7"/>
  <c r="L944" i="7" s="1"/>
  <c r="M944" i="7" s="1"/>
  <c r="C944" i="7"/>
  <c r="I944" i="7"/>
  <c r="G944" i="7"/>
  <c r="D944" i="7"/>
  <c r="E928" i="7"/>
  <c r="F928" i="7"/>
  <c r="G928" i="7"/>
  <c r="I928" i="7"/>
  <c r="J928" i="7"/>
  <c r="K928" i="7"/>
  <c r="H928" i="7"/>
  <c r="C928" i="7"/>
  <c r="D928" i="7"/>
  <c r="E912" i="7"/>
  <c r="F912" i="7"/>
  <c r="G912" i="7"/>
  <c r="I912" i="7"/>
  <c r="J912" i="7"/>
  <c r="K912" i="7"/>
  <c r="H912" i="7"/>
  <c r="C912" i="7"/>
  <c r="D912" i="7"/>
  <c r="J896" i="7"/>
  <c r="C896" i="7"/>
  <c r="H896" i="7"/>
  <c r="G896" i="7"/>
  <c r="E896" i="7"/>
  <c r="K896" i="7"/>
  <c r="I896" i="7"/>
  <c r="F896" i="7"/>
  <c r="D896" i="7"/>
  <c r="J880" i="7"/>
  <c r="C880" i="7"/>
  <c r="H880" i="7"/>
  <c r="G880" i="7"/>
  <c r="E880" i="7"/>
  <c r="K880" i="7"/>
  <c r="I880" i="7"/>
  <c r="F880" i="7"/>
  <c r="D880" i="7"/>
  <c r="J864" i="7"/>
  <c r="C864" i="7"/>
  <c r="H864" i="7"/>
  <c r="G864" i="7"/>
  <c r="E864" i="7"/>
  <c r="K864" i="7"/>
  <c r="I864" i="7"/>
  <c r="F864" i="7"/>
  <c r="D864" i="7"/>
  <c r="J848" i="7"/>
  <c r="C848" i="7"/>
  <c r="H848" i="7"/>
  <c r="G848" i="7"/>
  <c r="E848" i="7"/>
  <c r="K848" i="7"/>
  <c r="I848" i="7"/>
  <c r="F848" i="7"/>
  <c r="D848" i="7"/>
  <c r="F832" i="7"/>
  <c r="J832" i="7"/>
  <c r="C832" i="7"/>
  <c r="H832" i="7"/>
  <c r="G832" i="7"/>
  <c r="E832" i="7"/>
  <c r="K832" i="7"/>
  <c r="I832" i="7"/>
  <c r="D832" i="7"/>
  <c r="K816" i="7"/>
  <c r="C816" i="7"/>
  <c r="G816" i="7"/>
  <c r="J816" i="7"/>
  <c r="E816" i="7"/>
  <c r="D816" i="7"/>
  <c r="I816" i="7"/>
  <c r="H816" i="7"/>
  <c r="F816" i="7"/>
  <c r="K800" i="7"/>
  <c r="C800" i="7"/>
  <c r="G800" i="7"/>
  <c r="J800" i="7"/>
  <c r="E800" i="7"/>
  <c r="D800" i="7"/>
  <c r="I800" i="7"/>
  <c r="H800" i="7"/>
  <c r="F800" i="7"/>
  <c r="I784" i="7"/>
  <c r="K784" i="7"/>
  <c r="F784" i="7"/>
  <c r="J784" i="7"/>
  <c r="C784" i="7"/>
  <c r="D784" i="7"/>
  <c r="E784" i="7"/>
  <c r="G784" i="7"/>
  <c r="H784" i="7"/>
  <c r="I768" i="7"/>
  <c r="K768" i="7"/>
  <c r="F768" i="7"/>
  <c r="J768" i="7"/>
  <c r="C768" i="7"/>
  <c r="D768" i="7"/>
  <c r="E768" i="7"/>
  <c r="G768" i="7"/>
  <c r="H768" i="7"/>
  <c r="H752" i="7"/>
  <c r="C752" i="7"/>
  <c r="E752" i="7"/>
  <c r="F752" i="7"/>
  <c r="G752" i="7"/>
  <c r="I752" i="7"/>
  <c r="J752" i="7"/>
  <c r="K752" i="7"/>
  <c r="D752" i="7"/>
  <c r="H736" i="7"/>
  <c r="C736" i="7"/>
  <c r="E736" i="7"/>
  <c r="F736" i="7"/>
  <c r="G736" i="7"/>
  <c r="I736" i="7"/>
  <c r="J736" i="7"/>
  <c r="K736" i="7"/>
  <c r="D736" i="7"/>
  <c r="H720" i="7"/>
  <c r="C720" i="7"/>
  <c r="E720" i="7"/>
  <c r="F720" i="7"/>
  <c r="G720" i="7"/>
  <c r="I720" i="7"/>
  <c r="J720" i="7"/>
  <c r="K720" i="7"/>
  <c r="D720" i="7"/>
  <c r="G704" i="7"/>
  <c r="F704" i="7"/>
  <c r="K704" i="7"/>
  <c r="D704" i="7"/>
  <c r="E704" i="7"/>
  <c r="J704" i="7"/>
  <c r="H704" i="7"/>
  <c r="I704" i="7"/>
  <c r="C704" i="7"/>
  <c r="G688" i="7"/>
  <c r="F688" i="7"/>
  <c r="K688" i="7"/>
  <c r="D688" i="7"/>
  <c r="E688" i="7"/>
  <c r="J688" i="7"/>
  <c r="H688" i="7"/>
  <c r="I688" i="7"/>
  <c r="C688" i="7"/>
  <c r="G672" i="7"/>
  <c r="F672" i="7"/>
  <c r="K672" i="7"/>
  <c r="D672" i="7"/>
  <c r="E672" i="7"/>
  <c r="J672" i="7"/>
  <c r="H672" i="7"/>
  <c r="I672" i="7"/>
  <c r="C672" i="7"/>
  <c r="D656" i="7"/>
  <c r="H656" i="7"/>
  <c r="G656" i="7"/>
  <c r="F656" i="7"/>
  <c r="K656" i="7"/>
  <c r="E656" i="7"/>
  <c r="J656" i="7"/>
  <c r="I656" i="7"/>
  <c r="C656" i="7"/>
  <c r="K640" i="7"/>
  <c r="E640" i="7"/>
  <c r="J640" i="7"/>
  <c r="I640" i="7"/>
  <c r="C640" i="7"/>
  <c r="D640" i="7"/>
  <c r="G640" i="7"/>
  <c r="H640" i="7"/>
  <c r="F640" i="7"/>
  <c r="K624" i="7"/>
  <c r="E624" i="7"/>
  <c r="J624" i="7"/>
  <c r="I624" i="7"/>
  <c r="C624" i="7"/>
  <c r="D624" i="7"/>
  <c r="G624" i="7"/>
  <c r="H624" i="7"/>
  <c r="F624" i="7"/>
  <c r="K608" i="7"/>
  <c r="E608" i="7"/>
  <c r="J608" i="7"/>
  <c r="I608" i="7"/>
  <c r="C608" i="7"/>
  <c r="D608" i="7"/>
  <c r="G608" i="7"/>
  <c r="H608" i="7"/>
  <c r="F608" i="7"/>
  <c r="F591" i="7"/>
  <c r="G591" i="7"/>
  <c r="J591" i="7"/>
  <c r="K591" i="7"/>
  <c r="E591" i="7"/>
  <c r="D591" i="7"/>
  <c r="I591" i="7"/>
  <c r="C591" i="7"/>
  <c r="H591" i="7"/>
  <c r="F559" i="7"/>
  <c r="G559" i="7"/>
  <c r="J559" i="7"/>
  <c r="K559" i="7"/>
  <c r="E559" i="7"/>
  <c r="D559" i="7"/>
  <c r="I559" i="7"/>
  <c r="C559" i="7"/>
  <c r="H559" i="7"/>
  <c r="F527" i="7"/>
  <c r="G527" i="7"/>
  <c r="J527" i="7"/>
  <c r="K527" i="7"/>
  <c r="E527" i="7"/>
  <c r="D527" i="7"/>
  <c r="I527" i="7"/>
  <c r="C527" i="7"/>
  <c r="H527" i="7"/>
  <c r="C495" i="7"/>
  <c r="F495" i="7"/>
  <c r="G495" i="7"/>
  <c r="E495" i="7"/>
  <c r="J495" i="7"/>
  <c r="K495" i="7"/>
  <c r="I495" i="7"/>
  <c r="D495" i="7"/>
  <c r="H495" i="7"/>
  <c r="F436" i="7"/>
  <c r="D436" i="7"/>
  <c r="J436" i="7"/>
  <c r="H436" i="7"/>
  <c r="E436" i="7"/>
  <c r="I436" i="7"/>
  <c r="C436" i="7"/>
  <c r="G436" i="7"/>
  <c r="K436" i="7"/>
  <c r="F372" i="7"/>
  <c r="J372" i="7"/>
  <c r="E372" i="7"/>
  <c r="I372" i="7"/>
  <c r="G372" i="7"/>
  <c r="H372" i="7"/>
  <c r="K372" i="7"/>
  <c r="C372" i="7"/>
  <c r="D372" i="7"/>
  <c r="J234" i="7"/>
  <c r="D234" i="7"/>
  <c r="C234" i="7"/>
  <c r="H234" i="7"/>
  <c r="G234" i="7"/>
  <c r="F234" i="7"/>
  <c r="K234" i="7"/>
  <c r="E234" i="7"/>
  <c r="I234" i="7"/>
  <c r="H947" i="7"/>
  <c r="C947" i="7"/>
  <c r="F947" i="7"/>
  <c r="G947" i="7"/>
  <c r="E947" i="7"/>
  <c r="K947" i="7"/>
  <c r="I947" i="7"/>
  <c r="J947" i="7"/>
  <c r="D947" i="7"/>
  <c r="G931" i="7"/>
  <c r="I931" i="7"/>
  <c r="K931" i="7"/>
  <c r="D931" i="7"/>
  <c r="F931" i="7"/>
  <c r="C931" i="7"/>
  <c r="H931" i="7"/>
  <c r="E931" i="7"/>
  <c r="J931" i="7"/>
  <c r="G915" i="7"/>
  <c r="I915" i="7"/>
  <c r="K915" i="7"/>
  <c r="D915" i="7"/>
  <c r="F915" i="7"/>
  <c r="E915" i="7"/>
  <c r="H915" i="7"/>
  <c r="J915" i="7"/>
  <c r="C915" i="7"/>
  <c r="E899" i="7"/>
  <c r="D899" i="7"/>
  <c r="I899" i="7"/>
  <c r="F899" i="7"/>
  <c r="G899" i="7"/>
  <c r="H899" i="7"/>
  <c r="J899" i="7"/>
  <c r="K899" i="7"/>
  <c r="C899" i="7"/>
  <c r="E883" i="7"/>
  <c r="D883" i="7"/>
  <c r="I883" i="7"/>
  <c r="F883" i="7"/>
  <c r="G883" i="7"/>
  <c r="H883" i="7"/>
  <c r="J883" i="7"/>
  <c r="K883" i="7"/>
  <c r="C883" i="7"/>
  <c r="E867" i="7"/>
  <c r="D867" i="7"/>
  <c r="I867" i="7"/>
  <c r="F867" i="7"/>
  <c r="G867" i="7"/>
  <c r="H867" i="7"/>
  <c r="J867" i="7"/>
  <c r="K867" i="7"/>
  <c r="C867" i="7"/>
  <c r="E851" i="7"/>
  <c r="C851" i="7"/>
  <c r="D851" i="7"/>
  <c r="I851" i="7"/>
  <c r="F851" i="7"/>
  <c r="G851" i="7"/>
  <c r="H851" i="7"/>
  <c r="J851" i="7"/>
  <c r="K851" i="7"/>
  <c r="D835" i="7"/>
  <c r="H835" i="7"/>
  <c r="E835" i="7"/>
  <c r="C835" i="7"/>
  <c r="I835" i="7"/>
  <c r="F835" i="7"/>
  <c r="G835" i="7"/>
  <c r="J835" i="7"/>
  <c r="K835" i="7"/>
  <c r="E819" i="7"/>
  <c r="I819" i="7"/>
  <c r="F819" i="7"/>
  <c r="C819" i="7"/>
  <c r="J819" i="7"/>
  <c r="G819" i="7"/>
  <c r="D819" i="7"/>
  <c r="K819" i="7"/>
  <c r="H819" i="7"/>
  <c r="E803" i="7"/>
  <c r="I803" i="7"/>
  <c r="F803" i="7"/>
  <c r="C803" i="7"/>
  <c r="J803" i="7"/>
  <c r="G803" i="7"/>
  <c r="D803" i="7"/>
  <c r="K803" i="7"/>
  <c r="H803" i="7"/>
  <c r="C787" i="7"/>
  <c r="G787" i="7"/>
  <c r="K787" i="7"/>
  <c r="F787" i="7"/>
  <c r="D787" i="7"/>
  <c r="I787" i="7"/>
  <c r="E787" i="7"/>
  <c r="J787" i="7"/>
  <c r="H787" i="7"/>
  <c r="E771" i="7"/>
  <c r="C771" i="7"/>
  <c r="I771" i="7"/>
  <c r="F771" i="7"/>
  <c r="G771" i="7"/>
  <c r="D771" i="7"/>
  <c r="J771" i="7"/>
  <c r="K771" i="7"/>
  <c r="H771" i="7"/>
  <c r="D755" i="7"/>
  <c r="C755" i="7"/>
  <c r="H755" i="7"/>
  <c r="E755" i="7"/>
  <c r="F755" i="7"/>
  <c r="G755" i="7"/>
  <c r="I755" i="7"/>
  <c r="J755" i="7"/>
  <c r="K755" i="7"/>
  <c r="D739" i="7"/>
  <c r="C739" i="7"/>
  <c r="H739" i="7"/>
  <c r="E739" i="7"/>
  <c r="F739" i="7"/>
  <c r="G739" i="7"/>
  <c r="I739" i="7"/>
  <c r="J739" i="7"/>
  <c r="K739" i="7"/>
  <c r="D723" i="7"/>
  <c r="C723" i="7"/>
  <c r="H723" i="7"/>
  <c r="E723" i="7"/>
  <c r="F723" i="7"/>
  <c r="G723" i="7"/>
  <c r="I723" i="7"/>
  <c r="J723" i="7"/>
  <c r="K723" i="7"/>
  <c r="F707" i="7"/>
  <c r="H707" i="7"/>
  <c r="I707" i="7"/>
  <c r="J707" i="7"/>
  <c r="C707" i="7"/>
  <c r="G707" i="7"/>
  <c r="K707" i="7"/>
  <c r="D707" i="7"/>
  <c r="E707" i="7"/>
  <c r="F691" i="7"/>
  <c r="H691" i="7"/>
  <c r="I691" i="7"/>
  <c r="J691" i="7"/>
  <c r="C691" i="7"/>
  <c r="G691" i="7"/>
  <c r="K691" i="7"/>
  <c r="D691" i="7"/>
  <c r="E691" i="7"/>
  <c r="F675" i="7"/>
  <c r="H675" i="7"/>
  <c r="I675" i="7"/>
  <c r="J675" i="7"/>
  <c r="C675" i="7"/>
  <c r="G675" i="7"/>
  <c r="K675" i="7"/>
  <c r="D675" i="7"/>
  <c r="E675" i="7"/>
  <c r="F659" i="7"/>
  <c r="J659" i="7"/>
  <c r="H659" i="7"/>
  <c r="I659" i="7"/>
  <c r="C659" i="7"/>
  <c r="G659" i="7"/>
  <c r="K659" i="7"/>
  <c r="D659" i="7"/>
  <c r="E659" i="7"/>
  <c r="C643" i="7"/>
  <c r="H643" i="7"/>
  <c r="F643" i="7"/>
  <c r="G643" i="7"/>
  <c r="J643" i="7"/>
  <c r="E643" i="7"/>
  <c r="D643" i="7"/>
  <c r="I643" i="7"/>
  <c r="K643" i="7"/>
  <c r="C627" i="7"/>
  <c r="H627" i="7"/>
  <c r="F627" i="7"/>
  <c r="G627" i="7"/>
  <c r="J627" i="7"/>
  <c r="K627" i="7"/>
  <c r="E627" i="7"/>
  <c r="D627" i="7"/>
  <c r="I627" i="7"/>
  <c r="C611" i="7"/>
  <c r="H611" i="7"/>
  <c r="F611" i="7"/>
  <c r="G611" i="7"/>
  <c r="J611" i="7"/>
  <c r="K611" i="7"/>
  <c r="E611" i="7"/>
  <c r="D611" i="7"/>
  <c r="I611" i="7"/>
  <c r="C595" i="7"/>
  <c r="H595" i="7"/>
  <c r="F595" i="7"/>
  <c r="G595" i="7"/>
  <c r="J595" i="7"/>
  <c r="K595" i="7"/>
  <c r="E595" i="7"/>
  <c r="D595" i="7"/>
  <c r="I595" i="7"/>
  <c r="G564" i="7"/>
  <c r="H564" i="7"/>
  <c r="F564" i="7"/>
  <c r="K564" i="7"/>
  <c r="E564" i="7"/>
  <c r="J564" i="7"/>
  <c r="I564" i="7"/>
  <c r="C564" i="7"/>
  <c r="D564" i="7"/>
  <c r="G532" i="7"/>
  <c r="H532" i="7"/>
  <c r="F532" i="7"/>
  <c r="K532" i="7"/>
  <c r="E532" i="7"/>
  <c r="J532" i="7"/>
  <c r="I532" i="7"/>
  <c r="C532" i="7"/>
  <c r="D532" i="7"/>
  <c r="C500" i="7"/>
  <c r="D500" i="7"/>
  <c r="F500" i="7"/>
  <c r="G500" i="7"/>
  <c r="H500" i="7"/>
  <c r="J500" i="7"/>
  <c r="K500" i="7"/>
  <c r="I500" i="7"/>
  <c r="E500" i="7"/>
  <c r="F448" i="7"/>
  <c r="G448" i="7"/>
  <c r="H448" i="7"/>
  <c r="J448" i="7"/>
  <c r="K448" i="7"/>
  <c r="E448" i="7"/>
  <c r="I448" i="7"/>
  <c r="C448" i="7"/>
  <c r="D448" i="7"/>
  <c r="F384" i="7"/>
  <c r="E384" i="7"/>
  <c r="J384" i="7"/>
  <c r="I384" i="7"/>
  <c r="H384" i="7"/>
  <c r="G384" i="7"/>
  <c r="C384" i="7"/>
  <c r="D384" i="7"/>
  <c r="K384" i="7"/>
  <c r="J282" i="7"/>
  <c r="C282" i="7"/>
  <c r="G282" i="7"/>
  <c r="F282" i="7"/>
  <c r="K282" i="7"/>
  <c r="H282" i="7"/>
  <c r="E282" i="7"/>
  <c r="D282" i="7"/>
  <c r="I282" i="7"/>
  <c r="I26" i="7"/>
  <c r="F26" i="7"/>
  <c r="C26" i="7"/>
  <c r="K26" i="7"/>
  <c r="H26" i="7"/>
  <c r="G26" i="7"/>
  <c r="E26" i="7"/>
  <c r="J26" i="7"/>
  <c r="L26" i="7" s="1"/>
  <c r="M26" i="7" s="1"/>
  <c r="D26" i="7"/>
  <c r="F475" i="7"/>
  <c r="G475" i="7"/>
  <c r="E475" i="7"/>
  <c r="J475" i="7"/>
  <c r="K475" i="7"/>
  <c r="I475" i="7"/>
  <c r="C475" i="7"/>
  <c r="H475" i="7"/>
  <c r="D475" i="7"/>
  <c r="F459" i="7"/>
  <c r="G459" i="7"/>
  <c r="E459" i="7"/>
  <c r="J459" i="7"/>
  <c r="K459" i="7"/>
  <c r="I459" i="7"/>
  <c r="D459" i="7"/>
  <c r="C459" i="7"/>
  <c r="H459" i="7"/>
  <c r="E443" i="7"/>
  <c r="K443" i="7"/>
  <c r="H443" i="7"/>
  <c r="I443" i="7"/>
  <c r="F443" i="7"/>
  <c r="J443" i="7"/>
  <c r="L443" i="7" s="1"/>
  <c r="M443" i="7" s="1"/>
  <c r="C443" i="7"/>
  <c r="G443" i="7"/>
  <c r="D443" i="7"/>
  <c r="J427" i="7"/>
  <c r="G427" i="7"/>
  <c r="K427" i="7"/>
  <c r="D427" i="7"/>
  <c r="F427" i="7"/>
  <c r="C427" i="7"/>
  <c r="H427" i="7"/>
  <c r="E427" i="7"/>
  <c r="I427" i="7"/>
  <c r="F411" i="7"/>
  <c r="J411" i="7"/>
  <c r="C411" i="7"/>
  <c r="I411" i="7"/>
  <c r="G411" i="7"/>
  <c r="D411" i="7"/>
  <c r="K411" i="7"/>
  <c r="H411" i="7"/>
  <c r="E411" i="7"/>
  <c r="F395" i="7"/>
  <c r="K395" i="7"/>
  <c r="D395" i="7"/>
  <c r="G395" i="7"/>
  <c r="E395" i="7"/>
  <c r="J395" i="7"/>
  <c r="L395" i="7" s="1"/>
  <c r="M395" i="7" s="1"/>
  <c r="H395" i="7"/>
  <c r="I395" i="7"/>
  <c r="C395" i="7"/>
  <c r="F379" i="7"/>
  <c r="G379" i="7"/>
  <c r="E379" i="7"/>
  <c r="J379" i="7"/>
  <c r="I379" i="7"/>
  <c r="H379" i="7"/>
  <c r="K379" i="7"/>
  <c r="C379" i="7"/>
  <c r="D379" i="7"/>
  <c r="F363" i="7"/>
  <c r="J363" i="7"/>
  <c r="D363" i="7"/>
  <c r="C363" i="7"/>
  <c r="K363" i="7"/>
  <c r="G363" i="7"/>
  <c r="E363" i="7"/>
  <c r="I363" i="7"/>
  <c r="H363" i="7"/>
  <c r="E344" i="7"/>
  <c r="J344" i="7"/>
  <c r="F344" i="7"/>
  <c r="D344" i="7"/>
  <c r="C344" i="7"/>
  <c r="K344" i="7"/>
  <c r="G344" i="7"/>
  <c r="I344" i="7"/>
  <c r="H344" i="7"/>
  <c r="I312" i="7"/>
  <c r="F312" i="7"/>
  <c r="K312" i="7"/>
  <c r="G312" i="7"/>
  <c r="C312" i="7"/>
  <c r="E312" i="7"/>
  <c r="J312" i="7"/>
  <c r="L312" i="7" s="1"/>
  <c r="M312" i="7" s="1"/>
  <c r="H312" i="7"/>
  <c r="D312" i="7"/>
  <c r="J262" i="7"/>
  <c r="G262" i="7"/>
  <c r="D262" i="7"/>
  <c r="K262" i="7"/>
  <c r="H262" i="7"/>
  <c r="F262" i="7"/>
  <c r="C262" i="7"/>
  <c r="E262" i="7"/>
  <c r="I262" i="7"/>
  <c r="C198" i="7"/>
  <c r="G198" i="7"/>
  <c r="K198" i="7"/>
  <c r="H198" i="7"/>
  <c r="E198" i="7"/>
  <c r="I198" i="7"/>
  <c r="F198" i="7"/>
  <c r="D198" i="7"/>
  <c r="J198" i="7"/>
  <c r="I134" i="7"/>
  <c r="E134" i="7"/>
  <c r="F134" i="7"/>
  <c r="J134" i="7"/>
  <c r="K134" i="7"/>
  <c r="G134" i="7"/>
  <c r="C134" i="7"/>
  <c r="H134" i="7"/>
  <c r="D134" i="7"/>
  <c r="E70" i="7"/>
  <c r="J70" i="7"/>
  <c r="K70" i="7"/>
  <c r="I70" i="7"/>
  <c r="D70" i="7"/>
  <c r="C70" i="7"/>
  <c r="H70" i="7"/>
  <c r="F70" i="7"/>
  <c r="G70" i="7"/>
  <c r="G590" i="7"/>
  <c r="H590" i="7"/>
  <c r="F590" i="7"/>
  <c r="K590" i="7"/>
  <c r="E590" i="7"/>
  <c r="J590" i="7"/>
  <c r="I590" i="7"/>
  <c r="C590" i="7"/>
  <c r="D590" i="7"/>
  <c r="G574" i="7"/>
  <c r="H574" i="7"/>
  <c r="F574" i="7"/>
  <c r="K574" i="7"/>
  <c r="E574" i="7"/>
  <c r="J574" i="7"/>
  <c r="I574" i="7"/>
  <c r="C574" i="7"/>
  <c r="D574" i="7"/>
  <c r="G558" i="7"/>
  <c r="H558" i="7"/>
  <c r="F558" i="7"/>
  <c r="K558" i="7"/>
  <c r="E558" i="7"/>
  <c r="J558" i="7"/>
  <c r="I558" i="7"/>
  <c r="C558" i="7"/>
  <c r="D558" i="7"/>
  <c r="G542" i="7"/>
  <c r="H542" i="7"/>
  <c r="F542" i="7"/>
  <c r="K542" i="7"/>
  <c r="E542" i="7"/>
  <c r="J542" i="7"/>
  <c r="I542" i="7"/>
  <c r="C542" i="7"/>
  <c r="D542" i="7"/>
  <c r="G526" i="7"/>
  <c r="H526" i="7"/>
  <c r="F526" i="7"/>
  <c r="K526" i="7"/>
  <c r="E526" i="7"/>
  <c r="J526" i="7"/>
  <c r="I526" i="7"/>
  <c r="C526" i="7"/>
  <c r="D526" i="7"/>
  <c r="G510" i="7"/>
  <c r="H510" i="7"/>
  <c r="F510" i="7"/>
  <c r="K510" i="7"/>
  <c r="E510" i="7"/>
  <c r="J510" i="7"/>
  <c r="I510" i="7"/>
  <c r="C510" i="7"/>
  <c r="D510" i="7"/>
  <c r="D494" i="7"/>
  <c r="I494" i="7"/>
  <c r="H494" i="7"/>
  <c r="F494" i="7"/>
  <c r="E494" i="7"/>
  <c r="J494" i="7"/>
  <c r="C494" i="7"/>
  <c r="G494" i="7"/>
  <c r="K494" i="7"/>
  <c r="D478" i="7"/>
  <c r="I478" i="7"/>
  <c r="H478" i="7"/>
  <c r="F478" i="7"/>
  <c r="E478" i="7"/>
  <c r="J478" i="7"/>
  <c r="C478" i="7"/>
  <c r="G478" i="7"/>
  <c r="K478" i="7"/>
  <c r="D462" i="7"/>
  <c r="I462" i="7"/>
  <c r="C462" i="7"/>
  <c r="H462" i="7"/>
  <c r="G462" i="7"/>
  <c r="F462" i="7"/>
  <c r="K462" i="7"/>
  <c r="E462" i="7"/>
  <c r="J462" i="7"/>
  <c r="G446" i="7"/>
  <c r="H446" i="7"/>
  <c r="K446" i="7"/>
  <c r="F446" i="7"/>
  <c r="E446" i="7"/>
  <c r="J446" i="7"/>
  <c r="C446" i="7"/>
  <c r="D446" i="7"/>
  <c r="I446" i="7"/>
  <c r="I430" i="7"/>
  <c r="F430" i="7"/>
  <c r="D430" i="7"/>
  <c r="J430" i="7"/>
  <c r="H430" i="7"/>
  <c r="E430" i="7"/>
  <c r="C430" i="7"/>
  <c r="G430" i="7"/>
  <c r="K430" i="7"/>
  <c r="J414" i="7"/>
  <c r="F414" i="7"/>
  <c r="E414" i="7"/>
  <c r="H414" i="7"/>
  <c r="D414" i="7"/>
  <c r="I414" i="7"/>
  <c r="K414" i="7"/>
  <c r="C414" i="7"/>
  <c r="G414" i="7"/>
  <c r="E398" i="7"/>
  <c r="H398" i="7"/>
  <c r="J398" i="7"/>
  <c r="F398" i="7"/>
  <c r="D398" i="7"/>
  <c r="I398" i="7"/>
  <c r="K398" i="7"/>
  <c r="G398" i="7"/>
  <c r="C398" i="7"/>
  <c r="F382" i="7"/>
  <c r="E382" i="7"/>
  <c r="H382" i="7"/>
  <c r="J382" i="7"/>
  <c r="I382" i="7"/>
  <c r="D382" i="7"/>
  <c r="G382" i="7"/>
  <c r="C382" i="7"/>
  <c r="K382" i="7"/>
  <c r="F366" i="7"/>
  <c r="E366" i="7"/>
  <c r="H366" i="7"/>
  <c r="J366" i="7"/>
  <c r="D366" i="7"/>
  <c r="I366" i="7"/>
  <c r="C366" i="7"/>
  <c r="K366" i="7"/>
  <c r="G366" i="7"/>
  <c r="J350" i="7"/>
  <c r="F350" i="7"/>
  <c r="E350" i="7"/>
  <c r="H350" i="7"/>
  <c r="D350" i="7"/>
  <c r="I350" i="7"/>
  <c r="K350" i="7"/>
  <c r="G350" i="7"/>
  <c r="C350" i="7"/>
  <c r="H318" i="7"/>
  <c r="I318" i="7"/>
  <c r="D318" i="7"/>
  <c r="E318" i="7"/>
  <c r="G318" i="7"/>
  <c r="C318" i="7"/>
  <c r="J318" i="7"/>
  <c r="F318" i="7"/>
  <c r="K318" i="7"/>
  <c r="J274" i="7"/>
  <c r="D274" i="7"/>
  <c r="C274" i="7"/>
  <c r="G274" i="7"/>
  <c r="F274" i="7"/>
  <c r="K274" i="7"/>
  <c r="H274" i="7"/>
  <c r="E274" i="7"/>
  <c r="I274" i="7"/>
  <c r="G210" i="7"/>
  <c r="K210" i="7"/>
  <c r="C210" i="7"/>
  <c r="H210" i="7"/>
  <c r="I210" i="7"/>
  <c r="F210" i="7"/>
  <c r="D210" i="7"/>
  <c r="E210" i="7"/>
  <c r="J210" i="7"/>
  <c r="G146" i="7"/>
  <c r="C146" i="7"/>
  <c r="H146" i="7"/>
  <c r="E146" i="7"/>
  <c r="I146" i="7"/>
  <c r="K146" i="7"/>
  <c r="F146" i="7"/>
  <c r="J146" i="7"/>
  <c r="D146" i="7"/>
  <c r="J82" i="7"/>
  <c r="D82" i="7"/>
  <c r="F82" i="7"/>
  <c r="E82" i="7"/>
  <c r="K82" i="7"/>
  <c r="I82" i="7"/>
  <c r="H82" i="7"/>
  <c r="G82" i="7"/>
  <c r="C82" i="7"/>
  <c r="I18" i="7"/>
  <c r="F18" i="7"/>
  <c r="C18" i="7"/>
  <c r="K18" i="7"/>
  <c r="J18" i="7"/>
  <c r="E18" i="7"/>
  <c r="H18" i="7"/>
  <c r="D18" i="7"/>
  <c r="G18" i="7"/>
  <c r="J581" i="7"/>
  <c r="K581" i="7"/>
  <c r="E581" i="7"/>
  <c r="D581" i="7"/>
  <c r="I581" i="7"/>
  <c r="C581" i="7"/>
  <c r="H581" i="7"/>
  <c r="F581" i="7"/>
  <c r="G581" i="7"/>
  <c r="J565" i="7"/>
  <c r="K565" i="7"/>
  <c r="E565" i="7"/>
  <c r="D565" i="7"/>
  <c r="I565" i="7"/>
  <c r="C565" i="7"/>
  <c r="H565" i="7"/>
  <c r="F565" i="7"/>
  <c r="G565" i="7"/>
  <c r="J549" i="7"/>
  <c r="K549" i="7"/>
  <c r="E549" i="7"/>
  <c r="D549" i="7"/>
  <c r="I549" i="7"/>
  <c r="C549" i="7"/>
  <c r="H549" i="7"/>
  <c r="F549" i="7"/>
  <c r="G549" i="7"/>
  <c r="J533" i="7"/>
  <c r="K533" i="7"/>
  <c r="E533" i="7"/>
  <c r="D533" i="7"/>
  <c r="I533" i="7"/>
  <c r="C533" i="7"/>
  <c r="H533" i="7"/>
  <c r="F533" i="7"/>
  <c r="G533" i="7"/>
  <c r="J517" i="7"/>
  <c r="K517" i="7"/>
  <c r="E517" i="7"/>
  <c r="D517" i="7"/>
  <c r="I517" i="7"/>
  <c r="C517" i="7"/>
  <c r="H517" i="7"/>
  <c r="F517" i="7"/>
  <c r="G517" i="7"/>
  <c r="G501" i="7"/>
  <c r="H501" i="7"/>
  <c r="K501" i="7"/>
  <c r="E501" i="7"/>
  <c r="C501" i="7"/>
  <c r="D501" i="7"/>
  <c r="I501" i="7"/>
  <c r="F501" i="7"/>
  <c r="J501" i="7"/>
  <c r="G485" i="7"/>
  <c r="H485" i="7"/>
  <c r="K485" i="7"/>
  <c r="E485" i="7"/>
  <c r="C485" i="7"/>
  <c r="D485" i="7"/>
  <c r="I485" i="7"/>
  <c r="F485" i="7"/>
  <c r="J485" i="7"/>
  <c r="G469" i="7"/>
  <c r="H469" i="7"/>
  <c r="K469" i="7"/>
  <c r="E469" i="7"/>
  <c r="C469" i="7"/>
  <c r="D469" i="7"/>
  <c r="I469" i="7"/>
  <c r="F469" i="7"/>
  <c r="J469" i="7"/>
  <c r="G453" i="7"/>
  <c r="H453" i="7"/>
  <c r="F453" i="7"/>
  <c r="K453" i="7"/>
  <c r="J453" i="7"/>
  <c r="E453" i="7"/>
  <c r="C453" i="7"/>
  <c r="D453" i="7"/>
  <c r="I453" i="7"/>
  <c r="J437" i="7"/>
  <c r="C437" i="7"/>
  <c r="G437" i="7"/>
  <c r="K437" i="7"/>
  <c r="F437" i="7"/>
  <c r="D437" i="7"/>
  <c r="I437" i="7"/>
  <c r="H437" i="7"/>
  <c r="E437" i="7"/>
  <c r="F421" i="7"/>
  <c r="I421" i="7"/>
  <c r="E421" i="7"/>
  <c r="J421" i="7"/>
  <c r="D421" i="7"/>
  <c r="G421" i="7"/>
  <c r="C421" i="7"/>
  <c r="H421" i="7"/>
  <c r="K421" i="7"/>
  <c r="F405" i="7"/>
  <c r="I405" i="7"/>
  <c r="E405" i="7"/>
  <c r="D405" i="7"/>
  <c r="J405" i="7"/>
  <c r="G405" i="7"/>
  <c r="H405" i="7"/>
  <c r="K405" i="7"/>
  <c r="C405" i="7"/>
  <c r="E389" i="7"/>
  <c r="F389" i="7"/>
  <c r="I389" i="7"/>
  <c r="D389" i="7"/>
  <c r="J389" i="7"/>
  <c r="H389" i="7"/>
  <c r="K389" i="7"/>
  <c r="C389" i="7"/>
  <c r="G389" i="7"/>
  <c r="I373" i="7"/>
  <c r="E373" i="7"/>
  <c r="F373" i="7"/>
  <c r="D373" i="7"/>
  <c r="J373" i="7"/>
  <c r="G373" i="7"/>
  <c r="K373" i="7"/>
  <c r="H373" i="7"/>
  <c r="C373" i="7"/>
  <c r="F357" i="7"/>
  <c r="I357" i="7"/>
  <c r="E357" i="7"/>
  <c r="J357" i="7"/>
  <c r="D357" i="7"/>
  <c r="H357" i="7"/>
  <c r="K357" i="7"/>
  <c r="C357" i="7"/>
  <c r="G357" i="7"/>
  <c r="G332" i="7"/>
  <c r="I332" i="7"/>
  <c r="H332" i="7"/>
  <c r="E332" i="7"/>
  <c r="C332" i="7"/>
  <c r="F332" i="7"/>
  <c r="D332" i="7"/>
  <c r="K332" i="7"/>
  <c r="J332" i="7"/>
  <c r="G300" i="7"/>
  <c r="I300" i="7"/>
  <c r="J300" i="7"/>
  <c r="D300" i="7"/>
  <c r="F300" i="7"/>
  <c r="H300" i="7"/>
  <c r="E300" i="7"/>
  <c r="C300" i="7"/>
  <c r="K300" i="7"/>
  <c r="J238" i="7"/>
  <c r="G238" i="7"/>
  <c r="D238" i="7"/>
  <c r="K238" i="7"/>
  <c r="H238" i="7"/>
  <c r="F238" i="7"/>
  <c r="C238" i="7"/>
  <c r="E238" i="7"/>
  <c r="I238" i="7"/>
  <c r="G174" i="7"/>
  <c r="C174" i="7"/>
  <c r="H174" i="7"/>
  <c r="J174" i="7"/>
  <c r="K174" i="7"/>
  <c r="D174" i="7"/>
  <c r="E174" i="7"/>
  <c r="F174" i="7"/>
  <c r="I174" i="7"/>
  <c r="F110" i="7"/>
  <c r="D110" i="7"/>
  <c r="E110" i="7"/>
  <c r="J110" i="7"/>
  <c r="C110" i="7"/>
  <c r="H110" i="7"/>
  <c r="I110" i="7"/>
  <c r="G110" i="7"/>
  <c r="K110" i="7"/>
  <c r="G46" i="7"/>
  <c r="H46" i="7"/>
  <c r="F46" i="7"/>
  <c r="C46" i="7"/>
  <c r="E46" i="7"/>
  <c r="K46" i="7"/>
  <c r="J46" i="7"/>
  <c r="I46" i="7"/>
  <c r="D46" i="7"/>
  <c r="I345" i="7"/>
  <c r="D345" i="7"/>
  <c r="F345" i="7"/>
  <c r="J345" i="7"/>
  <c r="E345" i="7"/>
  <c r="C345" i="7"/>
  <c r="K345" i="7"/>
  <c r="H345" i="7"/>
  <c r="G345" i="7"/>
  <c r="C329" i="7"/>
  <c r="D329" i="7"/>
  <c r="H329" i="7"/>
  <c r="I329" i="7"/>
  <c r="E329" i="7"/>
  <c r="K329" i="7"/>
  <c r="G329" i="7"/>
  <c r="J329" i="7"/>
  <c r="F329" i="7"/>
  <c r="E313" i="7"/>
  <c r="K313" i="7"/>
  <c r="I313" i="7"/>
  <c r="H313" i="7"/>
  <c r="C313" i="7"/>
  <c r="D313" i="7"/>
  <c r="G313" i="7"/>
  <c r="F313" i="7"/>
  <c r="J313" i="7"/>
  <c r="D297" i="7"/>
  <c r="I297" i="7"/>
  <c r="C297" i="7"/>
  <c r="G297" i="7"/>
  <c r="H297" i="7"/>
  <c r="K297" i="7"/>
  <c r="E297" i="7"/>
  <c r="F297" i="7"/>
  <c r="J297" i="7"/>
  <c r="I281" i="7"/>
  <c r="D281" i="7"/>
  <c r="H281" i="7"/>
  <c r="E281" i="7"/>
  <c r="G281" i="7"/>
  <c r="F281" i="7"/>
  <c r="K281" i="7"/>
  <c r="J281" i="7"/>
  <c r="C281" i="7"/>
  <c r="I265" i="7"/>
  <c r="D265" i="7"/>
  <c r="H265" i="7"/>
  <c r="F265" i="7"/>
  <c r="E265" i="7"/>
  <c r="J265" i="7"/>
  <c r="G265" i="7"/>
  <c r="K265" i="7"/>
  <c r="C265" i="7"/>
  <c r="I249" i="7"/>
  <c r="D249" i="7"/>
  <c r="H249" i="7"/>
  <c r="F249" i="7"/>
  <c r="E249" i="7"/>
  <c r="J249" i="7"/>
  <c r="G249" i="7"/>
  <c r="K249" i="7"/>
  <c r="C249" i="7"/>
  <c r="I233" i="7"/>
  <c r="D233" i="7"/>
  <c r="H233" i="7"/>
  <c r="F233" i="7"/>
  <c r="E233" i="7"/>
  <c r="J233" i="7"/>
  <c r="G233" i="7"/>
  <c r="K233" i="7"/>
  <c r="C233" i="7"/>
  <c r="E217" i="7"/>
  <c r="I217" i="7"/>
  <c r="C217" i="7"/>
  <c r="D217" i="7"/>
  <c r="F217" i="7"/>
  <c r="G217" i="7"/>
  <c r="H217" i="7"/>
  <c r="J217" i="7"/>
  <c r="K217" i="7"/>
  <c r="E201" i="7"/>
  <c r="I201" i="7"/>
  <c r="C201" i="7"/>
  <c r="D201" i="7"/>
  <c r="F201" i="7"/>
  <c r="G201" i="7"/>
  <c r="H201" i="7"/>
  <c r="J201" i="7"/>
  <c r="K201" i="7"/>
  <c r="J185" i="7"/>
  <c r="C185" i="7"/>
  <c r="F185" i="7"/>
  <c r="H185" i="7"/>
  <c r="D185" i="7"/>
  <c r="I185" i="7"/>
  <c r="E185" i="7"/>
  <c r="K185" i="7"/>
  <c r="G185" i="7"/>
  <c r="C169" i="7"/>
  <c r="D169" i="7"/>
  <c r="E169" i="7"/>
  <c r="H169" i="7"/>
  <c r="I169" i="7"/>
  <c r="K169" i="7"/>
  <c r="G169" i="7"/>
  <c r="F169" i="7"/>
  <c r="J169" i="7"/>
  <c r="C153" i="7"/>
  <c r="D153" i="7"/>
  <c r="E153" i="7"/>
  <c r="H153" i="7"/>
  <c r="I153" i="7"/>
  <c r="K153" i="7"/>
  <c r="G153" i="7"/>
  <c r="J153" i="7"/>
  <c r="F153" i="7"/>
  <c r="I137" i="7"/>
  <c r="F137" i="7"/>
  <c r="C137" i="7"/>
  <c r="J137" i="7"/>
  <c r="H137" i="7"/>
  <c r="K137" i="7"/>
  <c r="D137" i="7"/>
  <c r="G137" i="7"/>
  <c r="E137" i="7"/>
  <c r="F121" i="7"/>
  <c r="K121" i="7"/>
  <c r="J121" i="7"/>
  <c r="E121" i="7"/>
  <c r="H121" i="7"/>
  <c r="D121" i="7"/>
  <c r="G121" i="7"/>
  <c r="C121" i="7"/>
  <c r="I121" i="7"/>
  <c r="E105" i="7"/>
  <c r="J105" i="7"/>
  <c r="C105" i="7"/>
  <c r="I105" i="7"/>
  <c r="G105" i="7"/>
  <c r="D105" i="7"/>
  <c r="K105" i="7"/>
  <c r="H105" i="7"/>
  <c r="F105" i="7"/>
  <c r="D89" i="7"/>
  <c r="H89" i="7"/>
  <c r="E89" i="7"/>
  <c r="J89" i="7"/>
  <c r="C89" i="7"/>
  <c r="I89" i="7"/>
  <c r="G89" i="7"/>
  <c r="K89" i="7"/>
  <c r="F89" i="7"/>
  <c r="F73" i="7"/>
  <c r="G73" i="7"/>
  <c r="J73" i="7"/>
  <c r="K73" i="7"/>
  <c r="D73" i="7"/>
  <c r="H73" i="7"/>
  <c r="E73" i="7"/>
  <c r="C73" i="7"/>
  <c r="I73" i="7"/>
  <c r="D57" i="7"/>
  <c r="H57" i="7"/>
  <c r="I57" i="7"/>
  <c r="G57" i="7"/>
  <c r="C57" i="7"/>
  <c r="J57" i="7"/>
  <c r="F57" i="7"/>
  <c r="E57" i="7"/>
  <c r="K57" i="7"/>
  <c r="D41" i="7"/>
  <c r="H41" i="7"/>
  <c r="I41" i="7"/>
  <c r="G41" i="7"/>
  <c r="C41" i="7"/>
  <c r="F41" i="7"/>
  <c r="E41" i="7"/>
  <c r="J41" i="7"/>
  <c r="K41" i="7"/>
  <c r="I25" i="7"/>
  <c r="K25" i="7"/>
  <c r="J25" i="7"/>
  <c r="E25" i="7"/>
  <c r="G25" i="7"/>
  <c r="F25" i="7"/>
  <c r="D25" i="7"/>
  <c r="C25" i="7"/>
  <c r="H25" i="7"/>
  <c r="G296" i="7"/>
  <c r="I296" i="7"/>
  <c r="D296" i="7"/>
  <c r="J296" i="7"/>
  <c r="H296" i="7"/>
  <c r="K296" i="7"/>
  <c r="E296" i="7"/>
  <c r="F296" i="7"/>
  <c r="C296" i="7"/>
  <c r="J280" i="7"/>
  <c r="C280" i="7"/>
  <c r="G280" i="7"/>
  <c r="K280" i="7"/>
  <c r="F280" i="7"/>
  <c r="H280" i="7"/>
  <c r="E280" i="7"/>
  <c r="I280" i="7"/>
  <c r="D280" i="7"/>
  <c r="J264" i="7"/>
  <c r="C264" i="7"/>
  <c r="D264" i="7"/>
  <c r="G264" i="7"/>
  <c r="H264" i="7"/>
  <c r="K264" i="7"/>
  <c r="F264" i="7"/>
  <c r="E264" i="7"/>
  <c r="I264" i="7"/>
  <c r="J248" i="7"/>
  <c r="C248" i="7"/>
  <c r="D248" i="7"/>
  <c r="G248" i="7"/>
  <c r="H248" i="7"/>
  <c r="K248" i="7"/>
  <c r="F248" i="7"/>
  <c r="E248" i="7"/>
  <c r="I248" i="7"/>
  <c r="J232" i="7"/>
  <c r="C232" i="7"/>
  <c r="D232" i="7"/>
  <c r="G232" i="7"/>
  <c r="H232" i="7"/>
  <c r="K232" i="7"/>
  <c r="F232" i="7"/>
  <c r="E232" i="7"/>
  <c r="I232" i="7"/>
  <c r="K216" i="7"/>
  <c r="C216" i="7"/>
  <c r="G216" i="7"/>
  <c r="H216" i="7"/>
  <c r="E216" i="7"/>
  <c r="F216" i="7"/>
  <c r="D216" i="7"/>
  <c r="I216" i="7"/>
  <c r="J216" i="7"/>
  <c r="L216" i="7" s="1"/>
  <c r="M216" i="7" s="1"/>
  <c r="K200" i="7"/>
  <c r="C200" i="7"/>
  <c r="G200" i="7"/>
  <c r="H200" i="7"/>
  <c r="E200" i="7"/>
  <c r="F200" i="7"/>
  <c r="D200" i="7"/>
  <c r="I200" i="7"/>
  <c r="J200" i="7"/>
  <c r="G184" i="7"/>
  <c r="E184" i="7"/>
  <c r="I184" i="7"/>
  <c r="K184" i="7"/>
  <c r="D184" i="7"/>
  <c r="F184" i="7"/>
  <c r="C184" i="7"/>
  <c r="H184" i="7"/>
  <c r="J184" i="7"/>
  <c r="D168" i="7"/>
  <c r="G168" i="7"/>
  <c r="I168" i="7"/>
  <c r="K168" i="7"/>
  <c r="E168" i="7"/>
  <c r="F168" i="7"/>
  <c r="C168" i="7"/>
  <c r="J168" i="7"/>
  <c r="L168" i="7" s="1"/>
  <c r="M168" i="7" s="1"/>
  <c r="H168" i="7"/>
  <c r="D152" i="7"/>
  <c r="G152" i="7"/>
  <c r="I152" i="7"/>
  <c r="K152" i="7"/>
  <c r="E152" i="7"/>
  <c r="C152" i="7"/>
  <c r="F152" i="7"/>
  <c r="H152" i="7"/>
  <c r="J152" i="7"/>
  <c r="F136" i="7"/>
  <c r="G136" i="7"/>
  <c r="K136" i="7"/>
  <c r="E136" i="7"/>
  <c r="C136" i="7"/>
  <c r="J136" i="7"/>
  <c r="I136" i="7"/>
  <c r="D136" i="7"/>
  <c r="H136" i="7"/>
  <c r="K120" i="7"/>
  <c r="G120" i="7"/>
  <c r="J120" i="7"/>
  <c r="E120" i="7"/>
  <c r="F120" i="7"/>
  <c r="I120" i="7"/>
  <c r="C120" i="7"/>
  <c r="D120" i="7"/>
  <c r="H120" i="7"/>
  <c r="F104" i="7"/>
  <c r="J104" i="7"/>
  <c r="C104" i="7"/>
  <c r="D104" i="7"/>
  <c r="G104" i="7"/>
  <c r="H104" i="7"/>
  <c r="E104" i="7"/>
  <c r="K104" i="7"/>
  <c r="I104" i="7"/>
  <c r="J88" i="7"/>
  <c r="F88" i="7"/>
  <c r="C88" i="7"/>
  <c r="D88" i="7"/>
  <c r="G88" i="7"/>
  <c r="H88" i="7"/>
  <c r="E88" i="7"/>
  <c r="K88" i="7"/>
  <c r="I88" i="7"/>
  <c r="J72" i="7"/>
  <c r="G72" i="7"/>
  <c r="E72" i="7"/>
  <c r="K72" i="7"/>
  <c r="D72" i="7"/>
  <c r="I72" i="7"/>
  <c r="H72" i="7"/>
  <c r="F72" i="7"/>
  <c r="C72" i="7"/>
  <c r="K56" i="7"/>
  <c r="C56" i="7"/>
  <c r="D56" i="7"/>
  <c r="H56" i="7"/>
  <c r="I56" i="7"/>
  <c r="E56" i="7"/>
  <c r="G56" i="7"/>
  <c r="F56" i="7"/>
  <c r="J56" i="7"/>
  <c r="K40" i="7"/>
  <c r="C40" i="7"/>
  <c r="D40" i="7"/>
  <c r="H40" i="7"/>
  <c r="I40" i="7"/>
  <c r="E40" i="7"/>
  <c r="G40" i="7"/>
  <c r="J40" i="7"/>
  <c r="F40" i="7"/>
  <c r="I24" i="7"/>
  <c r="E24" i="7"/>
  <c r="J24" i="7"/>
  <c r="G24" i="7"/>
  <c r="F24" i="7"/>
  <c r="D24" i="7"/>
  <c r="K24" i="7"/>
  <c r="C24" i="7"/>
  <c r="H24" i="7"/>
  <c r="F347" i="7"/>
  <c r="H347" i="7"/>
  <c r="C347" i="7"/>
  <c r="K347" i="7"/>
  <c r="I347" i="7"/>
  <c r="G347" i="7"/>
  <c r="E347" i="7"/>
  <c r="J347" i="7"/>
  <c r="D347" i="7"/>
  <c r="H331" i="7"/>
  <c r="E331" i="7"/>
  <c r="G331" i="7"/>
  <c r="D331" i="7"/>
  <c r="J331" i="7"/>
  <c r="K331" i="7"/>
  <c r="C331" i="7"/>
  <c r="I331" i="7"/>
  <c r="F331" i="7"/>
  <c r="G315" i="7"/>
  <c r="E315" i="7"/>
  <c r="H315" i="7"/>
  <c r="K315" i="7"/>
  <c r="D315" i="7"/>
  <c r="J315" i="7"/>
  <c r="I315" i="7"/>
  <c r="F315" i="7"/>
  <c r="C315" i="7"/>
  <c r="E299" i="7"/>
  <c r="K299" i="7"/>
  <c r="C299" i="7"/>
  <c r="H299" i="7"/>
  <c r="G299" i="7"/>
  <c r="J299" i="7"/>
  <c r="F299" i="7"/>
  <c r="D299" i="7"/>
  <c r="I299" i="7"/>
  <c r="E283" i="7"/>
  <c r="D283" i="7"/>
  <c r="I283" i="7"/>
  <c r="H283" i="7"/>
  <c r="C283" i="7"/>
  <c r="F283" i="7"/>
  <c r="G283" i="7"/>
  <c r="J283" i="7"/>
  <c r="K283" i="7"/>
  <c r="E267" i="7"/>
  <c r="D267" i="7"/>
  <c r="I267" i="7"/>
  <c r="H267" i="7"/>
  <c r="F267" i="7"/>
  <c r="J267" i="7"/>
  <c r="C267" i="7"/>
  <c r="G267" i="7"/>
  <c r="K267" i="7"/>
  <c r="E251" i="7"/>
  <c r="D251" i="7"/>
  <c r="I251" i="7"/>
  <c r="H251" i="7"/>
  <c r="F251" i="7"/>
  <c r="J251" i="7"/>
  <c r="C251" i="7"/>
  <c r="G251" i="7"/>
  <c r="K251" i="7"/>
  <c r="E235" i="7"/>
  <c r="D235" i="7"/>
  <c r="I235" i="7"/>
  <c r="H235" i="7"/>
  <c r="F235" i="7"/>
  <c r="J235" i="7"/>
  <c r="C235" i="7"/>
  <c r="G235" i="7"/>
  <c r="K235" i="7"/>
  <c r="E219" i="7"/>
  <c r="D219" i="7"/>
  <c r="I219" i="7"/>
  <c r="F219" i="7"/>
  <c r="C219" i="7"/>
  <c r="H219" i="7"/>
  <c r="J219" i="7"/>
  <c r="G219" i="7"/>
  <c r="K219" i="7"/>
  <c r="E203" i="7"/>
  <c r="I203" i="7"/>
  <c r="D203" i="7"/>
  <c r="F203" i="7"/>
  <c r="C203" i="7"/>
  <c r="H203" i="7"/>
  <c r="J203" i="7"/>
  <c r="G203" i="7"/>
  <c r="K203" i="7"/>
  <c r="J187" i="7"/>
  <c r="C187" i="7"/>
  <c r="F187" i="7"/>
  <c r="H187" i="7"/>
  <c r="D187" i="7"/>
  <c r="G187" i="7"/>
  <c r="I187" i="7"/>
  <c r="E187" i="7"/>
  <c r="K187" i="7"/>
  <c r="G171" i="7"/>
  <c r="E171" i="7"/>
  <c r="F171" i="7"/>
  <c r="C171" i="7"/>
  <c r="D171" i="7"/>
  <c r="K171" i="7"/>
  <c r="I171" i="7"/>
  <c r="J171" i="7"/>
  <c r="H171" i="7"/>
  <c r="G155" i="7"/>
  <c r="F155" i="7"/>
  <c r="E155" i="7"/>
  <c r="J155" i="7"/>
  <c r="D155" i="7"/>
  <c r="I155" i="7"/>
  <c r="K155" i="7"/>
  <c r="C155" i="7"/>
  <c r="H155" i="7"/>
  <c r="G139" i="7"/>
  <c r="K139" i="7"/>
  <c r="I139" i="7"/>
  <c r="C139" i="7"/>
  <c r="D139" i="7"/>
  <c r="E139" i="7"/>
  <c r="H139" i="7"/>
  <c r="J139" i="7"/>
  <c r="F139" i="7"/>
  <c r="F123" i="7"/>
  <c r="I123" i="7"/>
  <c r="K123" i="7"/>
  <c r="C123" i="7"/>
  <c r="E123" i="7"/>
  <c r="H123" i="7"/>
  <c r="J123" i="7"/>
  <c r="D123" i="7"/>
  <c r="G123" i="7"/>
  <c r="J107" i="7"/>
  <c r="E107" i="7"/>
  <c r="C107" i="7"/>
  <c r="D107" i="7"/>
  <c r="I107" i="7"/>
  <c r="G107" i="7"/>
  <c r="H107" i="7"/>
  <c r="F107" i="7"/>
  <c r="K107" i="7"/>
  <c r="D91" i="7"/>
  <c r="H91" i="7"/>
  <c r="J91" i="7"/>
  <c r="E91" i="7"/>
  <c r="C91" i="7"/>
  <c r="I91" i="7"/>
  <c r="G91" i="7"/>
  <c r="F91" i="7"/>
  <c r="K91" i="7"/>
  <c r="F75" i="7"/>
  <c r="C75" i="7"/>
  <c r="I75" i="7"/>
  <c r="J75" i="7"/>
  <c r="G75" i="7"/>
  <c r="D75" i="7"/>
  <c r="K75" i="7"/>
  <c r="H75" i="7"/>
  <c r="E75" i="7"/>
  <c r="G59" i="7"/>
  <c r="E59" i="7"/>
  <c r="K59" i="7"/>
  <c r="C59" i="7"/>
  <c r="D59" i="7"/>
  <c r="F59" i="7"/>
  <c r="I59" i="7"/>
  <c r="H59" i="7"/>
  <c r="J59" i="7"/>
  <c r="G43" i="7"/>
  <c r="E43" i="7"/>
  <c r="K43" i="7"/>
  <c r="F43" i="7"/>
  <c r="C43" i="7"/>
  <c r="H43" i="7"/>
  <c r="D43" i="7"/>
  <c r="I43" i="7"/>
  <c r="J43" i="7"/>
  <c r="C27" i="7"/>
  <c r="K27" i="7"/>
  <c r="H27" i="7"/>
  <c r="E27" i="7"/>
  <c r="G27" i="7"/>
  <c r="I27" i="7"/>
  <c r="D27" i="7"/>
  <c r="F27" i="7"/>
  <c r="J27" i="7"/>
  <c r="I11" i="7"/>
  <c r="E11" i="7"/>
  <c r="G11" i="7"/>
  <c r="C11" i="7"/>
  <c r="F11" i="7"/>
  <c r="H11" i="7"/>
  <c r="K11" i="7"/>
  <c r="D11" i="7"/>
  <c r="J11" i="7"/>
  <c r="I10" i="7"/>
  <c r="E10" i="7"/>
  <c r="F10" i="7"/>
  <c r="D10" i="7"/>
  <c r="H10" i="7"/>
  <c r="C10" i="7"/>
  <c r="G10" i="7"/>
  <c r="A56" i="3"/>
  <c r="Q31" i="3"/>
  <c r="A30" i="3"/>
  <c r="A14" i="3"/>
  <c r="A43" i="3"/>
  <c r="A19" i="3"/>
  <c r="A44" i="3"/>
  <c r="A24" i="3"/>
  <c r="A9" i="3"/>
  <c r="A58" i="3"/>
  <c r="A50" i="3"/>
  <c r="A34" i="3"/>
  <c r="A18" i="3"/>
  <c r="A47" i="3"/>
  <c r="A27" i="3"/>
  <c r="A48" i="3"/>
  <c r="A28" i="3"/>
  <c r="A25" i="3"/>
  <c r="A54" i="3"/>
  <c r="A46" i="3"/>
  <c r="A4" i="3"/>
  <c r="A38" i="3"/>
  <c r="A22" i="3"/>
  <c r="A51" i="3"/>
  <c r="A31" i="3"/>
  <c r="A11" i="3"/>
  <c r="A32" i="3"/>
  <c r="A41" i="3"/>
  <c r="A57" i="3"/>
  <c r="A42" i="3"/>
  <c r="A26" i="3"/>
  <c r="A10" i="3"/>
  <c r="A35" i="3"/>
  <c r="A15" i="3"/>
  <c r="A40" i="3"/>
  <c r="A12" i="3"/>
  <c r="A6" i="3"/>
  <c r="A39" i="3"/>
  <c r="A23" i="3"/>
  <c r="A7" i="3"/>
  <c r="A36" i="3"/>
  <c r="A20" i="3"/>
  <c r="A49" i="3"/>
  <c r="A33" i="3"/>
  <c r="A17" i="3"/>
  <c r="A61" i="3"/>
  <c r="A62" i="3"/>
  <c r="A52" i="3"/>
  <c r="A8" i="3"/>
  <c r="A37" i="3"/>
  <c r="A21" i="3"/>
  <c r="A5" i="3"/>
  <c r="A63" i="3"/>
  <c r="A53" i="3"/>
  <c r="A55" i="3"/>
  <c r="A16" i="3"/>
  <c r="A45" i="3"/>
  <c r="A29" i="3"/>
  <c r="A13" i="3"/>
  <c r="A60" i="3"/>
  <c r="A59" i="3"/>
  <c r="L704" i="7" l="1"/>
  <c r="M704" i="7" s="1"/>
  <c r="L770" i="7"/>
  <c r="M770" i="7" s="1"/>
  <c r="L225" i="7"/>
  <c r="M225" i="7" s="1"/>
  <c r="L321" i="7"/>
  <c r="M321" i="7" s="1"/>
  <c r="L206" i="7"/>
  <c r="M206" i="7" s="1"/>
  <c r="L454" i="7"/>
  <c r="M454" i="7" s="1"/>
  <c r="L580" i="7"/>
  <c r="M580" i="7" s="1"/>
  <c r="L600" i="7"/>
  <c r="M600" i="7" s="1"/>
  <c r="L568" i="7"/>
  <c r="M568" i="7" s="1"/>
  <c r="L821" i="7"/>
  <c r="M821" i="7" s="1"/>
  <c r="L610" i="7"/>
  <c r="M610" i="7" s="1"/>
  <c r="L845" i="7"/>
  <c r="M845" i="7" s="1"/>
  <c r="L444" i="7"/>
  <c r="M444" i="7" s="1"/>
  <c r="L103" i="7"/>
  <c r="M103" i="7" s="1"/>
  <c r="L199" i="7"/>
  <c r="M199" i="7" s="1"/>
  <c r="L180" i="7"/>
  <c r="M180" i="7" s="1"/>
  <c r="L196" i="7"/>
  <c r="M196" i="7" s="1"/>
  <c r="L286" i="7"/>
  <c r="M286" i="7" s="1"/>
  <c r="L606" i="7"/>
  <c r="M606" i="7" s="1"/>
  <c r="L538" i="7"/>
  <c r="M538" i="7" s="1"/>
  <c r="L636" i="7"/>
  <c r="M636" i="7" s="1"/>
  <c r="L732" i="7"/>
  <c r="M732" i="7" s="1"/>
  <c r="L338" i="7"/>
  <c r="M338" i="7" s="1"/>
  <c r="L576" i="7"/>
  <c r="M576" i="7" s="1"/>
  <c r="L299" i="7"/>
  <c r="M299" i="7" s="1"/>
  <c r="L248" i="7"/>
  <c r="M248" i="7" s="1"/>
  <c r="L105" i="7"/>
  <c r="M105" i="7" s="1"/>
  <c r="L201" i="7"/>
  <c r="M201" i="7" s="1"/>
  <c r="L174" i="7"/>
  <c r="M174" i="7" s="1"/>
  <c r="L421" i="7"/>
  <c r="M421" i="7" s="1"/>
  <c r="L565" i="7"/>
  <c r="M565" i="7" s="1"/>
  <c r="L432" i="7"/>
  <c r="M432" i="7" s="1"/>
  <c r="L588" i="7"/>
  <c r="M588" i="7" s="1"/>
  <c r="L501" i="7"/>
  <c r="M501" i="7" s="1"/>
  <c r="L347" i="7"/>
  <c r="M347" i="7" s="1"/>
  <c r="L157" i="7"/>
  <c r="M157" i="7" s="1"/>
  <c r="L505" i="7"/>
  <c r="M505" i="7" s="1"/>
  <c r="L618" i="7"/>
  <c r="M618" i="7" s="1"/>
  <c r="L296" i="7"/>
  <c r="M296" i="7" s="1"/>
  <c r="L137" i="7"/>
  <c r="M137" i="7" s="1"/>
  <c r="L233" i="7"/>
  <c r="M233" i="7" s="1"/>
  <c r="L329" i="7"/>
  <c r="M329" i="7" s="1"/>
  <c r="L373" i="7"/>
  <c r="M373" i="7" s="1"/>
  <c r="L350" i="7"/>
  <c r="M350" i="7" s="1"/>
  <c r="L414" i="7"/>
  <c r="M414" i="7" s="1"/>
  <c r="L558" i="7"/>
  <c r="M558" i="7" s="1"/>
  <c r="L628" i="7"/>
  <c r="M628" i="7" s="1"/>
  <c r="L528" i="7"/>
  <c r="M528" i="7" s="1"/>
  <c r="L705" i="7"/>
  <c r="M705" i="7" s="1"/>
  <c r="L946" i="7"/>
  <c r="M946" i="7" s="1"/>
  <c r="L323" i="7"/>
  <c r="M323" i="7" s="1"/>
  <c r="L224" i="7"/>
  <c r="M224" i="7" s="1"/>
  <c r="L841" i="7"/>
  <c r="M841" i="7" s="1"/>
  <c r="L546" i="7"/>
  <c r="M546" i="7" s="1"/>
  <c r="L86" i="7"/>
  <c r="M86" i="7" s="1"/>
  <c r="L903" i="7"/>
  <c r="M903" i="7" s="1"/>
  <c r="L660" i="7"/>
  <c r="M660" i="7" s="1"/>
  <c r="L724" i="7"/>
  <c r="M724" i="7" s="1"/>
  <c r="L560" i="7"/>
  <c r="M560" i="7" s="1"/>
  <c r="L396" i="7"/>
  <c r="M396" i="7" s="1"/>
  <c r="L945" i="7"/>
  <c r="M945" i="7" s="1"/>
  <c r="L658" i="7"/>
  <c r="M658" i="7" s="1"/>
  <c r="L869" i="7"/>
  <c r="M869" i="7" s="1"/>
  <c r="L411" i="7"/>
  <c r="M411" i="7" s="1"/>
  <c r="L755" i="7"/>
  <c r="M755" i="7" s="1"/>
  <c r="L947" i="7"/>
  <c r="M947" i="7" s="1"/>
  <c r="L234" i="7"/>
  <c r="M234" i="7" s="1"/>
  <c r="L372" i="7"/>
  <c r="M372" i="7" s="1"/>
  <c r="L436" i="7"/>
  <c r="M436" i="7" s="1"/>
  <c r="L656" i="7"/>
  <c r="M656" i="7" s="1"/>
  <c r="L800" i="7"/>
  <c r="M800" i="7" s="1"/>
  <c r="L584" i="7"/>
  <c r="M584" i="7" s="1"/>
  <c r="L669" i="7"/>
  <c r="M669" i="7" s="1"/>
  <c r="L797" i="7"/>
  <c r="M797" i="7" s="1"/>
  <c r="L346" i="7"/>
  <c r="M346" i="7" s="1"/>
  <c r="L885" i="7"/>
  <c r="M885" i="7" s="1"/>
  <c r="L287" i="7"/>
  <c r="M287" i="7" s="1"/>
  <c r="L303" i="7"/>
  <c r="M303" i="7" s="1"/>
  <c r="L333" i="7"/>
  <c r="M333" i="7" s="1"/>
  <c r="L190" i="7"/>
  <c r="M190" i="7" s="1"/>
  <c r="L530" i="7"/>
  <c r="M530" i="7" s="1"/>
  <c r="L278" i="7"/>
  <c r="M278" i="7" s="1"/>
  <c r="L804" i="7"/>
  <c r="M804" i="7" s="1"/>
  <c r="L665" i="7"/>
  <c r="M665" i="7" s="1"/>
  <c r="L139" i="7"/>
  <c r="M139" i="7" s="1"/>
  <c r="L146" i="7"/>
  <c r="M146" i="7" s="1"/>
  <c r="L510" i="7"/>
  <c r="M510" i="7" s="1"/>
  <c r="L928" i="7"/>
  <c r="M928" i="7" s="1"/>
  <c r="L488" i="7"/>
  <c r="M488" i="7" s="1"/>
  <c r="L621" i="7"/>
  <c r="M621" i="7" s="1"/>
  <c r="L781" i="7"/>
  <c r="M781" i="7" s="1"/>
  <c r="L539" i="7"/>
  <c r="M539" i="7" s="1"/>
  <c r="L14" i="7"/>
  <c r="M14" i="7" s="1"/>
  <c r="L445" i="7"/>
  <c r="M445" i="7" s="1"/>
  <c r="L435" i="7"/>
  <c r="M435" i="7" s="1"/>
  <c r="L548" i="7"/>
  <c r="M548" i="7" s="1"/>
  <c r="L536" i="7"/>
  <c r="M536" i="7" s="1"/>
  <c r="L741" i="7"/>
  <c r="M741" i="7" s="1"/>
  <c r="L789" i="7"/>
  <c r="M789" i="7" s="1"/>
  <c r="L602" i="7"/>
  <c r="M602" i="7" s="1"/>
  <c r="L626" i="7"/>
  <c r="M626" i="7" s="1"/>
  <c r="L853" i="7"/>
  <c r="M853" i="7" s="1"/>
  <c r="L135" i="7"/>
  <c r="M135" i="7" s="1"/>
  <c r="L324" i="7"/>
  <c r="M324" i="7" s="1"/>
  <c r="L556" i="7"/>
  <c r="M556" i="7" s="1"/>
  <c r="L28" i="7"/>
  <c r="M28" i="7" s="1"/>
  <c r="L349" i="7"/>
  <c r="M349" i="7" s="1"/>
  <c r="L429" i="7"/>
  <c r="M429" i="7" s="1"/>
  <c r="L477" i="7"/>
  <c r="M477" i="7" s="1"/>
  <c r="L11" i="7"/>
  <c r="M11" i="7" s="1"/>
  <c r="L331" i="7"/>
  <c r="M331" i="7" s="1"/>
  <c r="L40" i="7"/>
  <c r="M40" i="7" s="1"/>
  <c r="L136" i="7"/>
  <c r="M136" i="7" s="1"/>
  <c r="L123" i="7"/>
  <c r="M123" i="7" s="1"/>
  <c r="L191" i="7"/>
  <c r="M191" i="7" s="1"/>
  <c r="L140" i="7"/>
  <c r="M140" i="7" s="1"/>
  <c r="L188" i="7"/>
  <c r="M188" i="7" s="1"/>
  <c r="L98" i="7"/>
  <c r="M98" i="7" s="1"/>
  <c r="L162" i="7"/>
  <c r="M162" i="7" s="1"/>
  <c r="L415" i="7"/>
  <c r="M415" i="7" s="1"/>
  <c r="L572" i="7"/>
  <c r="M572" i="7" s="1"/>
  <c r="L200" i="7"/>
  <c r="M200" i="7" s="1"/>
  <c r="L332" i="7"/>
  <c r="M332" i="7" s="1"/>
  <c r="L787" i="7"/>
  <c r="M787" i="7" s="1"/>
  <c r="L915" i="7"/>
  <c r="M915" i="7" s="1"/>
  <c r="L813" i="7"/>
  <c r="M813" i="7" s="1"/>
  <c r="L698" i="7"/>
  <c r="M698" i="7" s="1"/>
  <c r="L531" i="7"/>
  <c r="M531" i="7" s="1"/>
  <c r="L690" i="7"/>
  <c r="M690" i="7" s="1"/>
  <c r="L202" i="7"/>
  <c r="M202" i="7" s="1"/>
  <c r="L63" i="7"/>
  <c r="M63" i="7" s="1"/>
  <c r="L143" i="7"/>
  <c r="M143" i="7" s="1"/>
  <c r="L319" i="7"/>
  <c r="M319" i="7" s="1"/>
  <c r="L268" i="7"/>
  <c r="M268" i="7" s="1"/>
  <c r="L173" i="7"/>
  <c r="M173" i="7" s="1"/>
  <c r="L253" i="7"/>
  <c r="M253" i="7" s="1"/>
  <c r="L361" i="7"/>
  <c r="M361" i="7" s="1"/>
  <c r="L569" i="7"/>
  <c r="M569" i="7" s="1"/>
  <c r="L386" i="7"/>
  <c r="M386" i="7" s="1"/>
  <c r="L450" i="7"/>
  <c r="M450" i="7" s="1"/>
  <c r="L367" i="7"/>
  <c r="M367" i="7" s="1"/>
  <c r="L383" i="7"/>
  <c r="M383" i="7" s="1"/>
  <c r="L479" i="7"/>
  <c r="M479" i="7" s="1"/>
  <c r="L631" i="7"/>
  <c r="M631" i="7" s="1"/>
  <c r="L775" i="7"/>
  <c r="M775" i="7" s="1"/>
  <c r="L919" i="7"/>
  <c r="M919" i="7" s="1"/>
  <c r="L388" i="7"/>
  <c r="M388" i="7" s="1"/>
  <c r="L452" i="7"/>
  <c r="M452" i="7" s="1"/>
  <c r="L596" i="7"/>
  <c r="M596" i="7" s="1"/>
  <c r="L644" i="7"/>
  <c r="M644" i="7" s="1"/>
  <c r="L740" i="7"/>
  <c r="M740" i="7" s="1"/>
  <c r="L56" i="7"/>
  <c r="M56" i="7" s="1"/>
  <c r="L542" i="7"/>
  <c r="M542" i="7" s="1"/>
  <c r="L564" i="7"/>
  <c r="M564" i="7" s="1"/>
  <c r="L640" i="7"/>
  <c r="M640" i="7" s="1"/>
  <c r="L784" i="7"/>
  <c r="M784" i="7" s="1"/>
  <c r="L552" i="7"/>
  <c r="M552" i="7" s="1"/>
  <c r="L749" i="7"/>
  <c r="M749" i="7" s="1"/>
  <c r="L634" i="7"/>
  <c r="M634" i="7" s="1"/>
  <c r="L893" i="7"/>
  <c r="M893" i="7" s="1"/>
  <c r="L622" i="7"/>
  <c r="M622" i="7" s="1"/>
  <c r="L814" i="7"/>
  <c r="M814" i="7" s="1"/>
  <c r="L184" i="7"/>
  <c r="M184" i="7" s="1"/>
  <c r="L121" i="7"/>
  <c r="M121" i="7" s="1"/>
  <c r="L314" i="7"/>
  <c r="M314" i="7" s="1"/>
  <c r="L694" i="7"/>
  <c r="M694" i="7" s="1"/>
  <c r="L686" i="7"/>
  <c r="M686" i="7" s="1"/>
  <c r="L826" i="7"/>
  <c r="M826" i="7" s="1"/>
  <c r="L15" i="7"/>
  <c r="M15" i="7" s="1"/>
  <c r="L31" i="7"/>
  <c r="M31" i="7" s="1"/>
  <c r="L271" i="7"/>
  <c r="M271" i="7" s="1"/>
  <c r="L44" i="7"/>
  <c r="M44" i="7" s="1"/>
  <c r="L156" i="7"/>
  <c r="M156" i="7" s="1"/>
  <c r="L236" i="7"/>
  <c r="M236" i="7" s="1"/>
  <c r="L221" i="7"/>
  <c r="M221" i="7" s="1"/>
  <c r="L317" i="7"/>
  <c r="M317" i="7" s="1"/>
  <c r="L425" i="7"/>
  <c r="M425" i="7" s="1"/>
  <c r="L489" i="7"/>
  <c r="M489" i="7" s="1"/>
  <c r="L537" i="7"/>
  <c r="M537" i="7" s="1"/>
  <c r="L418" i="7"/>
  <c r="M418" i="7" s="1"/>
  <c r="L482" i="7"/>
  <c r="M482" i="7" s="1"/>
  <c r="L463" i="7"/>
  <c r="M463" i="7" s="1"/>
  <c r="L599" i="7"/>
  <c r="M599" i="7" s="1"/>
  <c r="L679" i="7"/>
  <c r="M679" i="7" s="1"/>
  <c r="L711" i="7"/>
  <c r="M711" i="7" s="1"/>
  <c r="L727" i="7"/>
  <c r="M727" i="7" s="1"/>
  <c r="L839" i="7"/>
  <c r="M839" i="7" s="1"/>
  <c r="L567" i="7"/>
  <c r="M567" i="7" s="1"/>
  <c r="L692" i="7"/>
  <c r="M692" i="7" s="1"/>
  <c r="L820" i="7"/>
  <c r="M820" i="7" s="1"/>
  <c r="L868" i="7"/>
  <c r="M868" i="7" s="1"/>
  <c r="L641" i="7"/>
  <c r="M641" i="7" s="1"/>
  <c r="L721" i="7"/>
  <c r="M721" i="7" s="1"/>
  <c r="L571" i="7"/>
  <c r="M571" i="7" s="1"/>
  <c r="L774" i="7"/>
  <c r="M774" i="7" s="1"/>
  <c r="L926" i="7"/>
  <c r="M926" i="7" s="1"/>
  <c r="L778" i="7"/>
  <c r="M778" i="7" s="1"/>
  <c r="L833" i="7"/>
  <c r="M833" i="7" s="1"/>
  <c r="L112" i="7"/>
  <c r="M112" i="7" s="1"/>
  <c r="L17" i="7"/>
  <c r="M17" i="7" s="1"/>
  <c r="L241" i="7"/>
  <c r="M241" i="7" s="1"/>
  <c r="L348" i="7"/>
  <c r="M348" i="7" s="1"/>
  <c r="L116" i="7"/>
  <c r="M116" i="7" s="1"/>
  <c r="L212" i="7"/>
  <c r="M212" i="7" s="1"/>
  <c r="L293" i="7"/>
  <c r="M293" i="7" s="1"/>
  <c r="L458" i="7"/>
  <c r="M458" i="7" s="1"/>
  <c r="L554" i="7"/>
  <c r="M554" i="7" s="1"/>
  <c r="L748" i="7"/>
  <c r="M748" i="7" s="1"/>
  <c r="L924" i="7"/>
  <c r="M924" i="7" s="1"/>
  <c r="L681" i="7"/>
  <c r="M681" i="7" s="1"/>
  <c r="L793" i="7"/>
  <c r="M793" i="7" s="1"/>
  <c r="L746" i="7"/>
  <c r="M746" i="7" s="1"/>
  <c r="L810" i="7"/>
  <c r="M810" i="7" s="1"/>
  <c r="L900" i="7"/>
  <c r="M900" i="7" s="1"/>
  <c r="L496" i="7"/>
  <c r="M496" i="7" s="1"/>
  <c r="L609" i="7"/>
  <c r="M609" i="7" s="1"/>
  <c r="L753" i="7"/>
  <c r="M753" i="7" s="1"/>
  <c r="L817" i="7"/>
  <c r="M817" i="7" s="1"/>
  <c r="L646" i="7"/>
  <c r="M646" i="7" s="1"/>
  <c r="L894" i="7"/>
  <c r="M894" i="7" s="1"/>
  <c r="L579" i="7"/>
  <c r="M579" i="7" s="1"/>
  <c r="L714" i="7"/>
  <c r="M714" i="7" s="1"/>
  <c r="L722" i="7"/>
  <c r="M722" i="7" s="1"/>
  <c r="L858" i="7"/>
  <c r="M858" i="7" s="1"/>
  <c r="L917" i="7"/>
  <c r="M917" i="7" s="1"/>
  <c r="L179" i="7"/>
  <c r="M179" i="7" s="1"/>
  <c r="L243" i="7"/>
  <c r="M243" i="7" s="1"/>
  <c r="L275" i="7"/>
  <c r="M275" i="7" s="1"/>
  <c r="L128" i="7"/>
  <c r="M128" i="7" s="1"/>
  <c r="L272" i="7"/>
  <c r="M272" i="7" s="1"/>
  <c r="L113" i="7"/>
  <c r="M113" i="7" s="1"/>
  <c r="L381" i="7"/>
  <c r="M381" i="7" s="1"/>
  <c r="L413" i="7"/>
  <c r="M413" i="7" s="1"/>
  <c r="L461" i="7"/>
  <c r="M461" i="7" s="1"/>
  <c r="L557" i="7"/>
  <c r="M557" i="7" s="1"/>
  <c r="L470" i="7"/>
  <c r="M470" i="7" s="1"/>
  <c r="L518" i="7"/>
  <c r="M518" i="7" s="1"/>
  <c r="L582" i="7"/>
  <c r="M582" i="7" s="1"/>
  <c r="L371" i="7"/>
  <c r="M371" i="7" s="1"/>
  <c r="L603" i="7"/>
  <c r="M603" i="7" s="1"/>
  <c r="L715" i="7"/>
  <c r="M715" i="7" s="1"/>
  <c r="L843" i="7"/>
  <c r="M843" i="7" s="1"/>
  <c r="L891" i="7"/>
  <c r="M891" i="7" s="1"/>
  <c r="L907" i="7"/>
  <c r="M907" i="7" s="1"/>
  <c r="L923" i="7"/>
  <c r="M923" i="7" s="1"/>
  <c r="L939" i="7"/>
  <c r="M939" i="7" s="1"/>
  <c r="L404" i="7"/>
  <c r="M404" i="7" s="1"/>
  <c r="L468" i="7"/>
  <c r="M468" i="7" s="1"/>
  <c r="L511" i="7"/>
  <c r="M511" i="7" s="1"/>
  <c r="L744" i="7"/>
  <c r="M744" i="7" s="1"/>
  <c r="L776" i="7"/>
  <c r="M776" i="7" s="1"/>
  <c r="L904" i="7"/>
  <c r="M904" i="7" s="1"/>
  <c r="L392" i="7"/>
  <c r="M392" i="7" s="1"/>
  <c r="L456" i="7"/>
  <c r="M456" i="7" s="1"/>
  <c r="L629" i="7"/>
  <c r="M629" i="7" s="1"/>
  <c r="L693" i="7"/>
  <c r="M693" i="7" s="1"/>
  <c r="L805" i="7"/>
  <c r="M805" i="7" s="1"/>
  <c r="L902" i="7"/>
  <c r="M902" i="7" s="1"/>
  <c r="L666" i="7"/>
  <c r="M666" i="7" s="1"/>
  <c r="L730" i="7"/>
  <c r="M730" i="7" s="1"/>
  <c r="L754" i="7"/>
  <c r="M754" i="7" s="1"/>
  <c r="L898" i="7"/>
  <c r="M898" i="7" s="1"/>
  <c r="L941" i="7"/>
  <c r="M941" i="7" s="1"/>
  <c r="L39" i="7"/>
  <c r="M39" i="7" s="1"/>
  <c r="L183" i="7"/>
  <c r="M183" i="7" s="1"/>
  <c r="L263" i="7"/>
  <c r="M263" i="7" s="1"/>
  <c r="L20" i="7"/>
  <c r="M20" i="7" s="1"/>
  <c r="L36" i="7"/>
  <c r="M36" i="7" s="1"/>
  <c r="L228" i="7"/>
  <c r="M228" i="7" s="1"/>
  <c r="L292" i="7"/>
  <c r="M292" i="7" s="1"/>
  <c r="L133" i="7"/>
  <c r="M133" i="7" s="1"/>
  <c r="L158" i="7"/>
  <c r="M158" i="7" s="1"/>
  <c r="L222" i="7"/>
  <c r="M222" i="7" s="1"/>
  <c r="L529" i="7"/>
  <c r="M529" i="7" s="1"/>
  <c r="L593" i="7"/>
  <c r="M593" i="7" s="1"/>
  <c r="L66" i="7"/>
  <c r="M66" i="7" s="1"/>
  <c r="L130" i="7"/>
  <c r="M130" i="7" s="1"/>
  <c r="L342" i="7"/>
  <c r="M342" i="7" s="1"/>
  <c r="L362" i="7"/>
  <c r="M362" i="7" s="1"/>
  <c r="L394" i="7"/>
  <c r="M394" i="7" s="1"/>
  <c r="L506" i="7"/>
  <c r="M506" i="7" s="1"/>
  <c r="L246" i="7"/>
  <c r="M246" i="7" s="1"/>
  <c r="L407" i="7"/>
  <c r="M407" i="7" s="1"/>
  <c r="L439" i="7"/>
  <c r="M439" i="7" s="1"/>
  <c r="L455" i="7"/>
  <c r="M455" i="7" s="1"/>
  <c r="L218" i="7"/>
  <c r="M218" i="7" s="1"/>
  <c r="L671" i="7"/>
  <c r="M671" i="7" s="1"/>
  <c r="L719" i="7"/>
  <c r="M719" i="7" s="1"/>
  <c r="L815" i="7"/>
  <c r="M815" i="7" s="1"/>
  <c r="L831" i="7"/>
  <c r="M831" i="7" s="1"/>
  <c r="L927" i="7"/>
  <c r="M927" i="7" s="1"/>
  <c r="L551" i="7"/>
  <c r="M551" i="7" s="1"/>
  <c r="L684" i="7"/>
  <c r="M684" i="7" s="1"/>
  <c r="L860" i="7"/>
  <c r="M860" i="7" s="1"/>
  <c r="L713" i="7"/>
  <c r="M713" i="7" s="1"/>
  <c r="L742" i="7"/>
  <c r="M742" i="7" s="1"/>
  <c r="L910" i="7"/>
  <c r="M910" i="7" s="1"/>
  <c r="L138" i="7"/>
  <c r="M138" i="7" s="1"/>
  <c r="L131" i="7"/>
  <c r="M131" i="7" s="1"/>
  <c r="L160" i="7"/>
  <c r="M160" i="7" s="1"/>
  <c r="L240" i="7"/>
  <c r="M240" i="7" s="1"/>
  <c r="L97" i="7"/>
  <c r="M97" i="7" s="1"/>
  <c r="L193" i="7"/>
  <c r="M193" i="7" s="1"/>
  <c r="L365" i="7"/>
  <c r="M365" i="7" s="1"/>
  <c r="L525" i="7"/>
  <c r="M525" i="7" s="1"/>
  <c r="L589" i="7"/>
  <c r="M589" i="7" s="1"/>
  <c r="L114" i="7"/>
  <c r="M114" i="7" s="1"/>
  <c r="L502" i="7"/>
  <c r="M502" i="7" s="1"/>
  <c r="L550" i="7"/>
  <c r="M550" i="7" s="1"/>
  <c r="L387" i="7"/>
  <c r="M387" i="7" s="1"/>
  <c r="L467" i="7"/>
  <c r="M467" i="7" s="1"/>
  <c r="L416" i="7"/>
  <c r="M416" i="7" s="1"/>
  <c r="L635" i="7"/>
  <c r="M635" i="7" s="1"/>
  <c r="L651" i="7"/>
  <c r="M651" i="7" s="1"/>
  <c r="L683" i="7"/>
  <c r="M683" i="7" s="1"/>
  <c r="L747" i="7"/>
  <c r="M747" i="7" s="1"/>
  <c r="L779" i="7"/>
  <c r="M779" i="7" s="1"/>
  <c r="L859" i="7"/>
  <c r="M859" i="7" s="1"/>
  <c r="L575" i="7"/>
  <c r="M575" i="7" s="1"/>
  <c r="L696" i="7"/>
  <c r="M696" i="7" s="1"/>
  <c r="L792" i="7"/>
  <c r="M792" i="7" s="1"/>
  <c r="L824" i="7"/>
  <c r="M824" i="7" s="1"/>
  <c r="L872" i="7"/>
  <c r="M872" i="7" s="1"/>
  <c r="L504" i="7"/>
  <c r="M504" i="7" s="1"/>
  <c r="L597" i="7"/>
  <c r="M597" i="7" s="1"/>
  <c r="L773" i="7"/>
  <c r="M773" i="7" s="1"/>
  <c r="L937" i="7"/>
  <c r="M937" i="7" s="1"/>
  <c r="L380" i="7"/>
  <c r="M380" i="7" s="1"/>
  <c r="L587" i="7"/>
  <c r="M587" i="7" s="1"/>
  <c r="L913" i="7"/>
  <c r="M913" i="7" s="1"/>
  <c r="L670" i="7"/>
  <c r="M670" i="7" s="1"/>
  <c r="L798" i="7"/>
  <c r="M798" i="7" s="1"/>
  <c r="L151" i="7"/>
  <c r="M151" i="7" s="1"/>
  <c r="L231" i="7"/>
  <c r="M231" i="7" s="1"/>
  <c r="L132" i="7"/>
  <c r="M132" i="7" s="1"/>
  <c r="L260" i="7"/>
  <c r="M260" i="7" s="1"/>
  <c r="L101" i="7"/>
  <c r="M101" i="7" s="1"/>
  <c r="L165" i="7"/>
  <c r="M165" i="7" s="1"/>
  <c r="L245" i="7"/>
  <c r="M245" i="7" s="1"/>
  <c r="L465" i="7"/>
  <c r="M465" i="7" s="1"/>
  <c r="L561" i="7"/>
  <c r="M561" i="7" s="1"/>
  <c r="L194" i="7"/>
  <c r="M194" i="7" s="1"/>
  <c r="L474" i="7"/>
  <c r="M474" i="7" s="1"/>
  <c r="L391" i="7"/>
  <c r="M391" i="7" s="1"/>
  <c r="L487" i="7"/>
  <c r="M487" i="7" s="1"/>
  <c r="L623" i="7"/>
  <c r="M623" i="7" s="1"/>
  <c r="L703" i="7"/>
  <c r="M703" i="7" s="1"/>
  <c r="L751" i="7"/>
  <c r="M751" i="7" s="1"/>
  <c r="L783" i="7"/>
  <c r="M783" i="7" s="1"/>
  <c r="L799" i="7"/>
  <c r="M799" i="7" s="1"/>
  <c r="L911" i="7"/>
  <c r="M911" i="7" s="1"/>
  <c r="L943" i="7"/>
  <c r="M943" i="7" s="1"/>
  <c r="L780" i="7"/>
  <c r="M780" i="7" s="1"/>
  <c r="L844" i="7"/>
  <c r="M844" i="7" s="1"/>
  <c r="L892" i="7"/>
  <c r="M892" i="7" s="1"/>
  <c r="L908" i="7"/>
  <c r="M908" i="7" s="1"/>
  <c r="L122" i="7"/>
  <c r="M122" i="7" s="1"/>
  <c r="L601" i="7"/>
  <c r="M601" i="7" s="1"/>
  <c r="L809" i="7"/>
  <c r="M809" i="7" s="1"/>
  <c r="L878" i="7"/>
  <c r="M878" i="7" s="1"/>
  <c r="L942" i="7"/>
  <c r="M942" i="7" s="1"/>
  <c r="L515" i="7"/>
  <c r="M515" i="7" s="1"/>
  <c r="L881" i="7"/>
  <c r="M881" i="7" s="1"/>
  <c r="L734" i="7"/>
  <c r="M734" i="7" s="1"/>
  <c r="L10" i="7"/>
  <c r="M10" i="7" s="1"/>
  <c r="L75" i="7"/>
  <c r="M75" i="7" s="1"/>
  <c r="L235" i="7"/>
  <c r="M235" i="7" s="1"/>
  <c r="L72" i="7"/>
  <c r="M72" i="7" s="1"/>
  <c r="L57" i="7"/>
  <c r="M57" i="7" s="1"/>
  <c r="L153" i="7"/>
  <c r="M153" i="7" s="1"/>
  <c r="L169" i="7"/>
  <c r="M169" i="7" s="1"/>
  <c r="L249" i="7"/>
  <c r="M249" i="7" s="1"/>
  <c r="L281" i="7"/>
  <c r="M281" i="7" s="1"/>
  <c r="L297" i="7"/>
  <c r="M297" i="7" s="1"/>
  <c r="L345" i="7"/>
  <c r="M345" i="7" s="1"/>
  <c r="L389" i="7"/>
  <c r="M389" i="7" s="1"/>
  <c r="L453" i="7"/>
  <c r="M453" i="7" s="1"/>
  <c r="L517" i="7"/>
  <c r="M517" i="7" s="1"/>
  <c r="L581" i="7"/>
  <c r="M581" i="7" s="1"/>
  <c r="L210" i="7"/>
  <c r="M210" i="7" s="1"/>
  <c r="L318" i="7"/>
  <c r="M318" i="7" s="1"/>
  <c r="L446" i="7"/>
  <c r="M446" i="7" s="1"/>
  <c r="L363" i="7"/>
  <c r="M363" i="7" s="1"/>
  <c r="L707" i="7"/>
  <c r="M707" i="7" s="1"/>
  <c r="L608" i="7"/>
  <c r="M608" i="7" s="1"/>
  <c r="L816" i="7"/>
  <c r="M816" i="7" s="1"/>
  <c r="L186" i="7"/>
  <c r="M186" i="7" s="1"/>
  <c r="L685" i="7"/>
  <c r="M685" i="7" s="1"/>
  <c r="L717" i="7"/>
  <c r="M717" i="7" s="1"/>
  <c r="L886" i="7"/>
  <c r="M886" i="7" s="1"/>
  <c r="L877" i="7"/>
  <c r="M877" i="7" s="1"/>
  <c r="L547" i="7"/>
  <c r="M547" i="7" s="1"/>
  <c r="L857" i="7"/>
  <c r="M857" i="7" s="1"/>
  <c r="L818" i="7"/>
  <c r="M818" i="7" s="1"/>
  <c r="L882" i="7"/>
  <c r="M882" i="7" s="1"/>
  <c r="L223" i="7"/>
  <c r="M223" i="7" s="1"/>
  <c r="L60" i="7"/>
  <c r="M60" i="7" s="1"/>
  <c r="L76" i="7"/>
  <c r="M76" i="7" s="1"/>
  <c r="L108" i="7"/>
  <c r="M108" i="7" s="1"/>
  <c r="L124" i="7"/>
  <c r="M124" i="7" s="1"/>
  <c r="L252" i="7"/>
  <c r="M252" i="7" s="1"/>
  <c r="L61" i="7"/>
  <c r="M61" i="7" s="1"/>
  <c r="L237" i="7"/>
  <c r="M237" i="7" s="1"/>
  <c r="L62" i="7"/>
  <c r="M62" i="7" s="1"/>
  <c r="L254" i="7"/>
  <c r="M254" i="7" s="1"/>
  <c r="L393" i="7"/>
  <c r="M393" i="7" s="1"/>
  <c r="L441" i="7"/>
  <c r="M441" i="7" s="1"/>
  <c r="L553" i="7"/>
  <c r="M553" i="7" s="1"/>
  <c r="L498" i="7"/>
  <c r="M498" i="7" s="1"/>
  <c r="L22" i="7"/>
  <c r="M22" i="7" s="1"/>
  <c r="L399" i="7"/>
  <c r="M399" i="7" s="1"/>
  <c r="L615" i="7"/>
  <c r="M615" i="7" s="1"/>
  <c r="L647" i="7"/>
  <c r="M647" i="7" s="1"/>
  <c r="L663" i="7"/>
  <c r="M663" i="7" s="1"/>
  <c r="L695" i="7"/>
  <c r="M695" i="7" s="1"/>
  <c r="L743" i="7"/>
  <c r="M743" i="7" s="1"/>
  <c r="L759" i="7"/>
  <c r="M759" i="7" s="1"/>
  <c r="L791" i="7"/>
  <c r="M791" i="7" s="1"/>
  <c r="L855" i="7"/>
  <c r="M855" i="7" s="1"/>
  <c r="L935" i="7"/>
  <c r="M935" i="7" s="1"/>
  <c r="L298" i="7"/>
  <c r="M298" i="7" s="1"/>
  <c r="L708" i="7"/>
  <c r="M708" i="7" s="1"/>
  <c r="L836" i="7"/>
  <c r="M836" i="7" s="1"/>
  <c r="L884" i="7"/>
  <c r="M884" i="7" s="1"/>
  <c r="L932" i="7"/>
  <c r="M932" i="7" s="1"/>
  <c r="L440" i="7"/>
  <c r="M440" i="7" s="1"/>
  <c r="L737" i="7"/>
  <c r="M737" i="7" s="1"/>
  <c r="L769" i="7"/>
  <c r="M769" i="7" s="1"/>
  <c r="L801" i="7"/>
  <c r="M801" i="7" s="1"/>
  <c r="L710" i="7"/>
  <c r="M710" i="7" s="1"/>
  <c r="L862" i="7"/>
  <c r="M862" i="7" s="1"/>
  <c r="L650" i="7"/>
  <c r="M650" i="7" s="1"/>
  <c r="L364" i="7"/>
  <c r="M364" i="7" s="1"/>
  <c r="L842" i="7"/>
  <c r="M842" i="7" s="1"/>
  <c r="L67" i="7"/>
  <c r="M67" i="7" s="1"/>
  <c r="L163" i="7"/>
  <c r="M163" i="7" s="1"/>
  <c r="L227" i="7"/>
  <c r="M227" i="7" s="1"/>
  <c r="L339" i="7"/>
  <c r="M339" i="7" s="1"/>
  <c r="L64" i="7"/>
  <c r="M64" i="7" s="1"/>
  <c r="L176" i="7"/>
  <c r="M176" i="7" s="1"/>
  <c r="L256" i="7"/>
  <c r="M256" i="7" s="1"/>
  <c r="L49" i="7"/>
  <c r="M49" i="7" s="1"/>
  <c r="L65" i="7"/>
  <c r="M65" i="7" s="1"/>
  <c r="L209" i="7"/>
  <c r="M209" i="7" s="1"/>
  <c r="L270" i="7"/>
  <c r="M270" i="7" s="1"/>
  <c r="L397" i="7"/>
  <c r="M397" i="7" s="1"/>
  <c r="L493" i="7"/>
  <c r="M493" i="7" s="1"/>
  <c r="L541" i="7"/>
  <c r="M541" i="7" s="1"/>
  <c r="L334" i="7"/>
  <c r="M334" i="7" s="1"/>
  <c r="L358" i="7"/>
  <c r="M358" i="7" s="1"/>
  <c r="L422" i="7"/>
  <c r="M422" i="7" s="1"/>
  <c r="L931" i="7"/>
  <c r="M931" i="7" s="1"/>
  <c r="L822" i="7"/>
  <c r="M822" i="7" s="1"/>
  <c r="L889" i="7"/>
  <c r="M889" i="7" s="1"/>
  <c r="L921" i="7"/>
  <c r="M921" i="7" s="1"/>
  <c r="L930" i="7"/>
  <c r="M930" i="7" s="1"/>
  <c r="L499" i="7"/>
  <c r="M499" i="7" s="1"/>
  <c r="L802" i="7"/>
  <c r="M802" i="7" s="1"/>
  <c r="L890" i="7"/>
  <c r="M890" i="7" s="1"/>
  <c r="L829" i="7"/>
  <c r="M829" i="7" s="1"/>
  <c r="L127" i="7"/>
  <c r="M127" i="7" s="1"/>
  <c r="L207" i="7"/>
  <c r="M207" i="7" s="1"/>
  <c r="L239" i="7"/>
  <c r="M239" i="7" s="1"/>
  <c r="L172" i="7"/>
  <c r="M172" i="7" s="1"/>
  <c r="L204" i="7"/>
  <c r="M204" i="7" s="1"/>
  <c r="L29" i="7"/>
  <c r="M29" i="7" s="1"/>
  <c r="L226" i="7"/>
  <c r="M226" i="7" s="1"/>
  <c r="L370" i="7"/>
  <c r="M370" i="7" s="1"/>
  <c r="L562" i="7"/>
  <c r="M562" i="7" s="1"/>
  <c r="L916" i="7"/>
  <c r="M916" i="7" s="1"/>
  <c r="L250" i="7"/>
  <c r="M250" i="7" s="1"/>
  <c r="L592" i="7"/>
  <c r="M592" i="7" s="1"/>
  <c r="L673" i="7"/>
  <c r="M673" i="7" s="1"/>
  <c r="L785" i="7"/>
  <c r="M785" i="7" s="1"/>
  <c r="L901" i="7"/>
  <c r="M901" i="7" s="1"/>
  <c r="L865" i="7"/>
  <c r="M865" i="7" s="1"/>
  <c r="L35" i="7"/>
  <c r="M35" i="7" s="1"/>
  <c r="L99" i="7"/>
  <c r="M99" i="7" s="1"/>
  <c r="L115" i="7"/>
  <c r="M115" i="7" s="1"/>
  <c r="L195" i="7"/>
  <c r="M195" i="7" s="1"/>
  <c r="L291" i="7"/>
  <c r="M291" i="7" s="1"/>
  <c r="L80" i="7"/>
  <c r="M80" i="7" s="1"/>
  <c r="L96" i="7"/>
  <c r="M96" i="7" s="1"/>
  <c r="L257" i="7"/>
  <c r="M257" i="7" s="1"/>
  <c r="L305" i="7"/>
  <c r="M305" i="7" s="1"/>
  <c r="L337" i="7"/>
  <c r="M337" i="7" s="1"/>
  <c r="L78" i="7"/>
  <c r="M78" i="7" s="1"/>
  <c r="L316" i="7"/>
  <c r="M316" i="7" s="1"/>
  <c r="L242" i="7"/>
  <c r="M242" i="7" s="1"/>
  <c r="L374" i="7"/>
  <c r="M374" i="7" s="1"/>
  <c r="L382" i="7"/>
  <c r="M382" i="7" s="1"/>
  <c r="L70" i="7"/>
  <c r="M70" i="7" s="1"/>
  <c r="L627" i="7"/>
  <c r="M627" i="7" s="1"/>
  <c r="L739" i="7"/>
  <c r="M739" i="7" s="1"/>
  <c r="L495" i="7"/>
  <c r="M495" i="7" s="1"/>
  <c r="L559" i="7"/>
  <c r="M559" i="7" s="1"/>
  <c r="L688" i="7"/>
  <c r="M688" i="7" s="1"/>
  <c r="L864" i="7"/>
  <c r="M864" i="7" s="1"/>
  <c r="L630" i="7"/>
  <c r="M630" i="7" s="1"/>
  <c r="L758" i="7"/>
  <c r="M758" i="7" s="1"/>
  <c r="L918" i="7"/>
  <c r="M918" i="7" s="1"/>
  <c r="L762" i="7"/>
  <c r="M762" i="7" s="1"/>
  <c r="L825" i="7"/>
  <c r="M825" i="7" s="1"/>
  <c r="L523" i="7"/>
  <c r="M523" i="7" s="1"/>
  <c r="L750" i="7"/>
  <c r="M750" i="7" s="1"/>
  <c r="L914" i="7"/>
  <c r="M914" i="7" s="1"/>
  <c r="L674" i="7"/>
  <c r="M674" i="7" s="1"/>
  <c r="L555" i="7"/>
  <c r="M555" i="7" s="1"/>
  <c r="L702" i="7"/>
  <c r="M702" i="7" s="1"/>
  <c r="L563" i="7"/>
  <c r="M563" i="7" s="1"/>
  <c r="L79" i="7"/>
  <c r="M79" i="7" s="1"/>
  <c r="L95" i="7"/>
  <c r="M95" i="7" s="1"/>
  <c r="L111" i="7"/>
  <c r="M111" i="7" s="1"/>
  <c r="L175" i="7"/>
  <c r="M175" i="7" s="1"/>
  <c r="L255" i="7"/>
  <c r="M255" i="7" s="1"/>
  <c r="L12" i="7"/>
  <c r="M12" i="7" s="1"/>
  <c r="L92" i="7"/>
  <c r="M92" i="7" s="1"/>
  <c r="L284" i="7"/>
  <c r="M284" i="7" s="1"/>
  <c r="L13" i="7"/>
  <c r="M13" i="7" s="1"/>
  <c r="L45" i="7"/>
  <c r="M45" i="7" s="1"/>
  <c r="L77" i="7"/>
  <c r="M77" i="7" s="1"/>
  <c r="L93" i="7"/>
  <c r="M93" i="7" s="1"/>
  <c r="L141" i="7"/>
  <c r="M141" i="7" s="1"/>
  <c r="L269" i="7"/>
  <c r="M269" i="7" s="1"/>
  <c r="L285" i="7"/>
  <c r="M285" i="7" s="1"/>
  <c r="L301" i="7"/>
  <c r="M301" i="7" s="1"/>
  <c r="L126" i="7"/>
  <c r="M126" i="7" s="1"/>
  <c r="L340" i="7"/>
  <c r="M340" i="7" s="1"/>
  <c r="L377" i="7"/>
  <c r="M377" i="7" s="1"/>
  <c r="L457" i="7"/>
  <c r="M457" i="7" s="1"/>
  <c r="L473" i="7"/>
  <c r="M473" i="7" s="1"/>
  <c r="L521" i="7"/>
  <c r="M521" i="7" s="1"/>
  <c r="L585" i="7"/>
  <c r="M585" i="7" s="1"/>
  <c r="L34" i="7"/>
  <c r="M34" i="7" s="1"/>
  <c r="L290" i="7"/>
  <c r="M290" i="7" s="1"/>
  <c r="L326" i="7"/>
  <c r="M326" i="7" s="1"/>
  <c r="L402" i="7"/>
  <c r="M402" i="7" s="1"/>
  <c r="L434" i="7"/>
  <c r="M434" i="7" s="1"/>
  <c r="L466" i="7"/>
  <c r="M466" i="7" s="1"/>
  <c r="L514" i="7"/>
  <c r="M514" i="7" s="1"/>
  <c r="L578" i="7"/>
  <c r="M578" i="7" s="1"/>
  <c r="L150" i="7"/>
  <c r="M150" i="7" s="1"/>
  <c r="L214" i="7"/>
  <c r="M214" i="7" s="1"/>
  <c r="L320" i="7"/>
  <c r="M320" i="7" s="1"/>
  <c r="L351" i="7"/>
  <c r="M351" i="7" s="1"/>
  <c r="L431" i="7"/>
  <c r="M431" i="7" s="1"/>
  <c r="L447" i="7"/>
  <c r="M447" i="7" s="1"/>
  <c r="L90" i="7"/>
  <c r="M90" i="7" s="1"/>
  <c r="L322" i="7"/>
  <c r="M322" i="7" s="1"/>
  <c r="L400" i="7"/>
  <c r="M400" i="7" s="1"/>
  <c r="L464" i="7"/>
  <c r="M464" i="7" s="1"/>
  <c r="L508" i="7"/>
  <c r="M508" i="7" s="1"/>
  <c r="L807" i="7"/>
  <c r="M807" i="7" s="1"/>
  <c r="L823" i="7"/>
  <c r="M823" i="7" s="1"/>
  <c r="L871" i="7"/>
  <c r="M871" i="7" s="1"/>
  <c r="L42" i="7"/>
  <c r="M42" i="7" s="1"/>
  <c r="L503" i="7"/>
  <c r="M503" i="7" s="1"/>
  <c r="L535" i="7"/>
  <c r="M535" i="7" s="1"/>
  <c r="L612" i="7"/>
  <c r="M612" i="7" s="1"/>
  <c r="L676" i="7"/>
  <c r="M676" i="7" s="1"/>
  <c r="L756" i="7"/>
  <c r="M756" i="7" s="1"/>
  <c r="L852" i="7"/>
  <c r="M852" i="7" s="1"/>
  <c r="L376" i="7"/>
  <c r="M376" i="7" s="1"/>
  <c r="L625" i="7"/>
  <c r="M625" i="7" s="1"/>
  <c r="L657" i="7"/>
  <c r="M657" i="7" s="1"/>
  <c r="L689" i="7"/>
  <c r="M689" i="7" s="1"/>
  <c r="L830" i="7"/>
  <c r="M830" i="7" s="1"/>
  <c r="L412" i="7"/>
  <c r="M412" i="7" s="1"/>
  <c r="L897" i="7"/>
  <c r="M897" i="7" s="1"/>
  <c r="L929" i="7"/>
  <c r="M929" i="7" s="1"/>
  <c r="L594" i="7"/>
  <c r="M594" i="7" s="1"/>
  <c r="L837" i="7"/>
  <c r="M837" i="7" s="1"/>
  <c r="L909" i="7"/>
  <c r="M909" i="7" s="1"/>
  <c r="L638" i="7"/>
  <c r="M638" i="7" s="1"/>
  <c r="L766" i="7"/>
  <c r="M766" i="7" s="1"/>
  <c r="L706" i="7"/>
  <c r="M706" i="7" s="1"/>
  <c r="L642" i="7"/>
  <c r="M642" i="7" s="1"/>
  <c r="L19" i="7"/>
  <c r="M19" i="7" s="1"/>
  <c r="L51" i="7"/>
  <c r="M51" i="7" s="1"/>
  <c r="L83" i="7"/>
  <c r="M83" i="7" s="1"/>
  <c r="L211" i="7"/>
  <c r="M211" i="7" s="1"/>
  <c r="L259" i="7"/>
  <c r="M259" i="7" s="1"/>
  <c r="L307" i="7"/>
  <c r="M307" i="7" s="1"/>
  <c r="L32" i="7"/>
  <c r="M32" i="7" s="1"/>
  <c r="L288" i="7"/>
  <c r="M288" i="7" s="1"/>
  <c r="L33" i="7"/>
  <c r="M33" i="7" s="1"/>
  <c r="L81" i="7"/>
  <c r="M81" i="7" s="1"/>
  <c r="L273" i="7"/>
  <c r="M273" i="7" s="1"/>
  <c r="L289" i="7"/>
  <c r="M289" i="7" s="1"/>
  <c r="L142" i="7"/>
  <c r="M142" i="7" s="1"/>
  <c r="L509" i="7"/>
  <c r="M509" i="7" s="1"/>
  <c r="L573" i="7"/>
  <c r="M573" i="7" s="1"/>
  <c r="L50" i="7"/>
  <c r="M50" i="7" s="1"/>
  <c r="L406" i="7"/>
  <c r="M406" i="7" s="1"/>
  <c r="L854" i="7"/>
  <c r="M854" i="7" s="1"/>
  <c r="L850" i="7"/>
  <c r="M850" i="7" s="1"/>
  <c r="L409" i="7"/>
  <c r="M409" i="7" s="1"/>
  <c r="L354" i="7"/>
  <c r="M354" i="7" s="1"/>
  <c r="L540" i="7"/>
  <c r="M540" i="7" s="1"/>
  <c r="L887" i="7"/>
  <c r="M887" i="7" s="1"/>
  <c r="L772" i="7"/>
  <c r="M772" i="7" s="1"/>
  <c r="L922" i="7"/>
  <c r="M922" i="7" s="1"/>
  <c r="L16" i="7"/>
  <c r="M16" i="7" s="1"/>
  <c r="L390" i="7"/>
  <c r="M390" i="7" s="1"/>
  <c r="L566" i="7"/>
  <c r="M566" i="7" s="1"/>
  <c r="L38" i="7"/>
  <c r="M38" i="7" s="1"/>
  <c r="L294" i="7"/>
  <c r="M294" i="7" s="1"/>
  <c r="L403" i="7"/>
  <c r="M403" i="7" s="1"/>
  <c r="L419" i="7"/>
  <c r="M419" i="7" s="1"/>
  <c r="L451" i="7"/>
  <c r="M451" i="7" s="1"/>
  <c r="L483" i="7"/>
  <c r="M483" i="7" s="1"/>
  <c r="L699" i="7"/>
  <c r="M699" i="7" s="1"/>
  <c r="L827" i="7"/>
  <c r="M827" i="7" s="1"/>
  <c r="L875" i="7"/>
  <c r="M875" i="7" s="1"/>
  <c r="L106" i="7"/>
  <c r="M106" i="7" s="1"/>
  <c r="L616" i="7"/>
  <c r="M616" i="7" s="1"/>
  <c r="L664" i="7"/>
  <c r="M664" i="7" s="1"/>
  <c r="L712" i="7"/>
  <c r="M712" i="7" s="1"/>
  <c r="L728" i="7"/>
  <c r="M728" i="7" s="1"/>
  <c r="L760" i="7"/>
  <c r="M760" i="7" s="1"/>
  <c r="L808" i="7"/>
  <c r="M808" i="7" s="1"/>
  <c r="L840" i="7"/>
  <c r="M840" i="7" s="1"/>
  <c r="L888" i="7"/>
  <c r="M888" i="7" s="1"/>
  <c r="L306" i="7"/>
  <c r="M306" i="7" s="1"/>
  <c r="L613" i="7"/>
  <c r="M613" i="7" s="1"/>
  <c r="L645" i="7"/>
  <c r="M645" i="7" s="1"/>
  <c r="L677" i="7"/>
  <c r="M677" i="7" s="1"/>
  <c r="L790" i="7"/>
  <c r="M790" i="7" s="1"/>
  <c r="L870" i="7"/>
  <c r="M870" i="7" s="1"/>
  <c r="L933" i="7"/>
  <c r="M933" i="7" s="1"/>
  <c r="L476" i="7"/>
  <c r="M476" i="7" s="1"/>
  <c r="L794" i="7"/>
  <c r="M794" i="7" s="1"/>
  <c r="L428" i="7"/>
  <c r="M428" i="7" s="1"/>
  <c r="L782" i="7"/>
  <c r="M782" i="7" s="1"/>
  <c r="L866" i="7"/>
  <c r="M866" i="7" s="1"/>
  <c r="L938" i="7"/>
  <c r="M938" i="7" s="1"/>
  <c r="L786" i="7"/>
  <c r="M786" i="7" s="1"/>
  <c r="L949" i="7"/>
  <c r="M949" i="7" s="1"/>
  <c r="L71" i="7"/>
  <c r="M71" i="7" s="1"/>
  <c r="L87" i="7"/>
  <c r="M87" i="7" s="1"/>
  <c r="L167" i="7"/>
  <c r="M167" i="7" s="1"/>
  <c r="L215" i="7"/>
  <c r="M215" i="7" s="1"/>
  <c r="L247" i="7"/>
  <c r="M247" i="7" s="1"/>
  <c r="L295" i="7"/>
  <c r="M295" i="7" s="1"/>
  <c r="L327" i="7"/>
  <c r="M327" i="7" s="1"/>
  <c r="L343" i="7"/>
  <c r="M343" i="7" s="1"/>
  <c r="L84" i="7"/>
  <c r="M84" i="7" s="1"/>
  <c r="L276" i="7"/>
  <c r="M276" i="7" s="1"/>
  <c r="L85" i="7"/>
  <c r="M85" i="7" s="1"/>
  <c r="L181" i="7"/>
  <c r="M181" i="7" s="1"/>
  <c r="L261" i="7"/>
  <c r="M261" i="7" s="1"/>
  <c r="L277" i="7"/>
  <c r="M277" i="7" s="1"/>
  <c r="L309" i="7"/>
  <c r="M309" i="7" s="1"/>
  <c r="L30" i="7"/>
  <c r="M30" i="7" s="1"/>
  <c r="L94" i="7"/>
  <c r="M94" i="7" s="1"/>
  <c r="L369" i="7"/>
  <c r="M369" i="7" s="1"/>
  <c r="L401" i="7"/>
  <c r="M401" i="7" s="1"/>
  <c r="L513" i="7"/>
  <c r="M513" i="7" s="1"/>
  <c r="L577" i="7"/>
  <c r="M577" i="7" s="1"/>
  <c r="L258" i="7"/>
  <c r="M258" i="7" s="1"/>
  <c r="L378" i="7"/>
  <c r="M378" i="7" s="1"/>
  <c r="L426" i="7"/>
  <c r="M426" i="7" s="1"/>
  <c r="L490" i="7"/>
  <c r="M490" i="7" s="1"/>
  <c r="L118" i="7"/>
  <c r="M118" i="7" s="1"/>
  <c r="L375" i="7"/>
  <c r="M375" i="7" s="1"/>
  <c r="L492" i="7"/>
  <c r="M492" i="7" s="1"/>
  <c r="L639" i="7"/>
  <c r="M639" i="7" s="1"/>
  <c r="L863" i="7"/>
  <c r="M863" i="7" s="1"/>
  <c r="L484" i="7"/>
  <c r="M484" i="7" s="1"/>
  <c r="L519" i="7"/>
  <c r="M519" i="7" s="1"/>
  <c r="L668" i="7"/>
  <c r="M668" i="7" s="1"/>
  <c r="L940" i="7"/>
  <c r="M940" i="7" s="1"/>
  <c r="L408" i="7"/>
  <c r="M408" i="7" s="1"/>
  <c r="L617" i="7"/>
  <c r="M617" i="7" s="1"/>
  <c r="L761" i="7"/>
  <c r="M761" i="7" s="1"/>
  <c r="L74" i="7"/>
  <c r="M74" i="7" s="1"/>
  <c r="L682" i="7"/>
  <c r="M682" i="7" s="1"/>
  <c r="L266" i="7"/>
  <c r="M266" i="7" s="1"/>
  <c r="L516" i="7"/>
  <c r="M516" i="7" s="1"/>
  <c r="L795" i="7"/>
  <c r="M795" i="7" s="1"/>
  <c r="L632" i="7"/>
  <c r="M632" i="7" s="1"/>
  <c r="L58" i="7"/>
  <c r="M58" i="7" s="1"/>
  <c r="L725" i="7"/>
  <c r="M725" i="7" s="1"/>
  <c r="L873" i="7"/>
  <c r="M873" i="7" s="1"/>
  <c r="L849" i="7"/>
  <c r="M849" i="7" s="1"/>
  <c r="L279" i="7"/>
  <c r="M279" i="7" s="1"/>
  <c r="L21" i="7"/>
  <c r="M21" i="7" s="1"/>
  <c r="L385" i="7"/>
  <c r="M385" i="7" s="1"/>
  <c r="L570" i="7"/>
  <c r="M570" i="7" s="1"/>
  <c r="L304" i="7"/>
  <c r="M304" i="7" s="1"/>
  <c r="L336" i="7"/>
  <c r="M336" i="7" s="1"/>
  <c r="L368" i="7"/>
  <c r="M368" i="7" s="1"/>
  <c r="L524" i="7"/>
  <c r="M524" i="7" s="1"/>
  <c r="L879" i="7"/>
  <c r="M879" i="7" s="1"/>
  <c r="L604" i="7"/>
  <c r="M604" i="7" s="1"/>
  <c r="L796" i="7"/>
  <c r="M796" i="7" s="1"/>
  <c r="L472" i="7"/>
  <c r="M472" i="7" s="1"/>
  <c r="L512" i="7"/>
  <c r="M512" i="7" s="1"/>
  <c r="L633" i="7"/>
  <c r="M633" i="7" s="1"/>
  <c r="L697" i="7"/>
  <c r="M697" i="7" s="1"/>
  <c r="L777" i="7"/>
  <c r="M777" i="7" s="1"/>
  <c r="L614" i="7"/>
  <c r="M614" i="7" s="1"/>
  <c r="L806" i="7"/>
  <c r="M806" i="7" s="1"/>
  <c r="L491" i="7"/>
  <c r="M491" i="7" s="1"/>
  <c r="L486" i="7"/>
  <c r="M486" i="7" s="1"/>
  <c r="L534" i="7"/>
  <c r="M534" i="7" s="1"/>
  <c r="L102" i="7"/>
  <c r="M102" i="7" s="1"/>
  <c r="L166" i="7"/>
  <c r="M166" i="7" s="1"/>
  <c r="L230" i="7"/>
  <c r="M230" i="7" s="1"/>
  <c r="L328" i="7"/>
  <c r="M328" i="7" s="1"/>
  <c r="L355" i="7"/>
  <c r="M355" i="7" s="1"/>
  <c r="L154" i="7"/>
  <c r="M154" i="7" s="1"/>
  <c r="L352" i="7"/>
  <c r="M352" i="7" s="1"/>
  <c r="L480" i="7"/>
  <c r="M480" i="7" s="1"/>
  <c r="L619" i="7"/>
  <c r="M619" i="7" s="1"/>
  <c r="L667" i="7"/>
  <c r="M667" i="7" s="1"/>
  <c r="L731" i="7"/>
  <c r="M731" i="7" s="1"/>
  <c r="L763" i="7"/>
  <c r="M763" i="7" s="1"/>
  <c r="L811" i="7"/>
  <c r="M811" i="7" s="1"/>
  <c r="L330" i="7"/>
  <c r="M330" i="7" s="1"/>
  <c r="L543" i="7"/>
  <c r="M543" i="7" s="1"/>
  <c r="L648" i="7"/>
  <c r="M648" i="7" s="1"/>
  <c r="L680" i="7"/>
  <c r="M680" i="7" s="1"/>
  <c r="L856" i="7"/>
  <c r="M856" i="7" s="1"/>
  <c r="L920" i="7"/>
  <c r="M920" i="7" s="1"/>
  <c r="L661" i="7"/>
  <c r="M661" i="7" s="1"/>
  <c r="L709" i="7"/>
  <c r="M709" i="7" s="1"/>
  <c r="L757" i="7"/>
  <c r="M757" i="7" s="1"/>
  <c r="L460" i="7"/>
  <c r="M460" i="7" s="1"/>
  <c r="L598" i="7"/>
  <c r="M598" i="7" s="1"/>
  <c r="L726" i="7"/>
  <c r="M726" i="7" s="1"/>
  <c r="L838" i="7"/>
  <c r="M838" i="7" s="1"/>
  <c r="L934" i="7"/>
  <c r="M934" i="7" s="1"/>
  <c r="L905" i="7"/>
  <c r="M905" i="7" s="1"/>
  <c r="L925" i="7"/>
  <c r="M925" i="7" s="1"/>
  <c r="L718" i="7"/>
  <c r="M718" i="7" s="1"/>
  <c r="L834" i="7"/>
  <c r="M834" i="7" s="1"/>
  <c r="L738" i="7"/>
  <c r="M738" i="7" s="1"/>
  <c r="L23" i="7"/>
  <c r="M23" i="7" s="1"/>
  <c r="L55" i="7"/>
  <c r="M55" i="7" s="1"/>
  <c r="L119" i="7"/>
  <c r="M119" i="7" s="1"/>
  <c r="L52" i="7"/>
  <c r="M52" i="7" s="1"/>
  <c r="L68" i="7"/>
  <c r="M68" i="7" s="1"/>
  <c r="L100" i="7"/>
  <c r="M100" i="7" s="1"/>
  <c r="L148" i="7"/>
  <c r="M148" i="7" s="1"/>
  <c r="L244" i="7"/>
  <c r="M244" i="7" s="1"/>
  <c r="L37" i="7"/>
  <c r="M37" i="7" s="1"/>
  <c r="L53" i="7"/>
  <c r="M53" i="7" s="1"/>
  <c r="L117" i="7"/>
  <c r="M117" i="7" s="1"/>
  <c r="L149" i="7"/>
  <c r="M149" i="7" s="1"/>
  <c r="L229" i="7"/>
  <c r="M229" i="7" s="1"/>
  <c r="L341" i="7"/>
  <c r="M341" i="7" s="1"/>
  <c r="L353" i="7"/>
  <c r="M353" i="7" s="1"/>
  <c r="L417" i="7"/>
  <c r="M417" i="7" s="1"/>
  <c r="L433" i="7"/>
  <c r="M433" i="7" s="1"/>
  <c r="L449" i="7"/>
  <c r="M449" i="7" s="1"/>
  <c r="L545" i="7"/>
  <c r="M545" i="7" s="1"/>
  <c r="L310" i="7"/>
  <c r="M310" i="7" s="1"/>
  <c r="L410" i="7"/>
  <c r="M410" i="7" s="1"/>
  <c r="L442" i="7"/>
  <c r="M442" i="7" s="1"/>
  <c r="L522" i="7"/>
  <c r="M522" i="7" s="1"/>
  <c r="L586" i="7"/>
  <c r="M586" i="7" s="1"/>
  <c r="L54" i="7"/>
  <c r="M54" i="7" s="1"/>
  <c r="L359" i="7"/>
  <c r="M359" i="7" s="1"/>
  <c r="L471" i="7"/>
  <c r="M471" i="7" s="1"/>
  <c r="L607" i="7"/>
  <c r="M607" i="7" s="1"/>
  <c r="L655" i="7"/>
  <c r="M655" i="7" s="1"/>
  <c r="L687" i="7"/>
  <c r="M687" i="7" s="1"/>
  <c r="L735" i="7"/>
  <c r="M735" i="7" s="1"/>
  <c r="L767" i="7"/>
  <c r="M767" i="7" s="1"/>
  <c r="L847" i="7"/>
  <c r="M847" i="7" s="1"/>
  <c r="L895" i="7"/>
  <c r="M895" i="7" s="1"/>
  <c r="L170" i="7"/>
  <c r="M170" i="7" s="1"/>
  <c r="L356" i="7"/>
  <c r="M356" i="7" s="1"/>
  <c r="L583" i="7"/>
  <c r="M583" i="7" s="1"/>
  <c r="L620" i="7"/>
  <c r="M620" i="7" s="1"/>
  <c r="L652" i="7"/>
  <c r="M652" i="7" s="1"/>
  <c r="L700" i="7"/>
  <c r="M700" i="7" s="1"/>
  <c r="L716" i="7"/>
  <c r="M716" i="7" s="1"/>
  <c r="L764" i="7"/>
  <c r="M764" i="7" s="1"/>
  <c r="L812" i="7"/>
  <c r="M812" i="7" s="1"/>
  <c r="L828" i="7"/>
  <c r="M828" i="7" s="1"/>
  <c r="L876" i="7"/>
  <c r="M876" i="7" s="1"/>
  <c r="L544" i="7"/>
  <c r="M544" i="7" s="1"/>
  <c r="L649" i="7"/>
  <c r="M649" i="7" s="1"/>
  <c r="L729" i="7"/>
  <c r="M729" i="7" s="1"/>
  <c r="L507" i="7"/>
  <c r="M507" i="7" s="1"/>
  <c r="L678" i="7"/>
  <c r="M678" i="7" s="1"/>
  <c r="L846" i="7"/>
  <c r="M846" i="7" s="1"/>
  <c r="L906" i="7"/>
  <c r="M906" i="7" s="1"/>
  <c r="L311" i="7"/>
  <c r="M311" i="7" s="1"/>
  <c r="L69" i="7"/>
  <c r="M69" i="7" s="1"/>
  <c r="L423" i="7"/>
  <c r="M423" i="7" s="1"/>
  <c r="L420" i="7"/>
  <c r="M420" i="7" s="1"/>
  <c r="L874" i="7"/>
  <c r="M874" i="7" s="1"/>
  <c r="L861" i="7"/>
  <c r="M861" i="7" s="1"/>
  <c r="L27" i="7"/>
  <c r="M27" i="7" s="1"/>
  <c r="L264" i="7"/>
  <c r="M264" i="7" s="1"/>
  <c r="L73" i="7"/>
  <c r="M73" i="7" s="1"/>
  <c r="L89" i="7"/>
  <c r="M89" i="7" s="1"/>
  <c r="L217" i="7"/>
  <c r="M217" i="7" s="1"/>
  <c r="L398" i="7"/>
  <c r="M398" i="7" s="1"/>
  <c r="L574" i="7"/>
  <c r="M574" i="7" s="1"/>
  <c r="L459" i="7"/>
  <c r="M459" i="7" s="1"/>
  <c r="L500" i="7"/>
  <c r="M500" i="7" s="1"/>
  <c r="L595" i="7"/>
  <c r="M595" i="7" s="1"/>
  <c r="L835" i="7"/>
  <c r="M835" i="7" s="1"/>
  <c r="L883" i="7"/>
  <c r="M883" i="7" s="1"/>
  <c r="L736" i="7"/>
  <c r="M736" i="7" s="1"/>
  <c r="L896" i="7"/>
  <c r="M896" i="7" s="1"/>
  <c r="L360" i="7"/>
  <c r="M360" i="7" s="1"/>
  <c r="L43" i="7"/>
  <c r="M43" i="7" s="1"/>
  <c r="L107" i="7"/>
  <c r="M107" i="7" s="1"/>
  <c r="L155" i="7"/>
  <c r="M155" i="7" s="1"/>
  <c r="L203" i="7"/>
  <c r="M203" i="7" s="1"/>
  <c r="L251" i="7"/>
  <c r="M251" i="7" s="1"/>
  <c r="L283" i="7"/>
  <c r="M283" i="7" s="1"/>
  <c r="L315" i="7"/>
  <c r="M315" i="7" s="1"/>
  <c r="L88" i="7"/>
  <c r="M88" i="7" s="1"/>
  <c r="L104" i="7"/>
  <c r="M104" i="7" s="1"/>
  <c r="L120" i="7"/>
  <c r="M120" i="7" s="1"/>
  <c r="L152" i="7"/>
  <c r="M152" i="7" s="1"/>
  <c r="L280" i="7"/>
  <c r="M280" i="7" s="1"/>
  <c r="L25" i="7"/>
  <c r="M25" i="7" s="1"/>
  <c r="L41" i="7"/>
  <c r="M41" i="7" s="1"/>
  <c r="L185" i="7"/>
  <c r="M185" i="7" s="1"/>
  <c r="L265" i="7"/>
  <c r="M265" i="7" s="1"/>
  <c r="L313" i="7"/>
  <c r="M313" i="7" s="1"/>
  <c r="L405" i="7"/>
  <c r="M405" i="7" s="1"/>
  <c r="L469" i="7"/>
  <c r="M469" i="7" s="1"/>
  <c r="L533" i="7"/>
  <c r="M533" i="7" s="1"/>
  <c r="L18" i="7"/>
  <c r="M18" i="7" s="1"/>
  <c r="L274" i="7"/>
  <c r="M274" i="7" s="1"/>
  <c r="L366" i="7"/>
  <c r="M366" i="7" s="1"/>
  <c r="L430" i="7"/>
  <c r="M430" i="7" s="1"/>
  <c r="L526" i="7"/>
  <c r="M526" i="7" s="1"/>
  <c r="L590" i="7"/>
  <c r="M590" i="7" s="1"/>
  <c r="L134" i="7"/>
  <c r="M134" i="7" s="1"/>
  <c r="L198" i="7"/>
  <c r="M198" i="7" s="1"/>
  <c r="L427" i="7"/>
  <c r="M427" i="7" s="1"/>
  <c r="L475" i="7"/>
  <c r="M475" i="7" s="1"/>
  <c r="L384" i="7"/>
  <c r="M384" i="7" s="1"/>
  <c r="L448" i="7"/>
  <c r="M448" i="7" s="1"/>
  <c r="L532" i="7"/>
  <c r="M532" i="7" s="1"/>
  <c r="L611" i="7"/>
  <c r="M611" i="7" s="1"/>
  <c r="L723" i="7"/>
  <c r="M723" i="7" s="1"/>
  <c r="L771" i="7"/>
  <c r="M771" i="7" s="1"/>
  <c r="L803" i="7"/>
  <c r="M803" i="7" s="1"/>
  <c r="L851" i="7"/>
  <c r="M851" i="7" s="1"/>
  <c r="L899" i="7"/>
  <c r="M899" i="7" s="1"/>
  <c r="L527" i="7"/>
  <c r="M527" i="7" s="1"/>
  <c r="L624" i="7"/>
  <c r="M624" i="7" s="1"/>
  <c r="L672" i="7"/>
  <c r="M672" i="7" s="1"/>
  <c r="L752" i="7"/>
  <c r="M752" i="7" s="1"/>
  <c r="L768" i="7"/>
  <c r="M768" i="7" s="1"/>
  <c r="L848" i="7"/>
  <c r="M848" i="7" s="1"/>
  <c r="L912" i="7"/>
  <c r="M912" i="7" s="1"/>
  <c r="L520" i="7"/>
  <c r="M520" i="7" s="1"/>
  <c r="L605" i="7"/>
  <c r="M605" i="7" s="1"/>
  <c r="L653" i="7"/>
  <c r="M653" i="7" s="1"/>
  <c r="L701" i="7"/>
  <c r="M701" i="7" s="1"/>
  <c r="L733" i="7"/>
  <c r="M733" i="7" s="1"/>
  <c r="L765" i="7"/>
  <c r="M765" i="7" s="1"/>
  <c r="L59" i="7"/>
  <c r="M59" i="7" s="1"/>
  <c r="L91" i="7"/>
  <c r="M91" i="7" s="1"/>
  <c r="L171" i="7"/>
  <c r="M171" i="7" s="1"/>
  <c r="L187" i="7"/>
  <c r="M187" i="7" s="1"/>
  <c r="L219" i="7"/>
  <c r="M219" i="7" s="1"/>
  <c r="L267" i="7"/>
  <c r="M267" i="7" s="1"/>
  <c r="L232" i="7"/>
  <c r="M232" i="7" s="1"/>
  <c r="L46" i="7"/>
  <c r="M46" i="7" s="1"/>
  <c r="L110" i="7"/>
  <c r="M110" i="7" s="1"/>
  <c r="L300" i="7"/>
  <c r="M300" i="7" s="1"/>
  <c r="L485" i="7"/>
  <c r="M485" i="7" s="1"/>
  <c r="L549" i="7"/>
  <c r="M549" i="7" s="1"/>
  <c r="L82" i="7"/>
  <c r="M82" i="7" s="1"/>
  <c r="L462" i="7"/>
  <c r="M462" i="7" s="1"/>
  <c r="L478" i="7"/>
  <c r="M478" i="7" s="1"/>
  <c r="L262" i="7"/>
  <c r="M262" i="7" s="1"/>
  <c r="L282" i="7"/>
  <c r="M282" i="7" s="1"/>
  <c r="L675" i="7"/>
  <c r="M675" i="7" s="1"/>
  <c r="L819" i="7"/>
  <c r="M819" i="7" s="1"/>
  <c r="L424" i="7"/>
  <c r="M424" i="7" s="1"/>
  <c r="L24" i="7"/>
  <c r="M24" i="7" s="1"/>
  <c r="L238" i="7"/>
  <c r="M238" i="7" s="1"/>
  <c r="L357" i="7"/>
  <c r="M357" i="7" s="1"/>
  <c r="L437" i="7"/>
  <c r="M437" i="7" s="1"/>
  <c r="L494" i="7"/>
  <c r="M494" i="7" s="1"/>
  <c r="L344" i="7"/>
  <c r="M344" i="7" s="1"/>
  <c r="L379" i="7"/>
  <c r="M379" i="7" s="1"/>
  <c r="L643" i="7"/>
  <c r="M643" i="7" s="1"/>
  <c r="L659" i="7"/>
  <c r="M659" i="7" s="1"/>
  <c r="L691" i="7"/>
  <c r="M691" i="7" s="1"/>
  <c r="L867" i="7"/>
  <c r="M867" i="7" s="1"/>
  <c r="L591" i="7"/>
  <c r="M591" i="7" s="1"/>
  <c r="L720" i="7"/>
  <c r="M720" i="7" s="1"/>
  <c r="L832" i="7"/>
  <c r="M832" i="7" s="1"/>
  <c r="L880" i="7"/>
  <c r="M880" i="7" s="1"/>
  <c r="L637" i="7"/>
  <c r="M637" i="7" s="1"/>
  <c r="B10" i="7"/>
  <c r="B23" i="7"/>
  <c r="B410" i="7"/>
  <c r="B423" i="7"/>
  <c r="B19" i="7"/>
  <c r="B405" i="7"/>
  <c r="B372" i="7"/>
  <c r="B54" i="7"/>
  <c r="B355" i="7"/>
  <c r="B155" i="7"/>
  <c r="B176" i="7"/>
  <c r="B397" i="7"/>
  <c r="B51" i="7"/>
  <c r="B331" i="7"/>
  <c r="B300" i="7"/>
  <c r="B339" i="7"/>
  <c r="B184" i="7"/>
  <c r="B408" i="7"/>
  <c r="B318" i="7"/>
  <c r="B336" i="7"/>
  <c r="B358" i="7"/>
  <c r="B404" i="7"/>
  <c r="B37" i="7"/>
  <c r="B327" i="7"/>
  <c r="B387" i="7"/>
  <c r="B29" i="7"/>
  <c r="B25" i="7"/>
  <c r="B304" i="7"/>
  <c r="B144" i="7"/>
  <c r="B18" i="7"/>
  <c r="B308" i="7"/>
  <c r="B407" i="7"/>
  <c r="B120" i="7"/>
  <c r="B371" i="7"/>
  <c r="B152" i="7"/>
  <c r="B413" i="7"/>
  <c r="B175" i="7"/>
  <c r="B901" i="7"/>
  <c r="B869" i="7"/>
  <c r="B837" i="7"/>
  <c r="B932" i="7"/>
  <c r="B813" i="7"/>
  <c r="B882" i="7"/>
  <c r="B850" i="7"/>
  <c r="B791" i="7"/>
  <c r="B927" i="7"/>
  <c r="B911" i="7"/>
  <c r="B808" i="7"/>
  <c r="B710" i="7"/>
  <c r="B678" i="7"/>
  <c r="B649" i="7"/>
  <c r="B393" i="7"/>
  <c r="B946" i="7"/>
  <c r="B875" i="7"/>
  <c r="B843" i="7"/>
  <c r="B938" i="7"/>
  <c r="B914" i="7"/>
  <c r="B803" i="7"/>
  <c r="B880" i="7"/>
  <c r="B848" i="7"/>
  <c r="B796" i="7"/>
  <c r="B700" i="7"/>
  <c r="B668" i="7"/>
  <c r="B780" i="7"/>
  <c r="B385" i="7"/>
  <c r="B422" i="7"/>
  <c r="B43" i="7"/>
  <c r="B949" i="7"/>
  <c r="B889" i="7"/>
  <c r="B857" i="7"/>
  <c r="B825" i="7"/>
  <c r="B928" i="7"/>
  <c r="B817" i="7"/>
  <c r="B902" i="7"/>
  <c r="B870" i="7"/>
  <c r="B838" i="7"/>
  <c r="B939" i="7"/>
  <c r="B923" i="7"/>
  <c r="B907" i="7"/>
  <c r="B804" i="7"/>
  <c r="B706" i="7"/>
  <c r="B674" i="7"/>
  <c r="B117" i="7"/>
  <c r="B322" i="7"/>
  <c r="B294" i="7"/>
  <c r="B159" i="7"/>
  <c r="B296" i="7"/>
  <c r="B395" i="7"/>
  <c r="B47" i="7"/>
  <c r="B390" i="7"/>
  <c r="B148" i="7"/>
  <c r="B338" i="7"/>
  <c r="B400" i="7"/>
  <c r="B334" i="7"/>
  <c r="B121" i="7"/>
  <c r="B394" i="7"/>
  <c r="B163" i="7"/>
  <c r="B374" i="7"/>
  <c r="B356" i="7"/>
  <c r="B164" i="7"/>
  <c r="B15" i="7"/>
  <c r="B403" i="7"/>
  <c r="B171" i="7"/>
  <c r="B378" i="7"/>
  <c r="B128" i="7"/>
  <c r="B30" i="7"/>
  <c r="B357" i="7"/>
  <c r="B414" i="7"/>
  <c r="B180" i="7"/>
  <c r="B139" i="7"/>
  <c r="B370" i="7"/>
  <c r="B368" i="7"/>
  <c r="B31" i="7"/>
  <c r="B12" i="7"/>
  <c r="B362" i="7"/>
  <c r="B124" i="7"/>
  <c r="B349" i="7"/>
  <c r="B342" i="7"/>
  <c r="B388" i="7"/>
  <c r="B183" i="7"/>
  <c r="B324" i="7"/>
  <c r="B352" i="7"/>
  <c r="B137" i="7"/>
  <c r="B350" i="7"/>
  <c r="B940" i="7"/>
  <c r="B893" i="7"/>
  <c r="B861" i="7"/>
  <c r="B829" i="7"/>
  <c r="B924" i="7"/>
  <c r="B805" i="7"/>
  <c r="B874" i="7"/>
  <c r="B842" i="7"/>
  <c r="B786" i="7"/>
  <c r="B800" i="7"/>
  <c r="B702" i="7"/>
  <c r="B670" i="7"/>
  <c r="B784" i="7"/>
  <c r="B417" i="7"/>
  <c r="B348" i="7"/>
  <c r="B899" i="7"/>
  <c r="B867" i="7"/>
  <c r="B835" i="7"/>
  <c r="B906" i="7"/>
  <c r="B798" i="7"/>
  <c r="B872" i="7"/>
  <c r="B840" i="7"/>
  <c r="B933" i="7"/>
  <c r="B917" i="7"/>
  <c r="B775" i="7"/>
  <c r="B692" i="7"/>
  <c r="B660" i="7"/>
  <c r="B764" i="7"/>
  <c r="B421" i="7"/>
  <c r="B351" i="7"/>
  <c r="B156" i="7"/>
  <c r="B881" i="7"/>
  <c r="B849" i="7"/>
  <c r="B793" i="7"/>
  <c r="B920" i="7"/>
  <c r="B809" i="7"/>
  <c r="B894" i="7"/>
  <c r="B862" i="7"/>
  <c r="B830" i="7"/>
  <c r="B792" i="7"/>
  <c r="B698" i="7"/>
  <c r="B666" i="7"/>
  <c r="B136" i="7"/>
  <c r="B345" i="7"/>
  <c r="B366" i="7"/>
  <c r="B942" i="7"/>
  <c r="B895" i="7"/>
  <c r="B320" i="7"/>
  <c r="B316" i="7"/>
  <c r="B160" i="7"/>
  <c r="B341" i="7"/>
  <c r="B328" i="7"/>
  <c r="B132" i="7"/>
  <c r="B402" i="7"/>
  <c r="B55" i="7"/>
  <c r="B34" i="7"/>
  <c r="B13" i="7"/>
  <c r="B379" i="7"/>
  <c r="B33" i="7"/>
  <c r="B312" i="7"/>
  <c r="B420" i="7"/>
  <c r="B151" i="7"/>
  <c r="B42" i="7"/>
  <c r="B386" i="7"/>
  <c r="B363" i="7"/>
  <c r="B127" i="7"/>
  <c r="B389" i="7"/>
  <c r="B359" i="7"/>
  <c r="B167" i="7"/>
  <c r="B140" i="7"/>
  <c r="B418" i="7"/>
  <c r="B21" i="7"/>
  <c r="B22" i="7"/>
  <c r="B20" i="7"/>
  <c r="B347" i="7"/>
  <c r="B310" i="7"/>
  <c r="B381" i="7"/>
  <c r="B406" i="7"/>
  <c r="B411" i="7"/>
  <c r="B50" i="7"/>
  <c r="B354" i="7"/>
  <c r="B416" i="7"/>
  <c r="B27" i="7"/>
  <c r="B369" i="7"/>
  <c r="B383" i="7"/>
  <c r="B945" i="7"/>
  <c r="B885" i="7"/>
  <c r="B853" i="7"/>
  <c r="B821" i="7"/>
  <c r="B916" i="7"/>
  <c r="B898" i="7"/>
  <c r="B866" i="7"/>
  <c r="B834" i="7"/>
  <c r="B935" i="7"/>
  <c r="B919" i="7"/>
  <c r="B903" i="7"/>
  <c r="B779" i="7"/>
  <c r="B694" i="7"/>
  <c r="B662" i="7"/>
  <c r="B768" i="7"/>
  <c r="B398" i="7"/>
  <c r="B412" i="7"/>
  <c r="B891" i="7"/>
  <c r="B859" i="7"/>
  <c r="B827" i="7"/>
  <c r="B930" i="7"/>
  <c r="B819" i="7"/>
  <c r="B896" i="7"/>
  <c r="B864" i="7"/>
  <c r="B832" i="7"/>
  <c r="B814" i="7"/>
  <c r="B759" i="7"/>
  <c r="B684" i="7"/>
  <c r="B652" i="7"/>
  <c r="B302" i="7"/>
  <c r="B332" i="7"/>
  <c r="B143" i="7"/>
  <c r="B941" i="7"/>
  <c r="B873" i="7"/>
  <c r="B841" i="7"/>
  <c r="B936" i="7"/>
  <c r="B912" i="7"/>
  <c r="B801" i="7"/>
  <c r="B886" i="7"/>
  <c r="B854" i="7"/>
  <c r="B822" i="7"/>
  <c r="B931" i="7"/>
  <c r="B915" i="7"/>
  <c r="B787" i="7"/>
  <c r="B690" i="7"/>
  <c r="B658" i="7"/>
  <c r="B377" i="7"/>
  <c r="B346" i="7"/>
  <c r="B376" i="7"/>
  <c r="B147" i="7"/>
  <c r="B373" i="7"/>
  <c r="B391" i="7"/>
  <c r="B14" i="7"/>
  <c r="B168" i="7"/>
  <c r="B24" i="7"/>
  <c r="B360" i="7"/>
  <c r="B365" i="7"/>
  <c r="B375" i="7"/>
  <c r="B415" i="7"/>
  <c r="B315" i="7"/>
  <c r="B58" i="7"/>
  <c r="B384" i="7"/>
  <c r="B344" i="7"/>
  <c r="B179" i="7"/>
  <c r="B311" i="7"/>
  <c r="B306" i="7"/>
  <c r="B340" i="7"/>
  <c r="B46" i="7"/>
  <c r="B292" i="7"/>
  <c r="B26" i="7"/>
  <c r="B16" i="7"/>
  <c r="B17" i="7"/>
  <c r="B28" i="7"/>
  <c r="B392" i="7"/>
  <c r="B326" i="7"/>
  <c r="B298" i="7"/>
  <c r="B343" i="7"/>
  <c r="B419" i="7"/>
  <c r="B38" i="7"/>
  <c r="B32" i="7"/>
  <c r="B401" i="7"/>
  <c r="B364" i="7"/>
  <c r="B877" i="7"/>
  <c r="B845" i="7"/>
  <c r="B908" i="7"/>
  <c r="B890" i="7"/>
  <c r="B858" i="7"/>
  <c r="B826" i="7"/>
  <c r="B816" i="7"/>
  <c r="B763" i="7"/>
  <c r="B686" i="7"/>
  <c r="B654" i="7"/>
  <c r="B361" i="7"/>
  <c r="B367" i="7"/>
  <c r="B323" i="7"/>
  <c r="B943" i="7"/>
  <c r="B883" i="7"/>
  <c r="B851" i="7"/>
  <c r="B797" i="7"/>
  <c r="B922" i="7"/>
  <c r="B811" i="7"/>
  <c r="B888" i="7"/>
  <c r="B856" i="7"/>
  <c r="B824" i="7"/>
  <c r="B925" i="7"/>
  <c r="B909" i="7"/>
  <c r="B806" i="7"/>
  <c r="B708" i="7"/>
  <c r="B676" i="7"/>
  <c r="B645" i="7"/>
  <c r="B353" i="7"/>
  <c r="B382" i="7"/>
  <c r="B396" i="7"/>
  <c r="B944" i="7"/>
  <c r="B897" i="7"/>
  <c r="B865" i="7"/>
  <c r="B833" i="7"/>
  <c r="B904" i="7"/>
  <c r="B794" i="7"/>
  <c r="B878" i="7"/>
  <c r="B846" i="7"/>
  <c r="B799" i="7"/>
  <c r="B812" i="7"/>
  <c r="B771" i="7"/>
  <c r="B682" i="7"/>
  <c r="B776" i="7"/>
  <c r="B409" i="7"/>
  <c r="B380" i="7"/>
  <c r="B172" i="7"/>
  <c r="B947" i="7"/>
  <c r="B879" i="7"/>
  <c r="B887" i="7"/>
  <c r="B847" i="7"/>
  <c r="B789" i="7"/>
  <c r="B918" i="7"/>
  <c r="B790" i="7"/>
  <c r="B884" i="7"/>
  <c r="B852" i="7"/>
  <c r="B820" i="7"/>
  <c r="B929" i="7"/>
  <c r="B913" i="7"/>
  <c r="B767" i="7"/>
  <c r="B680" i="7"/>
  <c r="B772" i="7"/>
  <c r="B732" i="7"/>
  <c r="B646" i="7"/>
  <c r="B738" i="7"/>
  <c r="B693" i="7"/>
  <c r="B661" i="7"/>
  <c r="B613" i="7"/>
  <c r="B549" i="7"/>
  <c r="B618" i="7"/>
  <c r="B554" i="7"/>
  <c r="B619" i="7"/>
  <c r="B555" i="7"/>
  <c r="B624" i="7"/>
  <c r="B752" i="7"/>
  <c r="B720" i="7"/>
  <c r="B712" i="7"/>
  <c r="B683" i="7"/>
  <c r="B651" i="7"/>
  <c r="B625" i="7"/>
  <c r="B561" i="7"/>
  <c r="B630" i="7"/>
  <c r="B566" i="7"/>
  <c r="B631" i="7"/>
  <c r="B567" i="7"/>
  <c r="B636" i="7"/>
  <c r="B572" i="7"/>
  <c r="B742" i="7"/>
  <c r="B650" i="7"/>
  <c r="B705" i="7"/>
  <c r="B673" i="7"/>
  <c r="B774" i="7"/>
  <c r="B745" i="7"/>
  <c r="B729" i="7"/>
  <c r="B713" i="7"/>
  <c r="B605" i="7"/>
  <c r="B541" i="7"/>
  <c r="B626" i="7"/>
  <c r="B562" i="7"/>
  <c r="B643" i="7"/>
  <c r="B579" i="7"/>
  <c r="B515" i="7"/>
  <c r="B695" i="7"/>
  <c r="B663" i="7"/>
  <c r="B751" i="7"/>
  <c r="B735" i="7"/>
  <c r="B719" i="7"/>
  <c r="B601" i="7"/>
  <c r="B537" i="7"/>
  <c r="B606" i="7"/>
  <c r="B542" i="7"/>
  <c r="B623" i="7"/>
  <c r="B559" i="7"/>
  <c r="B628" i="7"/>
  <c r="B564" i="7"/>
  <c r="B502" i="7"/>
  <c r="B503" i="7"/>
  <c r="B443" i="7"/>
  <c r="B497" i="7"/>
  <c r="B444" i="7"/>
  <c r="B314" i="7"/>
  <c r="B429" i="7"/>
  <c r="B283" i="7"/>
  <c r="B560" i="7"/>
  <c r="B498" i="7"/>
  <c r="B499" i="7"/>
  <c r="B441" i="7"/>
  <c r="B456" i="7"/>
  <c r="B442" i="7"/>
  <c r="B435" i="7"/>
  <c r="B289" i="7"/>
  <c r="B257" i="7"/>
  <c r="B225" i="7"/>
  <c r="B59" i="7"/>
  <c r="B871" i="7"/>
  <c r="B839" i="7"/>
  <c r="B785" i="7"/>
  <c r="B910" i="7"/>
  <c r="B788" i="7"/>
  <c r="B876" i="7"/>
  <c r="B844" i="7"/>
  <c r="B795" i="7"/>
  <c r="B810" i="7"/>
  <c r="B704" i="7"/>
  <c r="B672" i="7"/>
  <c r="B756" i="7"/>
  <c r="B724" i="7"/>
  <c r="B769" i="7"/>
  <c r="B730" i="7"/>
  <c r="B765" i="7"/>
  <c r="B685" i="7"/>
  <c r="B653" i="7"/>
  <c r="B749" i="7"/>
  <c r="B733" i="7"/>
  <c r="B717" i="7"/>
  <c r="B597" i="7"/>
  <c r="B533" i="7"/>
  <c r="B602" i="7"/>
  <c r="B538" i="7"/>
  <c r="B603" i="7"/>
  <c r="B539" i="7"/>
  <c r="B608" i="7"/>
  <c r="B744" i="7"/>
  <c r="B707" i="7"/>
  <c r="B675" i="7"/>
  <c r="B778" i="7"/>
  <c r="B747" i="7"/>
  <c r="B731" i="7"/>
  <c r="B715" i="7"/>
  <c r="B609" i="7"/>
  <c r="B545" i="7"/>
  <c r="B614" i="7"/>
  <c r="B550" i="7"/>
  <c r="B615" i="7"/>
  <c r="B551" i="7"/>
  <c r="B620" i="7"/>
  <c r="B556" i="7"/>
  <c r="B734" i="7"/>
  <c r="B697" i="7"/>
  <c r="B665" i="7"/>
  <c r="B758" i="7"/>
  <c r="B644" i="7"/>
  <c r="B589" i="7"/>
  <c r="B525" i="7"/>
  <c r="B610" i="7"/>
  <c r="B546" i="7"/>
  <c r="B627" i="7"/>
  <c r="B563" i="7"/>
  <c r="B632" i="7"/>
  <c r="B687" i="7"/>
  <c r="B655" i="7"/>
  <c r="B585" i="7"/>
  <c r="B521" i="7"/>
  <c r="B590" i="7"/>
  <c r="B526" i="7"/>
  <c r="B607" i="7"/>
  <c r="B543" i="7"/>
  <c r="B612" i="7"/>
  <c r="B548" i="7"/>
  <c r="B486" i="7"/>
  <c r="B487" i="7"/>
  <c r="B492" i="7"/>
  <c r="B481" i="7"/>
  <c r="B432" i="7"/>
  <c r="B297" i="7"/>
  <c r="B337" i="7"/>
  <c r="B275" i="7"/>
  <c r="B544" i="7"/>
  <c r="B482" i="7"/>
  <c r="B483" i="7"/>
  <c r="B504" i="7"/>
  <c r="B493" i="7"/>
  <c r="B438" i="7"/>
  <c r="B427" i="7"/>
  <c r="B281" i="7"/>
  <c r="B249" i="7"/>
  <c r="B399" i="7"/>
  <c r="B948" i="7"/>
  <c r="B863" i="7"/>
  <c r="B831" i="7"/>
  <c r="B934" i="7"/>
  <c r="B815" i="7"/>
  <c r="B900" i="7"/>
  <c r="B868" i="7"/>
  <c r="B836" i="7"/>
  <c r="B937" i="7"/>
  <c r="B921" i="7"/>
  <c r="B905" i="7"/>
  <c r="B802" i="7"/>
  <c r="B696" i="7"/>
  <c r="B664" i="7"/>
  <c r="B748" i="7"/>
  <c r="B716" i="7"/>
  <c r="B754" i="7"/>
  <c r="B722" i="7"/>
  <c r="B709" i="7"/>
  <c r="B677" i="7"/>
  <c r="B782" i="7"/>
  <c r="B581" i="7"/>
  <c r="B517" i="7"/>
  <c r="B586" i="7"/>
  <c r="B522" i="7"/>
  <c r="B587" i="7"/>
  <c r="B523" i="7"/>
  <c r="B592" i="7"/>
  <c r="B736" i="7"/>
  <c r="B777" i="7"/>
  <c r="B699" i="7"/>
  <c r="B667" i="7"/>
  <c r="B762" i="7"/>
  <c r="B648" i="7"/>
  <c r="B593" i="7"/>
  <c r="B529" i="7"/>
  <c r="B598" i="7"/>
  <c r="B534" i="7"/>
  <c r="B599" i="7"/>
  <c r="B535" i="7"/>
  <c r="B604" i="7"/>
  <c r="B760" i="7"/>
  <c r="B726" i="7"/>
  <c r="B773" i="7"/>
  <c r="B689" i="7"/>
  <c r="B657" i="7"/>
  <c r="B753" i="7"/>
  <c r="B737" i="7"/>
  <c r="B721" i="7"/>
  <c r="B637" i="7"/>
  <c r="B573" i="7"/>
  <c r="B509" i="7"/>
  <c r="B594" i="7"/>
  <c r="B530" i="7"/>
  <c r="B611" i="7"/>
  <c r="B547" i="7"/>
  <c r="B616" i="7"/>
  <c r="B679" i="7"/>
  <c r="B770" i="7"/>
  <c r="B743" i="7"/>
  <c r="B727" i="7"/>
  <c r="B633" i="7"/>
  <c r="B569" i="7"/>
  <c r="B638" i="7"/>
  <c r="B574" i="7"/>
  <c r="B510" i="7"/>
  <c r="B591" i="7"/>
  <c r="B527" i="7"/>
  <c r="B596" i="7"/>
  <c r="B532" i="7"/>
  <c r="B470" i="7"/>
  <c r="B471" i="7"/>
  <c r="B476" i="7"/>
  <c r="B465" i="7"/>
  <c r="B424" i="7"/>
  <c r="B290" i="7"/>
  <c r="B329" i="7"/>
  <c r="B267" i="7"/>
  <c r="B528" i="7"/>
  <c r="B466" i="7"/>
  <c r="B467" i="7"/>
  <c r="B488" i="7"/>
  <c r="B855" i="7"/>
  <c r="B823" i="7"/>
  <c r="B926" i="7"/>
  <c r="B807" i="7"/>
  <c r="B892" i="7"/>
  <c r="B860" i="7"/>
  <c r="B828" i="7"/>
  <c r="B818" i="7"/>
  <c r="B783" i="7"/>
  <c r="B688" i="7"/>
  <c r="B656" i="7"/>
  <c r="B740" i="7"/>
  <c r="B711" i="7"/>
  <c r="B746" i="7"/>
  <c r="B714" i="7"/>
  <c r="B781" i="7"/>
  <c r="B701" i="7"/>
  <c r="B669" i="7"/>
  <c r="B766" i="7"/>
  <c r="B741" i="7"/>
  <c r="B725" i="7"/>
  <c r="B629" i="7"/>
  <c r="B565" i="7"/>
  <c r="B634" i="7"/>
  <c r="B570" i="7"/>
  <c r="B635" i="7"/>
  <c r="B571" i="7"/>
  <c r="B640" i="7"/>
  <c r="B576" i="7"/>
  <c r="B728" i="7"/>
  <c r="B761" i="7"/>
  <c r="B691" i="7"/>
  <c r="B659" i="7"/>
  <c r="B755" i="7"/>
  <c r="B739" i="7"/>
  <c r="B723" i="7"/>
  <c r="B641" i="7"/>
  <c r="B577" i="7"/>
  <c r="B513" i="7"/>
  <c r="B582" i="7"/>
  <c r="B518" i="7"/>
  <c r="B583" i="7"/>
  <c r="B519" i="7"/>
  <c r="B588" i="7"/>
  <c r="B750" i="7"/>
  <c r="B718" i="7"/>
  <c r="B757" i="7"/>
  <c r="B681" i="7"/>
  <c r="B647" i="7"/>
  <c r="B621" i="7"/>
  <c r="B557" i="7"/>
  <c r="B642" i="7"/>
  <c r="B578" i="7"/>
  <c r="B514" i="7"/>
  <c r="B595" i="7"/>
  <c r="B531" i="7"/>
  <c r="B703" i="7"/>
  <c r="B671" i="7"/>
  <c r="B617" i="7"/>
  <c r="B553" i="7"/>
  <c r="B622" i="7"/>
  <c r="B558" i="7"/>
  <c r="B639" i="7"/>
  <c r="B575" i="7"/>
  <c r="B511" i="7"/>
  <c r="B580" i="7"/>
  <c r="B516" i="7"/>
  <c r="B454" i="7"/>
  <c r="B455" i="7"/>
  <c r="B460" i="7"/>
  <c r="B449" i="7"/>
  <c r="B325" i="7"/>
  <c r="B437" i="7"/>
  <c r="B321" i="7"/>
  <c r="B259" i="7"/>
  <c r="B512" i="7"/>
  <c r="B450" i="7"/>
  <c r="B451" i="7"/>
  <c r="B472" i="7"/>
  <c r="B461" i="7"/>
  <c r="B307" i="7"/>
  <c r="B317" i="7"/>
  <c r="B265" i="7"/>
  <c r="B233" i="7"/>
  <c r="B280" i="7"/>
  <c r="B333" i="7"/>
  <c r="B288" i="7"/>
  <c r="B248" i="7"/>
  <c r="B209" i="7"/>
  <c r="B204" i="7"/>
  <c r="B131" i="7"/>
  <c r="B125" i="7"/>
  <c r="B154" i="7"/>
  <c r="B89" i="7"/>
  <c r="B94" i="7"/>
  <c r="B64" i="7"/>
  <c r="B73" i="7"/>
  <c r="B524" i="7"/>
  <c r="B462" i="7"/>
  <c r="B447" i="7"/>
  <c r="B452" i="7"/>
  <c r="B457" i="7"/>
  <c r="B305" i="7"/>
  <c r="B287" i="7"/>
  <c r="B255" i="7"/>
  <c r="B313" i="7"/>
  <c r="B262" i="7"/>
  <c r="B230" i="7"/>
  <c r="B199" i="7"/>
  <c r="B202" i="7"/>
  <c r="B182" i="7"/>
  <c r="B150" i="7"/>
  <c r="B82" i="7"/>
  <c r="B92" i="7"/>
  <c r="B70" i="7"/>
  <c r="B44" i="7"/>
  <c r="B584" i="7"/>
  <c r="B520" i="7"/>
  <c r="B458" i="7"/>
  <c r="B459" i="7"/>
  <c r="B480" i="7"/>
  <c r="B485" i="7"/>
  <c r="B439" i="7"/>
  <c r="B299" i="7"/>
  <c r="B269" i="7"/>
  <c r="B237" i="7"/>
  <c r="B276" i="7"/>
  <c r="B244" i="7"/>
  <c r="B301" i="7"/>
  <c r="B189" i="7"/>
  <c r="B192" i="7"/>
  <c r="B130" i="7"/>
  <c r="B169" i="7"/>
  <c r="B101" i="7"/>
  <c r="B106" i="7"/>
  <c r="B109" i="7"/>
  <c r="B49" i="7"/>
  <c r="B251" i="7"/>
  <c r="B223" i="7"/>
  <c r="B266" i="7"/>
  <c r="B234" i="7"/>
  <c r="B291" i="7"/>
  <c r="B195" i="7"/>
  <c r="B190" i="7"/>
  <c r="B119" i="7"/>
  <c r="B158" i="7"/>
  <c r="B91" i="7"/>
  <c r="B104" i="7"/>
  <c r="B115" i="7"/>
  <c r="B52" i="7"/>
  <c r="B39" i="7"/>
  <c r="B273" i="7"/>
  <c r="B272" i="7"/>
  <c r="B240" i="7"/>
  <c r="B201" i="7"/>
  <c r="B196" i="7"/>
  <c r="B122" i="7"/>
  <c r="B177" i="7"/>
  <c r="B145" i="7"/>
  <c r="B80" i="7"/>
  <c r="B86" i="7"/>
  <c r="B57" i="7"/>
  <c r="B65" i="7"/>
  <c r="B508" i="7"/>
  <c r="B495" i="7"/>
  <c r="B500" i="7"/>
  <c r="B505" i="7"/>
  <c r="B436" i="7"/>
  <c r="B433" i="7"/>
  <c r="B279" i="7"/>
  <c r="B247" i="7"/>
  <c r="B286" i="7"/>
  <c r="B254" i="7"/>
  <c r="B220" i="7"/>
  <c r="B191" i="7"/>
  <c r="B194" i="7"/>
  <c r="B173" i="7"/>
  <c r="B103" i="7"/>
  <c r="B114" i="7"/>
  <c r="B84" i="7"/>
  <c r="B62" i="7"/>
  <c r="B71" i="7"/>
  <c r="B568" i="7"/>
  <c r="B506" i="7"/>
  <c r="B507" i="7"/>
  <c r="B445" i="7"/>
  <c r="B464" i="7"/>
  <c r="B469" i="7"/>
  <c r="B434" i="7"/>
  <c r="B431" i="7"/>
  <c r="B261" i="7"/>
  <c r="B229" i="7"/>
  <c r="B268" i="7"/>
  <c r="B236" i="7"/>
  <c r="B213" i="7"/>
  <c r="B216" i="7"/>
  <c r="B187" i="7"/>
  <c r="B123" i="7"/>
  <c r="B162" i="7"/>
  <c r="B93" i="7"/>
  <c r="B98" i="7"/>
  <c r="B76" i="7"/>
  <c r="B40" i="7"/>
  <c r="B243" i="7"/>
  <c r="B293" i="7"/>
  <c r="B258" i="7"/>
  <c r="B226" i="7"/>
  <c r="B219" i="7"/>
  <c r="B214" i="7"/>
  <c r="B129" i="7"/>
  <c r="B181" i="7"/>
  <c r="B149" i="7"/>
  <c r="B83" i="7"/>
  <c r="B96" i="7"/>
  <c r="B74" i="7"/>
  <c r="B45" i="7"/>
  <c r="B309" i="7"/>
  <c r="B477" i="7"/>
  <c r="B241" i="7"/>
  <c r="B264" i="7"/>
  <c r="B232" i="7"/>
  <c r="B193" i="7"/>
  <c r="B188" i="7"/>
  <c r="B142" i="7"/>
  <c r="B170" i="7"/>
  <c r="B105" i="7"/>
  <c r="B116" i="7"/>
  <c r="B113" i="7"/>
  <c r="B48" i="7"/>
  <c r="B35" i="7"/>
  <c r="B494" i="7"/>
  <c r="B479" i="7"/>
  <c r="B484" i="7"/>
  <c r="B489" i="7"/>
  <c r="B428" i="7"/>
  <c r="B425" i="7"/>
  <c r="B271" i="7"/>
  <c r="B239" i="7"/>
  <c r="B278" i="7"/>
  <c r="B246" i="7"/>
  <c r="B215" i="7"/>
  <c r="B218" i="7"/>
  <c r="B134" i="7"/>
  <c r="B166" i="7"/>
  <c r="B95" i="7"/>
  <c r="B108" i="7"/>
  <c r="B77" i="7"/>
  <c r="B60" i="7"/>
  <c r="B63" i="7"/>
  <c r="B552" i="7"/>
  <c r="B490" i="7"/>
  <c r="B491" i="7"/>
  <c r="B440" i="7"/>
  <c r="B448" i="7"/>
  <c r="B453" i="7"/>
  <c r="B426" i="7"/>
  <c r="B285" i="7"/>
  <c r="B253" i="7"/>
  <c r="B221" i="7"/>
  <c r="B260" i="7"/>
  <c r="B228" i="7"/>
  <c r="B205" i="7"/>
  <c r="B208" i="7"/>
  <c r="B185" i="7"/>
  <c r="B133" i="7"/>
  <c r="B153" i="7"/>
  <c r="B85" i="7"/>
  <c r="B90" i="7"/>
  <c r="B68" i="7"/>
  <c r="B69" i="7"/>
  <c r="B235" i="7"/>
  <c r="B282" i="7"/>
  <c r="B250" i="7"/>
  <c r="B224" i="7"/>
  <c r="B211" i="7"/>
  <c r="B206" i="7"/>
  <c r="B126" i="7"/>
  <c r="B174" i="7"/>
  <c r="B107" i="7"/>
  <c r="B78" i="7"/>
  <c r="B88" i="7"/>
  <c r="B66" i="7"/>
  <c r="B75" i="7"/>
  <c r="B11" i="7"/>
  <c r="B430" i="7"/>
  <c r="B295" i="7"/>
  <c r="B256" i="7"/>
  <c r="B217" i="7"/>
  <c r="B212" i="7"/>
  <c r="B186" i="7"/>
  <c r="B138" i="7"/>
  <c r="B161" i="7"/>
  <c r="B97" i="7"/>
  <c r="B102" i="7"/>
  <c r="B72" i="7"/>
  <c r="B41" i="7"/>
  <c r="B540" i="7"/>
  <c r="B478" i="7"/>
  <c r="B463" i="7"/>
  <c r="B468" i="7"/>
  <c r="B473" i="7"/>
  <c r="B335" i="7"/>
  <c r="B330" i="7"/>
  <c r="B263" i="7"/>
  <c r="B231" i="7"/>
  <c r="B270" i="7"/>
  <c r="B238" i="7"/>
  <c r="B207" i="7"/>
  <c r="B210" i="7"/>
  <c r="B118" i="7"/>
  <c r="B157" i="7"/>
  <c r="B87" i="7"/>
  <c r="B100" i="7"/>
  <c r="B111" i="7"/>
  <c r="B53" i="7"/>
  <c r="B600" i="7"/>
  <c r="B536" i="7"/>
  <c r="B474" i="7"/>
  <c r="B475" i="7"/>
  <c r="B496" i="7"/>
  <c r="B501" i="7"/>
  <c r="B446" i="7"/>
  <c r="B319" i="7"/>
  <c r="B277" i="7"/>
  <c r="B245" i="7"/>
  <c r="B284" i="7"/>
  <c r="B252" i="7"/>
  <c r="B222" i="7"/>
  <c r="B197" i="7"/>
  <c r="B200" i="7"/>
  <c r="B141" i="7"/>
  <c r="B178" i="7"/>
  <c r="B146" i="7"/>
  <c r="B112" i="7"/>
  <c r="B79" i="7"/>
  <c r="B56" i="7"/>
  <c r="B36" i="7"/>
  <c r="B227" i="7"/>
  <c r="B274" i="7"/>
  <c r="B242" i="7"/>
  <c r="B303" i="7"/>
  <c r="B203" i="7"/>
  <c r="B198" i="7"/>
  <c r="B135" i="7"/>
  <c r="B165" i="7"/>
  <c r="B99" i="7"/>
  <c r="B110" i="7"/>
  <c r="B81" i="7"/>
  <c r="B61" i="7"/>
  <c r="B67" i="7"/>
  <c r="V9" i="7"/>
  <c r="U9" i="7"/>
  <c r="Q18" i="7"/>
  <c r="R18" i="7"/>
  <c r="N198" i="7"/>
  <c r="N326" i="7"/>
  <c r="N486" i="7"/>
  <c r="N559" i="7"/>
  <c r="N623" i="7"/>
  <c r="N687" i="7"/>
  <c r="N751" i="7"/>
  <c r="N815" i="7"/>
  <c r="N895" i="7"/>
  <c r="N12" i="7"/>
  <c r="N44" i="7"/>
  <c r="N76" i="7"/>
  <c r="N108" i="7"/>
  <c r="N140" i="7"/>
  <c r="N172" i="7"/>
  <c r="N204" i="7"/>
  <c r="N236" i="7"/>
  <c r="N268" i="7"/>
  <c r="N300" i="7"/>
  <c r="N332" i="7"/>
  <c r="N364" i="7"/>
  <c r="N396" i="7"/>
  <c r="N428" i="7"/>
  <c r="N460" i="7"/>
  <c r="N492" i="7"/>
  <c r="N27" i="7"/>
  <c r="N59" i="7"/>
  <c r="N91" i="7"/>
  <c r="N123" i="7"/>
  <c r="N155" i="7"/>
  <c r="N187" i="7"/>
  <c r="N219" i="7"/>
  <c r="N251" i="7"/>
  <c r="N283" i="7"/>
  <c r="N315" i="7"/>
  <c r="N347" i="7"/>
  <c r="N379" i="7"/>
  <c r="N411" i="7"/>
  <c r="N443" i="7"/>
  <c r="N475" i="7"/>
  <c r="N25" i="7"/>
  <c r="N57" i="7"/>
  <c r="N89" i="7"/>
  <c r="N153" i="7"/>
  <c r="N217" i="7"/>
  <c r="N281" i="7"/>
  <c r="N345" i="7"/>
  <c r="N409" i="7"/>
  <c r="N473" i="7"/>
  <c r="N520" i="7"/>
  <c r="N552" i="7"/>
  <c r="N584" i="7"/>
  <c r="N616" i="7"/>
  <c r="N648" i="7"/>
  <c r="N680" i="7"/>
  <c r="N712" i="7"/>
  <c r="N744" i="7"/>
  <c r="N776" i="7"/>
  <c r="N808" i="7"/>
  <c r="N840" i="7"/>
  <c r="N872" i="7"/>
  <c r="N904" i="7"/>
  <c r="N936" i="7"/>
  <c r="N93" i="7"/>
  <c r="N173" i="7"/>
  <c r="N245" i="7"/>
  <c r="N373" i="7"/>
  <c r="N493" i="7"/>
  <c r="N574" i="7"/>
  <c r="N638" i="7"/>
  <c r="N702" i="7"/>
  <c r="N770" i="7"/>
  <c r="N814" i="7"/>
  <c r="N846" i="7"/>
  <c r="N878" i="7"/>
  <c r="N914" i="7"/>
  <c r="N34" i="7"/>
  <c r="N66" i="7"/>
  <c r="N130" i="7"/>
  <c r="N290" i="7"/>
  <c r="N509" i="7"/>
  <c r="N621" i="7"/>
  <c r="N749" i="7"/>
  <c r="N861" i="7"/>
  <c r="N85" i="7"/>
  <c r="N510" i="7"/>
  <c r="N722" i="7"/>
  <c r="N150" i="7"/>
  <c r="N374" i="7"/>
  <c r="N567" i="7"/>
  <c r="N695" i="7"/>
  <c r="N807" i="7"/>
  <c r="N935" i="7"/>
  <c r="N703" i="7"/>
  <c r="N80" i="7"/>
  <c r="N112" i="7"/>
  <c r="N144" i="7"/>
  <c r="N176" i="7"/>
  <c r="N208" i="7"/>
  <c r="N240" i="7"/>
  <c r="N272" i="7"/>
  <c r="N304" i="7"/>
  <c r="N336" i="7"/>
  <c r="N368" i="7"/>
  <c r="N400" i="7"/>
  <c r="N432" i="7"/>
  <c r="N464" i="7"/>
  <c r="N496" i="7"/>
  <c r="N31" i="7"/>
  <c r="N95" i="7"/>
  <c r="N127" i="7"/>
  <c r="N159" i="7"/>
  <c r="N191" i="7"/>
  <c r="N223" i="7"/>
  <c r="N255" i="7"/>
  <c r="N287" i="7"/>
  <c r="N319" i="7"/>
  <c r="N351" i="7"/>
  <c r="N383" i="7"/>
  <c r="N415" i="7"/>
  <c r="N447" i="7"/>
  <c r="N479" i="7"/>
  <c r="N33" i="7"/>
  <c r="N97" i="7"/>
  <c r="N161" i="7"/>
  <c r="N225" i="7"/>
  <c r="N289" i="7"/>
  <c r="N353" i="7"/>
  <c r="N417" i="7"/>
  <c r="N481" i="7"/>
  <c r="N524" i="7"/>
  <c r="N556" i="7"/>
  <c r="N588" i="7"/>
  <c r="N620" i="7"/>
  <c r="N652" i="7"/>
  <c r="N684" i="7"/>
  <c r="N716" i="7"/>
  <c r="N748" i="7"/>
  <c r="N780" i="7"/>
  <c r="N812" i="7"/>
  <c r="N844" i="7"/>
  <c r="N876" i="7"/>
  <c r="N908" i="7"/>
  <c r="N940" i="7"/>
  <c r="N117" i="7"/>
  <c r="N261" i="7"/>
  <c r="N389" i="7"/>
  <c r="N506" i="7"/>
  <c r="N582" i="7"/>
  <c r="N646" i="7"/>
  <c r="N710" i="7"/>
  <c r="N778" i="7"/>
  <c r="N818" i="7"/>
  <c r="N850" i="7"/>
  <c r="N882" i="7"/>
  <c r="N918" i="7"/>
  <c r="N42" i="7"/>
  <c r="N106" i="7"/>
  <c r="N170" i="7"/>
  <c r="N234" i="7"/>
  <c r="N298" i="7"/>
  <c r="N362" i="7"/>
  <c r="N426" i="7"/>
  <c r="N490" i="7"/>
  <c r="N529" i="7"/>
  <c r="N545" i="7"/>
  <c r="N561" i="7"/>
  <c r="N577" i="7"/>
  <c r="N593" i="7"/>
  <c r="N609" i="7"/>
  <c r="N625" i="7"/>
  <c r="N641" i="7"/>
  <c r="N657" i="7"/>
  <c r="N673" i="7"/>
  <c r="N689" i="7"/>
  <c r="N705" i="7"/>
  <c r="N721" i="7"/>
  <c r="N737" i="7"/>
  <c r="N753" i="7"/>
  <c r="N769" i="7"/>
  <c r="N785" i="7"/>
  <c r="N801" i="7"/>
  <c r="N817" i="7"/>
  <c r="N833" i="7"/>
  <c r="N849" i="7"/>
  <c r="N865" i="7"/>
  <c r="N881" i="7"/>
  <c r="N897" i="7"/>
  <c r="N913" i="7"/>
  <c r="N929" i="7"/>
  <c r="N945" i="7"/>
  <c r="N45" i="7"/>
  <c r="N101" i="7"/>
  <c r="N149" i="7"/>
  <c r="N205" i="7"/>
  <c r="N269" i="7"/>
  <c r="N333" i="7"/>
  <c r="N397" i="7"/>
  <c r="N469" i="7"/>
  <c r="N514" i="7"/>
  <c r="N546" i="7"/>
  <c r="N570" i="7"/>
  <c r="N602" i="7"/>
  <c r="N634" i="7"/>
  <c r="N666" i="7"/>
  <c r="N698" i="7"/>
  <c r="N730" i="7"/>
  <c r="N758" i="7"/>
  <c r="N790" i="7"/>
  <c r="N942" i="7"/>
  <c r="N30" i="7"/>
  <c r="N62" i="7"/>
  <c r="N94" i="7"/>
  <c r="N126" i="7"/>
  <c r="N158" i="7"/>
  <c r="N190" i="7"/>
  <c r="N222" i="7"/>
  <c r="N254" i="7"/>
  <c r="N286" i="7"/>
  <c r="N318" i="7"/>
  <c r="N350" i="7"/>
  <c r="N382" i="7"/>
  <c r="N414" i="7"/>
  <c r="N446" i="7"/>
  <c r="N478" i="7"/>
  <c r="N507" i="7"/>
  <c r="N523" i="7"/>
  <c r="N539" i="7"/>
  <c r="N555" i="7"/>
  <c r="N571" i="7"/>
  <c r="N587" i="7"/>
  <c r="N603" i="7"/>
  <c r="N619" i="7"/>
  <c r="N635" i="7"/>
  <c r="N651" i="7"/>
  <c r="N667" i="7"/>
  <c r="N683" i="7"/>
  <c r="N699" i="7"/>
  <c r="N715" i="7"/>
  <c r="N731" i="7"/>
  <c r="N747" i="7"/>
  <c r="N763" i="7"/>
  <c r="N779" i="7"/>
  <c r="N795" i="7"/>
  <c r="N811" i="7"/>
  <c r="N827" i="7"/>
  <c r="N843" i="7"/>
  <c r="N859" i="7"/>
  <c r="N875" i="7"/>
  <c r="N891" i="7"/>
  <c r="N907" i="7"/>
  <c r="N923" i="7"/>
  <c r="N939" i="7"/>
  <c r="N83" i="7"/>
  <c r="N99" i="7"/>
  <c r="N115" i="7"/>
  <c r="N131" i="7"/>
  <c r="N147" i="7"/>
  <c r="N163" i="7"/>
  <c r="N179" i="7"/>
  <c r="N195" i="7"/>
  <c r="N211" i="7"/>
  <c r="N227" i="7"/>
  <c r="N243" i="7"/>
  <c r="N259" i="7"/>
  <c r="N275" i="7"/>
  <c r="N291" i="7"/>
  <c r="N307" i="7"/>
  <c r="N323" i="7"/>
  <c r="N339" i="7"/>
  <c r="N355" i="7"/>
  <c r="N371" i="7"/>
  <c r="N387" i="7"/>
  <c r="N403" i="7"/>
  <c r="N419" i="7"/>
  <c r="N435" i="7"/>
  <c r="N451" i="7"/>
  <c r="N467" i="7"/>
  <c r="N483" i="7"/>
  <c r="N499" i="7"/>
  <c r="N41" i="7"/>
  <c r="N73" i="7"/>
  <c r="N105" i="7"/>
  <c r="N137" i="7"/>
  <c r="N169" i="7"/>
  <c r="N201" i="7"/>
  <c r="N233" i="7"/>
  <c r="N265" i="7"/>
  <c r="N297" i="7"/>
  <c r="N329" i="7"/>
  <c r="N361" i="7"/>
  <c r="N393" i="7"/>
  <c r="N425" i="7"/>
  <c r="N457" i="7"/>
  <c r="N489" i="7"/>
  <c r="N512" i="7"/>
  <c r="N528" i="7"/>
  <c r="N544" i="7"/>
  <c r="N560" i="7"/>
  <c r="N576" i="7"/>
  <c r="N592" i="7"/>
  <c r="N608" i="7"/>
  <c r="N624" i="7"/>
  <c r="N640" i="7"/>
  <c r="N656" i="7"/>
  <c r="N672" i="7"/>
  <c r="N688" i="7"/>
  <c r="N704" i="7"/>
  <c r="N720" i="7"/>
  <c r="N736" i="7"/>
  <c r="N752" i="7"/>
  <c r="N768" i="7"/>
  <c r="N784" i="7"/>
  <c r="N800" i="7"/>
  <c r="N816" i="7"/>
  <c r="N832" i="7"/>
  <c r="N848" i="7"/>
  <c r="N864" i="7"/>
  <c r="N880" i="7"/>
  <c r="N896" i="7"/>
  <c r="N912" i="7"/>
  <c r="N928" i="7"/>
  <c r="N944" i="7"/>
  <c r="N61" i="7"/>
  <c r="N133" i="7"/>
  <c r="N213" i="7"/>
  <c r="N277" i="7"/>
  <c r="N341" i="7"/>
  <c r="N405" i="7"/>
  <c r="N461" i="7"/>
  <c r="N518" i="7"/>
  <c r="N550" i="7"/>
  <c r="N590" i="7"/>
  <c r="N622" i="7"/>
  <c r="N654" i="7"/>
  <c r="N686" i="7"/>
  <c r="N718" i="7"/>
  <c r="N754" i="7"/>
  <c r="N786" i="7"/>
  <c r="N806" i="7"/>
  <c r="N822" i="7"/>
  <c r="N838" i="7"/>
  <c r="N854" i="7"/>
  <c r="N870" i="7"/>
  <c r="N886" i="7"/>
  <c r="N906" i="7"/>
  <c r="N922" i="7"/>
  <c r="N18" i="7"/>
  <c r="N50" i="7"/>
  <c r="N82" i="7"/>
  <c r="N114" i="7"/>
  <c r="N146" i="7"/>
  <c r="N210" i="7"/>
  <c r="N242" i="7"/>
  <c r="N274" i="7"/>
  <c r="N306" i="7"/>
  <c r="N338" i="7"/>
  <c r="N370" i="7"/>
  <c r="N402" i="7"/>
  <c r="N434" i="7"/>
  <c r="N466" i="7"/>
  <c r="N498" i="7"/>
  <c r="N517" i="7"/>
  <c r="N533" i="7"/>
  <c r="N549" i="7"/>
  <c r="N565" i="7"/>
  <c r="N581" i="7"/>
  <c r="N597" i="7"/>
  <c r="N613" i="7"/>
  <c r="N629" i="7"/>
  <c r="N661" i="7"/>
  <c r="N677" i="7"/>
  <c r="N693" i="7"/>
  <c r="N709" i="7"/>
  <c r="N741" i="7"/>
  <c r="N773" i="7"/>
  <c r="N805" i="7"/>
  <c r="N837" i="7"/>
  <c r="N869" i="7"/>
  <c r="N901" i="7"/>
  <c r="N933" i="7"/>
  <c r="N53" i="7"/>
  <c r="N165" i="7"/>
  <c r="N221" i="7"/>
  <c r="N349" i="7"/>
  <c r="N485" i="7"/>
  <c r="N554" i="7"/>
  <c r="N610" i="7"/>
  <c r="N674" i="7"/>
  <c r="N734" i="7"/>
  <c r="N902" i="7"/>
  <c r="N38" i="7"/>
  <c r="N102" i="7"/>
  <c r="N166" i="7"/>
  <c r="N230" i="7"/>
  <c r="N294" i="7"/>
  <c r="N390" i="7"/>
  <c r="N454" i="7"/>
  <c r="N511" i="7"/>
  <c r="N543" i="7"/>
  <c r="N575" i="7"/>
  <c r="N607" i="7"/>
  <c r="N639" i="7"/>
  <c r="N671" i="7"/>
  <c r="N735" i="7"/>
  <c r="N767" i="7"/>
  <c r="N799" i="7"/>
  <c r="N831" i="7"/>
  <c r="N879" i="7"/>
  <c r="N911" i="7"/>
  <c r="N943" i="7"/>
  <c r="N20" i="7"/>
  <c r="N36" i="7"/>
  <c r="N52" i="7"/>
  <c r="N68" i="7"/>
  <c r="N84" i="7"/>
  <c r="N100" i="7"/>
  <c r="N116" i="7"/>
  <c r="N132" i="7"/>
  <c r="N148" i="7"/>
  <c r="N164" i="7"/>
  <c r="N180" i="7"/>
  <c r="N196" i="7"/>
  <c r="N212" i="7"/>
  <c r="N228" i="7"/>
  <c r="N244" i="7"/>
  <c r="N260" i="7"/>
  <c r="N276" i="7"/>
  <c r="N292" i="7"/>
  <c r="N308" i="7"/>
  <c r="N324" i="7"/>
  <c r="N340" i="7"/>
  <c r="N356" i="7"/>
  <c r="N372" i="7"/>
  <c r="N388" i="7"/>
  <c r="N404" i="7"/>
  <c r="N420" i="7"/>
  <c r="N436" i="7"/>
  <c r="N452" i="7"/>
  <c r="N468" i="7"/>
  <c r="N484" i="7"/>
  <c r="N500" i="7"/>
  <c r="N19" i="7"/>
  <c r="N35" i="7"/>
  <c r="N51" i="7"/>
  <c r="N67" i="7"/>
  <c r="S26" i="7" l="1"/>
  <c r="S27" i="7"/>
  <c r="V25" i="7"/>
  <c r="W25" i="7" s="1"/>
  <c r="X25" i="7" s="1"/>
  <c r="Y25" i="7" s="1"/>
  <c r="Z25" i="7" s="1"/>
  <c r="AA25" i="7" s="1"/>
  <c r="AB25" i="7" s="1"/>
  <c r="V21" i="7"/>
  <c r="S19" i="7"/>
  <c r="V24" i="7"/>
  <c r="W24" i="7" s="1"/>
  <c r="X24" i="7" s="1"/>
  <c r="Y24" i="7" s="1"/>
  <c r="Z24" i="7" s="1"/>
  <c r="AA24" i="7" s="1"/>
  <c r="U19" i="7"/>
  <c r="U21" i="7"/>
  <c r="S21" i="7"/>
  <c r="V19" i="7"/>
  <c r="AC25" i="7"/>
  <c r="G8" i="3"/>
  <c r="D34" i="3"/>
  <c r="C4" i="3"/>
  <c r="F55" i="3"/>
  <c r="AC24" i="7"/>
  <c r="E4" i="3"/>
  <c r="D4" i="3"/>
  <c r="F4" i="3"/>
  <c r="G43" i="3"/>
  <c r="C35" i="3"/>
  <c r="G51" i="3"/>
  <c r="G4" i="3"/>
  <c r="D55" i="3"/>
  <c r="G27" i="3"/>
  <c r="H4" i="3"/>
  <c r="F12" i="3"/>
  <c r="E40" i="3"/>
  <c r="E6" i="3"/>
  <c r="F22" i="3"/>
  <c r="G47" i="3"/>
  <c r="H59" i="3"/>
  <c r="I59" i="3" s="1"/>
  <c r="D8" i="3"/>
  <c r="H52" i="3"/>
  <c r="I52" i="3" s="1"/>
  <c r="H40" i="3"/>
  <c r="I40" i="3" s="1"/>
  <c r="G42" i="3"/>
  <c r="E31" i="3"/>
  <c r="D10" i="3"/>
  <c r="H24" i="3"/>
  <c r="I24" i="3" s="1"/>
  <c r="H30" i="3"/>
  <c r="I30" i="3" s="1"/>
  <c r="G62" i="3"/>
  <c r="G61" i="3"/>
  <c r="H35" i="3"/>
  <c r="I35" i="3" s="1"/>
  <c r="D53" i="3"/>
  <c r="E39" i="3"/>
  <c r="E62" i="3"/>
  <c r="G34" i="3"/>
  <c r="G7" i="3"/>
  <c r="G5" i="3"/>
  <c r="F30" i="3"/>
  <c r="H27" i="3"/>
  <c r="I27" i="3" s="1"/>
  <c r="G32" i="3"/>
  <c r="F40" i="3"/>
  <c r="H62" i="3"/>
  <c r="I62" i="3" s="1"/>
  <c r="G13" i="3"/>
  <c r="H47" i="3"/>
  <c r="I47" i="3" s="1"/>
  <c r="H42" i="3"/>
  <c r="I42" i="3" s="1"/>
  <c r="H61" i="3"/>
  <c r="I61" i="3" s="1"/>
  <c r="H43" i="3"/>
  <c r="I43" i="3" s="1"/>
  <c r="G6" i="3"/>
  <c r="H8" i="3"/>
  <c r="I8" i="3" s="1"/>
  <c r="F59" i="3"/>
  <c r="C12" i="3"/>
  <c r="F15" i="3"/>
  <c r="F9" i="3"/>
  <c r="E63" i="3"/>
  <c r="C5" i="3"/>
  <c r="E54" i="3"/>
  <c r="E20" i="3"/>
  <c r="C59" i="3"/>
  <c r="C8" i="3"/>
  <c r="G14" i="3"/>
  <c r="G48" i="3"/>
  <c r="G10" i="3"/>
  <c r="G33" i="3"/>
  <c r="H16" i="3"/>
  <c r="I16" i="3" s="1"/>
  <c r="F44" i="3"/>
  <c r="H54" i="3"/>
  <c r="I54" i="3" s="1"/>
  <c r="G26" i="3"/>
  <c r="F23" i="3"/>
  <c r="H21" i="3"/>
  <c r="I21" i="3" s="1"/>
  <c r="G19" i="3"/>
  <c r="G38" i="3"/>
  <c r="G39" i="3"/>
  <c r="G53" i="3"/>
  <c r="G18" i="3"/>
  <c r="F31" i="3"/>
  <c r="G36" i="3"/>
  <c r="F63" i="3"/>
  <c r="E18" i="3"/>
  <c r="C52" i="3"/>
  <c r="C41" i="3"/>
  <c r="D35" i="3"/>
  <c r="C15" i="3"/>
  <c r="E10" i="3"/>
  <c r="E32" i="3"/>
  <c r="C58" i="3"/>
  <c r="C49" i="3"/>
  <c r="F5" i="3"/>
  <c r="C36" i="3"/>
  <c r="D43" i="3"/>
  <c r="D54" i="3"/>
  <c r="D27" i="3"/>
  <c r="E36" i="3"/>
  <c r="E24" i="3"/>
  <c r="D11" i="3"/>
  <c r="D36" i="3"/>
  <c r="C57" i="3"/>
  <c r="F29" i="3"/>
  <c r="E21" i="3"/>
  <c r="C23" i="3"/>
  <c r="D50" i="3"/>
  <c r="E55" i="3"/>
  <c r="E60" i="3"/>
  <c r="C60" i="3"/>
  <c r="E33" i="3"/>
  <c r="C24" i="3"/>
  <c r="D33" i="3"/>
  <c r="E19" i="3"/>
  <c r="D51" i="3"/>
  <c r="C45" i="3"/>
  <c r="E52" i="3"/>
  <c r="C61" i="3"/>
  <c r="C9" i="3"/>
  <c r="C63" i="3"/>
  <c r="E51" i="3"/>
  <c r="F41" i="3"/>
  <c r="D28" i="3"/>
  <c r="F16" i="3"/>
  <c r="C48" i="3"/>
  <c r="D61" i="3"/>
  <c r="D47" i="3"/>
  <c r="D52" i="3"/>
  <c r="G59" i="3"/>
  <c r="H63" i="3"/>
  <c r="I63" i="3" s="1"/>
  <c r="H17" i="3"/>
  <c r="I17" i="3" s="1"/>
  <c r="F6" i="3"/>
  <c r="G35" i="3"/>
  <c r="H31" i="3"/>
  <c r="I31" i="3" s="1"/>
  <c r="H28" i="3"/>
  <c r="I28" i="3" s="1"/>
  <c r="H9" i="3"/>
  <c r="I9" i="3" s="1"/>
  <c r="H29" i="3"/>
  <c r="I29" i="3" s="1"/>
  <c r="H37" i="3"/>
  <c r="I37" i="3" s="1"/>
  <c r="H20" i="3"/>
  <c r="I20" i="3" s="1"/>
  <c r="H15" i="3"/>
  <c r="I15" i="3" s="1"/>
  <c r="H11" i="3"/>
  <c r="I11" i="3" s="1"/>
  <c r="H25" i="3"/>
  <c r="I25" i="3" s="1"/>
  <c r="H58" i="3"/>
  <c r="I58" i="3" s="1"/>
  <c r="F13" i="3"/>
  <c r="H55" i="3"/>
  <c r="I55" i="3" s="1"/>
  <c r="G21" i="3"/>
  <c r="F49" i="3"/>
  <c r="H23" i="3"/>
  <c r="I23" i="3" s="1"/>
  <c r="G40" i="3"/>
  <c r="F32" i="3"/>
  <c r="H22" i="3"/>
  <c r="I22" i="3" s="1"/>
  <c r="G54" i="3"/>
  <c r="F50" i="3"/>
  <c r="H44" i="3"/>
  <c r="I44" i="3" s="1"/>
  <c r="G30" i="3"/>
  <c r="G16" i="3"/>
  <c r="G52" i="3"/>
  <c r="F7" i="3"/>
  <c r="H12" i="3"/>
  <c r="I12" i="3" s="1"/>
  <c r="H41" i="3"/>
  <c r="I41" i="3" s="1"/>
  <c r="H46" i="3"/>
  <c r="I46" i="3" s="1"/>
  <c r="F34" i="3"/>
  <c r="G24" i="3"/>
  <c r="C13" i="3"/>
  <c r="C7" i="3"/>
  <c r="C17" i="3"/>
  <c r="D38" i="3"/>
  <c r="C21" i="3"/>
  <c r="D13" i="3"/>
  <c r="D20" i="3"/>
  <c r="D24" i="3"/>
  <c r="D14" i="3"/>
  <c r="D18" i="3"/>
  <c r="C51" i="3"/>
  <c r="C16" i="3"/>
  <c r="E47" i="3"/>
  <c r="C28" i="3"/>
  <c r="F45" i="3"/>
  <c r="D56" i="3"/>
  <c r="D59" i="3"/>
  <c r="D23" i="3"/>
  <c r="E56" i="3"/>
  <c r="C32" i="3"/>
  <c r="C37" i="3"/>
  <c r="C42" i="3"/>
  <c r="H56" i="3"/>
  <c r="I56" i="3" s="1"/>
  <c r="E27" i="3"/>
  <c r="E49" i="3"/>
  <c r="D57" i="3"/>
  <c r="E14" i="3"/>
  <c r="D60" i="3"/>
  <c r="E29" i="3"/>
  <c r="C47" i="3"/>
  <c r="D16" i="3"/>
  <c r="E45" i="3"/>
  <c r="E57" i="3"/>
  <c r="C30" i="3"/>
  <c r="H51" i="3"/>
  <c r="I51" i="3" s="1"/>
  <c r="D30" i="3"/>
  <c r="H14" i="3"/>
  <c r="I14" i="3" s="1"/>
  <c r="H48" i="3"/>
  <c r="I48" i="3" s="1"/>
  <c r="H10" i="3"/>
  <c r="I10" i="3" s="1"/>
  <c r="H33" i="3"/>
  <c r="I33" i="3" s="1"/>
  <c r="G60" i="3"/>
  <c r="G50" i="3"/>
  <c r="F54" i="3"/>
  <c r="H26" i="3"/>
  <c r="I26" i="3" s="1"/>
  <c r="G49" i="3"/>
  <c r="F21" i="3"/>
  <c r="H19" i="3"/>
  <c r="I19" i="3" s="1"/>
  <c r="H38" i="3"/>
  <c r="I38" i="3" s="1"/>
  <c r="H39" i="3"/>
  <c r="I39" i="3" s="1"/>
  <c r="H53" i="3"/>
  <c r="I53" i="3" s="1"/>
  <c r="H18" i="3"/>
  <c r="I18" i="3" s="1"/>
  <c r="G57" i="3"/>
  <c r="H36" i="3"/>
  <c r="I36" i="3" s="1"/>
  <c r="G45" i="3"/>
  <c r="F46" i="3"/>
  <c r="C18" i="3"/>
  <c r="C31" i="3"/>
  <c r="E46" i="3"/>
  <c r="C10" i="3"/>
  <c r="D9" i="3"/>
  <c r="C26" i="3"/>
  <c r="D17" i="3"/>
  <c r="E8" i="3"/>
  <c r="C44" i="3"/>
  <c r="D62" i="3"/>
  <c r="F14" i="3"/>
  <c r="H34" i="3"/>
  <c r="I34" i="3" s="1"/>
  <c r="G46" i="3"/>
  <c r="G41" i="3"/>
  <c r="G12" i="3"/>
  <c r="H7" i="3"/>
  <c r="I7" i="3" s="1"/>
  <c r="F33" i="3"/>
  <c r="H5" i="3"/>
  <c r="I5" i="3" s="1"/>
  <c r="H60" i="3"/>
  <c r="I60" i="3" s="1"/>
  <c r="G44" i="3"/>
  <c r="H50" i="3"/>
  <c r="I50" i="3" s="1"/>
  <c r="F27" i="3"/>
  <c r="G22" i="3"/>
  <c r="H32" i="3"/>
  <c r="I32" i="3" s="1"/>
  <c r="F26" i="3"/>
  <c r="G23" i="3"/>
  <c r="H49" i="3"/>
  <c r="I49" i="3" s="1"/>
  <c r="F62" i="3"/>
  <c r="G55" i="3"/>
  <c r="H13" i="3"/>
  <c r="I13" i="3" s="1"/>
  <c r="G58" i="3"/>
  <c r="G25" i="3"/>
  <c r="G11" i="3"/>
  <c r="G15" i="3"/>
  <c r="G20" i="3"/>
  <c r="G37" i="3"/>
  <c r="G29" i="3"/>
  <c r="G9" i="3"/>
  <c r="G28" i="3"/>
  <c r="G31" i="3"/>
  <c r="H57" i="3"/>
  <c r="I57" i="3" s="1"/>
  <c r="H6" i="3"/>
  <c r="I6" i="3" s="1"/>
  <c r="G17" i="3"/>
  <c r="G63" i="3"/>
  <c r="H45" i="3"/>
  <c r="I45" i="3" s="1"/>
  <c r="E28" i="3"/>
  <c r="D46" i="3"/>
  <c r="D25" i="3"/>
  <c r="C19" i="3"/>
  <c r="D39" i="3"/>
  <c r="D15" i="3"/>
  <c r="E53" i="3"/>
  <c r="C25" i="3"/>
  <c r="D29" i="3"/>
  <c r="E12" i="3"/>
  <c r="F35" i="3"/>
  <c r="E41" i="3"/>
  <c r="D48" i="3"/>
  <c r="E25" i="3"/>
  <c r="C53" i="3"/>
  <c r="D7" i="3"/>
  <c r="C34" i="3"/>
  <c r="E7" i="3"/>
  <c r="D5" i="3"/>
  <c r="C20" i="3"/>
  <c r="C50" i="3"/>
  <c r="E44" i="3"/>
  <c r="E22" i="3"/>
  <c r="C40" i="3"/>
  <c r="C29" i="3"/>
  <c r="F56" i="3"/>
  <c r="C6" i="3"/>
  <c r="C43" i="3"/>
  <c r="E48" i="3"/>
  <c r="C22" i="3"/>
  <c r="E43" i="3"/>
  <c r="C56" i="3"/>
  <c r="E17" i="3"/>
  <c r="I4" i="3"/>
  <c r="D6" i="3"/>
  <c r="E5" i="3"/>
  <c r="N401" i="7"/>
  <c r="N77" i="7"/>
  <c r="N713" i="7"/>
  <c r="N774" i="7"/>
  <c r="N739" i="7"/>
  <c r="N717" i="7"/>
  <c r="N647" i="7"/>
  <c r="N134" i="7"/>
  <c r="N262" i="7"/>
  <c r="N422" i="7"/>
  <c r="N527" i="7"/>
  <c r="N591" i="7"/>
  <c r="N655" i="7"/>
  <c r="N719" i="7"/>
  <c r="N783" i="7"/>
  <c r="N847" i="7"/>
  <c r="N927" i="7"/>
  <c r="N28" i="7"/>
  <c r="N60" i="7"/>
  <c r="N92" i="7"/>
  <c r="N124" i="7"/>
  <c r="N156" i="7"/>
  <c r="N188" i="7"/>
  <c r="N220" i="7"/>
  <c r="N252" i="7"/>
  <c r="N284" i="7"/>
  <c r="N316" i="7"/>
  <c r="N348" i="7"/>
  <c r="N380" i="7"/>
  <c r="N412" i="7"/>
  <c r="N444" i="7"/>
  <c r="N476" i="7"/>
  <c r="N11" i="7"/>
  <c r="N43" i="7"/>
  <c r="N75" i="7"/>
  <c r="N107" i="7"/>
  <c r="N139" i="7"/>
  <c r="N171" i="7"/>
  <c r="N203" i="7"/>
  <c r="N235" i="7"/>
  <c r="N267" i="7"/>
  <c r="N299" i="7"/>
  <c r="N331" i="7"/>
  <c r="N363" i="7"/>
  <c r="N395" i="7"/>
  <c r="N427" i="7"/>
  <c r="N459" i="7"/>
  <c r="N491" i="7"/>
  <c r="N121" i="7"/>
  <c r="N185" i="7"/>
  <c r="N249" i="7"/>
  <c r="N313" i="7"/>
  <c r="N377" i="7"/>
  <c r="N441" i="7"/>
  <c r="N503" i="7"/>
  <c r="N536" i="7"/>
  <c r="N568" i="7"/>
  <c r="N600" i="7"/>
  <c r="N632" i="7"/>
  <c r="N664" i="7"/>
  <c r="N696" i="7"/>
  <c r="N728" i="7"/>
  <c r="N760" i="7"/>
  <c r="N792" i="7"/>
  <c r="N824" i="7"/>
  <c r="N856" i="7"/>
  <c r="N888" i="7"/>
  <c r="N920" i="7"/>
  <c r="N21" i="7"/>
  <c r="N309" i="7"/>
  <c r="N437" i="7"/>
  <c r="N534" i="7"/>
  <c r="N606" i="7"/>
  <c r="N670" i="7"/>
  <c r="N738" i="7"/>
  <c r="N798" i="7"/>
  <c r="N830" i="7"/>
  <c r="N862" i="7"/>
  <c r="N894" i="7"/>
  <c r="N938" i="7"/>
  <c r="N162" i="7"/>
  <c r="N386" i="7"/>
  <c r="N573" i="7"/>
  <c r="N685" i="7"/>
  <c r="N797" i="7"/>
  <c r="N909" i="7"/>
  <c r="N253" i="7"/>
  <c r="N626" i="7"/>
  <c r="N22" i="7"/>
  <c r="N278" i="7"/>
  <c r="N502" i="7"/>
  <c r="N631" i="7"/>
  <c r="N743" i="7"/>
  <c r="N871" i="7"/>
  <c r="N358" i="7"/>
  <c r="N863" i="7"/>
  <c r="N32" i="7"/>
  <c r="N64" i="7"/>
  <c r="N96" i="7"/>
  <c r="N128" i="7"/>
  <c r="N160" i="7"/>
  <c r="N192" i="7"/>
  <c r="N224" i="7"/>
  <c r="N256" i="7"/>
  <c r="N288" i="7"/>
  <c r="N320" i="7"/>
  <c r="N352" i="7"/>
  <c r="N384" i="7"/>
  <c r="N416" i="7"/>
  <c r="N448" i="7"/>
  <c r="N480" i="7"/>
  <c r="N15" i="7"/>
  <c r="N47" i="7"/>
  <c r="N79" i="7"/>
  <c r="N111" i="7"/>
  <c r="N143" i="7"/>
  <c r="N175" i="7"/>
  <c r="N207" i="7"/>
  <c r="N239" i="7"/>
  <c r="N271" i="7"/>
  <c r="N303" i="7"/>
  <c r="N335" i="7"/>
  <c r="N367" i="7"/>
  <c r="N399" i="7"/>
  <c r="N431" i="7"/>
  <c r="N463" i="7"/>
  <c r="N495" i="7"/>
  <c r="N65" i="7"/>
  <c r="N129" i="7"/>
  <c r="N193" i="7"/>
  <c r="N257" i="7"/>
  <c r="N321" i="7"/>
  <c r="N385" i="7"/>
  <c r="N449" i="7"/>
  <c r="N508" i="7"/>
  <c r="N540" i="7"/>
  <c r="N572" i="7"/>
  <c r="N604" i="7"/>
  <c r="N636" i="7"/>
  <c r="N668" i="7"/>
  <c r="N700" i="7"/>
  <c r="N732" i="7"/>
  <c r="N764" i="7"/>
  <c r="N796" i="7"/>
  <c r="N828" i="7"/>
  <c r="N860" i="7"/>
  <c r="N892" i="7"/>
  <c r="N924" i="7"/>
  <c r="N37" i="7"/>
  <c r="N189" i="7"/>
  <c r="N325" i="7"/>
  <c r="N445" i="7"/>
  <c r="N542" i="7"/>
  <c r="N614" i="7"/>
  <c r="N678" i="7"/>
  <c r="N746" i="7"/>
  <c r="N802" i="7"/>
  <c r="N834" i="7"/>
  <c r="N866" i="7"/>
  <c r="N898" i="7"/>
  <c r="N946" i="7"/>
  <c r="N74" i="7"/>
  <c r="N138" i="7"/>
  <c r="N202" i="7"/>
  <c r="N266" i="7"/>
  <c r="N330" i="7"/>
  <c r="N394" i="7"/>
  <c r="N458" i="7"/>
  <c r="N513" i="7"/>
  <c r="N580" i="7"/>
  <c r="N562" i="7"/>
  <c r="N186" i="7"/>
  <c r="N841" i="7"/>
  <c r="N206" i="7"/>
  <c r="N867" i="7"/>
  <c r="N893" i="7"/>
  <c r="N823" i="7"/>
  <c r="N70" i="7"/>
  <c r="N16" i="7"/>
  <c r="N48" i="7"/>
  <c r="N63" i="7"/>
  <c r="N178" i="7"/>
  <c r="N708" i="7"/>
  <c r="N810" i="7"/>
  <c r="N90" i="7"/>
  <c r="N410" i="7"/>
  <c r="N69" i="7"/>
  <c r="N462" i="7"/>
  <c r="N226" i="7"/>
  <c r="N453" i="7"/>
  <c r="N118" i="7"/>
  <c r="N757" i="7"/>
  <c r="N145" i="7"/>
  <c r="N836" i="7"/>
  <c r="N26" i="7"/>
  <c r="N585" i="7"/>
  <c r="N530" i="7"/>
  <c r="N611" i="7"/>
  <c r="N541" i="7"/>
  <c r="N934" i="7"/>
  <c r="N438" i="7"/>
  <c r="N104" i="7"/>
  <c r="V26" i="7"/>
  <c r="N439" i="7"/>
  <c r="N311" i="7"/>
  <c r="N183" i="7"/>
  <c r="N55" i="7"/>
  <c r="N424" i="7"/>
  <c r="N296" i="7"/>
  <c r="N168" i="7"/>
  <c r="N40" i="7"/>
  <c r="N706" i="7"/>
  <c r="N578" i="7"/>
  <c r="N413" i="7"/>
  <c r="N109" i="7"/>
  <c r="N821" i="7"/>
  <c r="N855" i="7"/>
  <c r="N679" i="7"/>
  <c r="N519" i="7"/>
  <c r="N182" i="7"/>
  <c r="N86" i="7"/>
  <c r="N566" i="7"/>
  <c r="N941" i="7"/>
  <c r="N765" i="7"/>
  <c r="N589" i="7"/>
  <c r="N322" i="7"/>
  <c r="N899" i="7"/>
  <c r="N771" i="7"/>
  <c r="N643" i="7"/>
  <c r="N515" i="7"/>
  <c r="N270" i="7"/>
  <c r="N14" i="7"/>
  <c r="N586" i="7"/>
  <c r="N181" i="7"/>
  <c r="N873" i="7"/>
  <c r="N745" i="7"/>
  <c r="N617" i="7"/>
  <c r="N474" i="7"/>
  <c r="N218" i="7"/>
  <c r="N842" i="7"/>
  <c r="N630" i="7"/>
  <c r="N229" i="7"/>
  <c r="N868" i="7"/>
  <c r="N740" i="7"/>
  <c r="N612" i="7"/>
  <c r="N465" i="7"/>
  <c r="N209" i="7"/>
  <c r="N471" i="7"/>
  <c r="N343" i="7"/>
  <c r="N215" i="7"/>
  <c r="N87" i="7"/>
  <c r="N456" i="7"/>
  <c r="N328" i="7"/>
  <c r="N200" i="7"/>
  <c r="N72" i="7"/>
  <c r="C62" i="3"/>
  <c r="N885" i="7"/>
  <c r="N903" i="7"/>
  <c r="N727" i="7"/>
  <c r="N551" i="7"/>
  <c r="N246" i="7"/>
  <c r="N658" i="7"/>
  <c r="N141" i="7"/>
  <c r="N813" i="7"/>
  <c r="N637" i="7"/>
  <c r="N418" i="7"/>
  <c r="N931" i="7"/>
  <c r="N803" i="7"/>
  <c r="N675" i="7"/>
  <c r="N547" i="7"/>
  <c r="N334" i="7"/>
  <c r="N78" i="7"/>
  <c r="N650" i="7"/>
  <c r="N301" i="7"/>
  <c r="N905" i="7"/>
  <c r="N777" i="7"/>
  <c r="N649" i="7"/>
  <c r="N521" i="7"/>
  <c r="N282" i="7"/>
  <c r="N154" i="7"/>
  <c r="N874" i="7"/>
  <c r="N694" i="7"/>
  <c r="N357" i="7"/>
  <c r="N900" i="7"/>
  <c r="N772" i="7"/>
  <c r="N644" i="7"/>
  <c r="N516" i="7"/>
  <c r="N273" i="7"/>
  <c r="N17" i="7"/>
  <c r="N375" i="7"/>
  <c r="N247" i="7"/>
  <c r="N119" i="7"/>
  <c r="N488" i="7"/>
  <c r="N360" i="7"/>
  <c r="N232" i="7"/>
  <c r="N24" i="7"/>
  <c r="N56" i="7"/>
  <c r="N88" i="7"/>
  <c r="N120" i="7"/>
  <c r="N152" i="7"/>
  <c r="N184" i="7"/>
  <c r="N216" i="7"/>
  <c r="N248" i="7"/>
  <c r="N280" i="7"/>
  <c r="N312" i="7"/>
  <c r="N344" i="7"/>
  <c r="N376" i="7"/>
  <c r="N408" i="7"/>
  <c r="N440" i="7"/>
  <c r="N472" i="7"/>
  <c r="N504" i="7"/>
  <c r="N39" i="7"/>
  <c r="N71" i="7"/>
  <c r="N103" i="7"/>
  <c r="N135" i="7"/>
  <c r="N167" i="7"/>
  <c r="N199" i="7"/>
  <c r="N231" i="7"/>
  <c r="N263" i="7"/>
  <c r="N295" i="7"/>
  <c r="N327" i="7"/>
  <c r="N359" i="7"/>
  <c r="N391" i="7"/>
  <c r="N423" i="7"/>
  <c r="N455" i="7"/>
  <c r="N487" i="7"/>
  <c r="N49" i="7"/>
  <c r="N113" i="7"/>
  <c r="N177" i="7"/>
  <c r="N241" i="7"/>
  <c r="N305" i="7"/>
  <c r="N369" i="7"/>
  <c r="N433" i="7"/>
  <c r="N497" i="7"/>
  <c r="N532" i="7"/>
  <c r="N564" i="7"/>
  <c r="N596" i="7"/>
  <c r="N628" i="7"/>
  <c r="N660" i="7"/>
  <c r="N692" i="7"/>
  <c r="N724" i="7"/>
  <c r="N756" i="7"/>
  <c r="N788" i="7"/>
  <c r="N820" i="7"/>
  <c r="N852" i="7"/>
  <c r="N884" i="7"/>
  <c r="N916" i="7"/>
  <c r="N948" i="7"/>
  <c r="N157" i="7"/>
  <c r="N293" i="7"/>
  <c r="N421" i="7"/>
  <c r="N526" i="7"/>
  <c r="N598" i="7"/>
  <c r="N662" i="7"/>
  <c r="N726" i="7"/>
  <c r="N794" i="7"/>
  <c r="N826" i="7"/>
  <c r="N858" i="7"/>
  <c r="N890" i="7"/>
  <c r="N930" i="7"/>
  <c r="N122" i="7"/>
  <c r="N250" i="7"/>
  <c r="N314" i="7"/>
  <c r="N378" i="7"/>
  <c r="N442" i="7"/>
  <c r="N505" i="7"/>
  <c r="N537" i="7"/>
  <c r="N569" i="7"/>
  <c r="N601" i="7"/>
  <c r="N633" i="7"/>
  <c r="N665" i="7"/>
  <c r="N697" i="7"/>
  <c r="N729" i="7"/>
  <c r="N761" i="7"/>
  <c r="N793" i="7"/>
  <c r="N825" i="7"/>
  <c r="N857" i="7"/>
  <c r="N889" i="7"/>
  <c r="N921" i="7"/>
  <c r="N13" i="7"/>
  <c r="N125" i="7"/>
  <c r="N237" i="7"/>
  <c r="N365" i="7"/>
  <c r="N501" i="7"/>
  <c r="N558" i="7"/>
  <c r="N618" i="7"/>
  <c r="N682" i="7"/>
  <c r="N742" i="7"/>
  <c r="N926" i="7"/>
  <c r="N46" i="7"/>
  <c r="N110" i="7"/>
  <c r="N174" i="7"/>
  <c r="N238" i="7"/>
  <c r="N302" i="7"/>
  <c r="N366" i="7"/>
  <c r="N430" i="7"/>
  <c r="N494" i="7"/>
  <c r="N531" i="7"/>
  <c r="N563" i="7"/>
  <c r="N595" i="7"/>
  <c r="N627" i="7"/>
  <c r="N659" i="7"/>
  <c r="N691" i="7"/>
  <c r="N723" i="7"/>
  <c r="N755" i="7"/>
  <c r="N787" i="7"/>
  <c r="N819" i="7"/>
  <c r="N851" i="7"/>
  <c r="N883" i="7"/>
  <c r="N915" i="7"/>
  <c r="N947" i="7"/>
  <c r="N194" i="7"/>
  <c r="N258" i="7"/>
  <c r="N354" i="7"/>
  <c r="N450" i="7"/>
  <c r="N525" i="7"/>
  <c r="N557" i="7"/>
  <c r="N605" i="7"/>
  <c r="N653" i="7"/>
  <c r="N701" i="7"/>
  <c r="N733" i="7"/>
  <c r="N781" i="7"/>
  <c r="N829" i="7"/>
  <c r="N877" i="7"/>
  <c r="N925" i="7"/>
  <c r="N29" i="7"/>
  <c r="N197" i="7"/>
  <c r="N381" i="7"/>
  <c r="N538" i="7"/>
  <c r="N594" i="7"/>
  <c r="N690" i="7"/>
  <c r="N782" i="7"/>
  <c r="N54" i="7"/>
  <c r="N214" i="7"/>
  <c r="N310" i="7"/>
  <c r="N406" i="7"/>
  <c r="N470" i="7"/>
  <c r="N535" i="7"/>
  <c r="N583" i="7"/>
  <c r="N615" i="7"/>
  <c r="N663" i="7"/>
  <c r="N711" i="7"/>
  <c r="N759" i="7"/>
  <c r="N791" i="7"/>
  <c r="N839" i="7"/>
  <c r="N887" i="7"/>
  <c r="N919" i="7"/>
  <c r="N725" i="7"/>
  <c r="N789" i="7"/>
  <c r="N853" i="7"/>
  <c r="N917" i="7"/>
  <c r="N766" i="7"/>
  <c r="N642" i="7"/>
  <c r="N522" i="7"/>
  <c r="N285" i="7"/>
  <c r="N949" i="7"/>
  <c r="N645" i="7"/>
  <c r="N775" i="7"/>
  <c r="N599" i="7"/>
  <c r="N342" i="7"/>
  <c r="N750" i="7"/>
  <c r="N317" i="7"/>
  <c r="N845" i="7"/>
  <c r="N669" i="7"/>
  <c r="N482" i="7"/>
  <c r="N98" i="7"/>
  <c r="N835" i="7"/>
  <c r="N707" i="7"/>
  <c r="N579" i="7"/>
  <c r="N398" i="7"/>
  <c r="N142" i="7"/>
  <c r="N714" i="7"/>
  <c r="N429" i="7"/>
  <c r="N937" i="7"/>
  <c r="N809" i="7"/>
  <c r="N681" i="7"/>
  <c r="N553" i="7"/>
  <c r="N346" i="7"/>
  <c r="N58" i="7"/>
  <c r="N910" i="7"/>
  <c r="N762" i="7"/>
  <c r="N477" i="7"/>
  <c r="N932" i="7"/>
  <c r="N804" i="7"/>
  <c r="N676" i="7"/>
  <c r="N548" i="7"/>
  <c r="N337" i="7"/>
  <c r="N81" i="7"/>
  <c r="N407" i="7"/>
  <c r="N279" i="7"/>
  <c r="N151" i="7"/>
  <c r="N23" i="7"/>
  <c r="N392" i="7"/>
  <c r="N264" i="7"/>
  <c r="N136" i="7"/>
  <c r="F24" i="3"/>
  <c r="F51" i="3"/>
  <c r="C33" i="3"/>
  <c r="E9" i="3"/>
  <c r="F57" i="3"/>
  <c r="F8" i="3"/>
  <c r="F25" i="3"/>
  <c r="E15" i="3"/>
  <c r="F37" i="3"/>
  <c r="E50" i="3"/>
  <c r="D32" i="3"/>
  <c r="D49" i="3"/>
  <c r="E13" i="3"/>
  <c r="E34" i="3"/>
  <c r="D41" i="3"/>
  <c r="F52" i="3"/>
  <c r="F18" i="3"/>
  <c r="E35" i="3"/>
  <c r="D63" i="3"/>
  <c r="F19" i="3"/>
  <c r="F38" i="3"/>
  <c r="F39" i="3"/>
  <c r="F53" i="3"/>
  <c r="C27" i="3"/>
  <c r="D26" i="3"/>
  <c r="E58" i="3"/>
  <c r="E11" i="3"/>
  <c r="D58" i="3"/>
  <c r="E42" i="3"/>
  <c r="C11" i="3"/>
  <c r="F61" i="3"/>
  <c r="E38" i="3"/>
  <c r="D42" i="3"/>
  <c r="E37" i="3"/>
  <c r="D19" i="3"/>
  <c r="C38" i="3"/>
  <c r="E26" i="3"/>
  <c r="D37" i="3"/>
  <c r="C39" i="3"/>
  <c r="F48" i="3"/>
  <c r="F10" i="3"/>
  <c r="E16" i="3"/>
  <c r="G56" i="3"/>
  <c r="F28" i="3"/>
  <c r="F36" i="3"/>
  <c r="D45" i="3"/>
  <c r="F58" i="3"/>
  <c r="F11" i="3"/>
  <c r="F20" i="3"/>
  <c r="E30" i="3"/>
  <c r="C54" i="3"/>
  <c r="D40" i="3"/>
  <c r="D21" i="3"/>
  <c r="C14" i="3"/>
  <c r="C46" i="3"/>
  <c r="D12" i="3"/>
  <c r="F60" i="3"/>
  <c r="F43" i="3"/>
  <c r="D31" i="3"/>
  <c r="F17" i="3"/>
  <c r="E59" i="3"/>
  <c r="F47" i="3"/>
  <c r="F42" i="3"/>
  <c r="E61" i="3"/>
  <c r="D44" i="3"/>
  <c r="D22" i="3"/>
  <c r="E23" i="3"/>
  <c r="C55" i="3"/>
  <c r="S25" i="7"/>
  <c r="N10" i="7"/>
  <c r="S23" i="7"/>
  <c r="S24" i="7"/>
  <c r="T9" i="7"/>
  <c r="B4" i="9" s="1"/>
  <c r="AC26" i="7" l="1"/>
  <c r="J44" i="3"/>
  <c r="J33" i="3"/>
  <c r="J23" i="3"/>
  <c r="J4" i="3"/>
  <c r="J59" i="3"/>
  <c r="J43" i="3"/>
  <c r="J6" i="3"/>
  <c r="J46" i="3"/>
  <c r="N36" i="3"/>
  <c r="J42" i="3"/>
  <c r="J50" i="3"/>
  <c r="J57" i="3"/>
  <c r="J17" i="3"/>
  <c r="J8" i="3"/>
  <c r="J5" i="3"/>
  <c r="J15" i="3"/>
  <c r="J21" i="3"/>
  <c r="J35" i="3"/>
  <c r="J38" i="3"/>
  <c r="J36" i="3"/>
  <c r="J13" i="3"/>
  <c r="J16" i="3"/>
  <c r="J29" i="3"/>
  <c r="J11" i="3"/>
  <c r="J22" i="3"/>
  <c r="J40" i="3"/>
  <c r="J31" i="3"/>
  <c r="J30" i="3"/>
  <c r="J10" i="3"/>
  <c r="N37" i="3"/>
  <c r="J53" i="3"/>
  <c r="J27" i="3"/>
  <c r="J49" i="3"/>
  <c r="J7" i="3"/>
  <c r="J19" i="3"/>
  <c r="J37" i="3"/>
  <c r="J25" i="3"/>
  <c r="J12" i="3"/>
  <c r="J26" i="3"/>
  <c r="J28" i="3"/>
  <c r="J24" i="3"/>
  <c r="J51" i="3"/>
  <c r="J39" i="3"/>
  <c r="J14" i="3"/>
  <c r="J18" i="3"/>
  <c r="J32" i="3"/>
  <c r="J34" i="3"/>
  <c r="J20" i="3"/>
  <c r="J55" i="3"/>
  <c r="J41" i="3"/>
  <c r="J63" i="3"/>
  <c r="J9" i="3"/>
  <c r="J62" i="3"/>
  <c r="J56" i="3"/>
  <c r="J45" i="3"/>
  <c r="J52" i="3"/>
  <c r="N38" i="3"/>
  <c r="J61" i="3"/>
  <c r="J47" i="3"/>
  <c r="J60" i="3"/>
  <c r="J58" i="3"/>
  <c r="J54" i="3"/>
  <c r="J48" i="3"/>
  <c r="N21" i="3"/>
  <c r="N39" i="3"/>
  <c r="P23" i="3"/>
  <c r="Q21" i="3"/>
  <c r="N23" i="3"/>
  <c r="N40" i="3"/>
  <c r="AB24" i="7"/>
  <c r="Q23" i="3"/>
  <c r="P21" i="3"/>
  <c r="T27" i="7"/>
  <c r="Q11" i="3"/>
  <c r="P11" i="3"/>
  <c r="V20" i="7"/>
  <c r="V22" i="7" s="1"/>
  <c r="U20" i="7"/>
  <c r="U22" i="7" s="1"/>
  <c r="W26" i="7"/>
  <c r="W27" i="7" s="1"/>
  <c r="AC10" i="7"/>
  <c r="AC8" i="7"/>
  <c r="Y8" i="7"/>
  <c r="AA8" i="7"/>
  <c r="AB10" i="7"/>
  <c r="Y9" i="7"/>
  <c r="AB8" i="7"/>
  <c r="AA10" i="7"/>
  <c r="Y10" i="7"/>
  <c r="AB9" i="7"/>
  <c r="AC9" i="7"/>
  <c r="AA9" i="7"/>
  <c r="U10" i="7"/>
  <c r="V12" i="7"/>
  <c r="V13" i="7"/>
  <c r="U15" i="7"/>
  <c r="V14" i="7"/>
  <c r="T14" i="7"/>
  <c r="T11" i="7"/>
  <c r="T15" i="7"/>
  <c r="U13" i="7"/>
  <c r="V11" i="7"/>
  <c r="U11" i="7"/>
  <c r="U12" i="7"/>
  <c r="V15" i="7"/>
  <c r="U14" i="7"/>
  <c r="T13" i="7"/>
  <c r="T12" i="7"/>
  <c r="T10" i="7"/>
  <c r="V10" i="7"/>
  <c r="S20" i="7"/>
  <c r="S22" i="7" s="1"/>
  <c r="AC27" i="7"/>
  <c r="V27" i="7"/>
  <c r="AD25" i="7"/>
  <c r="T26" i="7"/>
  <c r="Q14" i="3"/>
  <c r="Q16" i="3"/>
  <c r="P12" i="3"/>
  <c r="P14" i="3"/>
  <c r="P16" i="3"/>
  <c r="Q12" i="3"/>
  <c r="Q13" i="3"/>
  <c r="Q15" i="3"/>
  <c r="Q17" i="3"/>
  <c r="O12" i="3"/>
  <c r="P13" i="3"/>
  <c r="P15" i="3"/>
  <c r="P17" i="3"/>
  <c r="M34" i="3"/>
  <c r="P33" i="3"/>
  <c r="P34" i="3"/>
  <c r="M33" i="3"/>
  <c r="O33" i="3"/>
  <c r="O34" i="3"/>
  <c r="M32" i="3"/>
  <c r="P32" i="3"/>
  <c r="O32" i="3"/>
  <c r="O11" i="3"/>
  <c r="O39" i="3" s="1"/>
  <c r="T19" i="7"/>
  <c r="T21" i="7"/>
  <c r="O13" i="3"/>
  <c r="O16" i="3"/>
  <c r="O14" i="3"/>
  <c r="O17" i="3"/>
  <c r="T20" i="7" l="1"/>
  <c r="Q22" i="3"/>
  <c r="P22" i="3"/>
  <c r="O40" i="3"/>
  <c r="Y26" i="7"/>
  <c r="Y27" i="7" s="1"/>
  <c r="X26" i="7"/>
  <c r="X27" i="7" s="1"/>
  <c r="N22" i="3"/>
  <c r="O15" i="3"/>
  <c r="N24" i="3" l="1"/>
  <c r="P24" i="3"/>
  <c r="Z26" i="7" l="1"/>
  <c r="O21" i="3"/>
  <c r="O23" i="3"/>
  <c r="O22" i="3"/>
  <c r="Z27" i="7" l="1"/>
  <c r="AB26" i="7"/>
  <c r="AB27" i="7" s="1"/>
  <c r="AA26" i="7"/>
  <c r="AA27" i="7" s="1"/>
  <c r="AD26" i="7" l="1"/>
  <c r="AD24" i="7"/>
</calcChain>
</file>

<file path=xl/sharedStrings.xml><?xml version="1.0" encoding="utf-8"?>
<sst xmlns="http://schemas.openxmlformats.org/spreadsheetml/2006/main" count="103" uniqueCount="63">
  <si>
    <t>ج</t>
  </si>
  <si>
    <t>قرار القسم</t>
  </si>
  <si>
    <t xml:space="preserve">رقم  </t>
  </si>
  <si>
    <t xml:space="preserve">لائحة القسم </t>
  </si>
  <si>
    <t>رقم مسار</t>
  </si>
  <si>
    <t>الرتبة</t>
  </si>
  <si>
    <t>المادة</t>
  </si>
  <si>
    <t>الأستاذ(ة)</t>
  </si>
  <si>
    <t>اللغة العربية</t>
  </si>
  <si>
    <t>اللغة الفرنسية</t>
  </si>
  <si>
    <t>إحصائيات</t>
  </si>
  <si>
    <t>تنويه</t>
  </si>
  <si>
    <t>تشجيع</t>
  </si>
  <si>
    <t>أكبر معدل</t>
  </si>
  <si>
    <t>لوحة الشرف</t>
  </si>
  <si>
    <t>أصغر معدل</t>
  </si>
  <si>
    <t>تنبيه</t>
  </si>
  <si>
    <t>المعدل الملاحظ</t>
  </si>
  <si>
    <t>إنذار</t>
  </si>
  <si>
    <t>توبيخ</t>
  </si>
  <si>
    <t xml:space="preserve">مستوى التحكم في الكفايات الاساس </t>
  </si>
  <si>
    <t xml:space="preserve">عدد ونسبة </t>
  </si>
  <si>
    <t>غير متحكم</t>
  </si>
  <si>
    <t>متوسط</t>
  </si>
  <si>
    <t>متحكم</t>
  </si>
  <si>
    <t xml:space="preserve">توقيع محضر مجلس القسم  </t>
  </si>
  <si>
    <t>: محمد أهلميـن</t>
  </si>
  <si>
    <t>معدل نقط  المراقبة المستمرة</t>
  </si>
  <si>
    <t xml:space="preserve"> للأسدس الاول</t>
  </si>
  <si>
    <t xml:space="preserve">التوقـــيع </t>
  </si>
  <si>
    <t>ذكر</t>
  </si>
  <si>
    <t>أنثى</t>
  </si>
  <si>
    <t>المجموع</t>
  </si>
  <si>
    <t>الاسم و النسب</t>
  </si>
  <si>
    <t>النوع</t>
  </si>
  <si>
    <t xml:space="preserve">المعدل </t>
  </si>
  <si>
    <t>القسم</t>
  </si>
  <si>
    <t xml:space="preserve">القسم </t>
  </si>
  <si>
    <t>المراقبة</t>
  </si>
  <si>
    <t xml:space="preserve">المحلي </t>
  </si>
  <si>
    <t>المعدل العام</t>
  </si>
  <si>
    <t xml:space="preserve">استثمار  معدلات الأسدس الأول </t>
  </si>
  <si>
    <t>1_1</t>
  </si>
  <si>
    <t>1_2</t>
  </si>
  <si>
    <t>1_3</t>
  </si>
  <si>
    <t xml:space="preserve">لائحة بأسماء التلاميذ الثلاث الأوائل </t>
  </si>
  <si>
    <t>مجالات النقط</t>
  </si>
  <si>
    <t xml:space="preserve"> النسبة </t>
  </si>
  <si>
    <t>محمد أهلمين</t>
  </si>
  <si>
    <t>https://www.facebook.com/mohammed.ahlamine.7</t>
  </si>
  <si>
    <t>tel : 0667177403</t>
  </si>
  <si>
    <t>السنة الدراسية</t>
  </si>
  <si>
    <t>[8-10]</t>
  </si>
  <si>
    <t>[7-8]</t>
  </si>
  <si>
    <t>[6-7]</t>
  </si>
  <si>
    <t>[5-6]</t>
  </si>
  <si>
    <t>[4-5]</t>
  </si>
  <si>
    <t>[3-4]</t>
  </si>
  <si>
    <t>[2-3]</t>
  </si>
  <si>
    <t>[0-2]</t>
  </si>
  <si>
    <t xml:space="preserve">هذا التطبيق
 صالح لمحاضر
 بعمودين
</t>
  </si>
  <si>
    <t>الحاصلون على أكثر من 5</t>
  </si>
  <si>
    <t>الحاصلون على أقل من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</si>
</sst>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[$€]* #,##0.00_);_([$€]* \(#,##0.00\);_([$€]* &quot;-&quot;??_);_(@_)"/>
    <numFmt numFmtId="165" formatCode="_-&quot;ر.س.&quot;\ * #,##0_-;_-&quot;ر.س.&quot;\ * #,##0\-;_-&quot;ر.س.&quot;\ * &quot;-&quot;_-;_-@_-"/>
    <numFmt numFmtId="166" formatCode="_-&quot;ر.س.&quot;\ * #,##0.00_-;_-&quot;ر.س.&quot;\ * #,##0.00\-;_-&quot;ر.س.&quot;\ * &quot;-&quot;??_-;_-@_-"/>
  </numFmts>
  <fonts count="8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178"/>
    </font>
    <font>
      <sz val="14"/>
      <name val="Arial"/>
      <family val="2"/>
    </font>
    <font>
      <sz val="10"/>
      <name val="Arial"/>
      <family val="2"/>
    </font>
    <font>
      <sz val="12"/>
      <name val="Arabic Transparent"/>
      <charset val="178"/>
    </font>
    <font>
      <b/>
      <sz val="16"/>
      <name val="Arial"/>
      <family val="2"/>
    </font>
    <font>
      <sz val="11"/>
      <name val="Tahoma"/>
      <family val="2"/>
    </font>
    <font>
      <u/>
      <sz val="9"/>
      <color indexed="12"/>
      <name val="Arial"/>
      <family val="2"/>
    </font>
    <font>
      <u/>
      <sz val="11"/>
      <color indexed="12"/>
      <name val="Arial"/>
      <family val="2"/>
    </font>
    <font>
      <sz val="16"/>
      <name val="Times New Roman"/>
      <family val="1"/>
    </font>
    <font>
      <sz val="15"/>
      <name val="Times New Roman (Arabic)"/>
      <charset val="178"/>
    </font>
    <font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rgb="FF9C0006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MS Sans Serif"/>
      <family val="2"/>
      <charset val="178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Tahoma"/>
      <family val="2"/>
    </font>
    <font>
      <sz val="10"/>
      <color theme="1"/>
      <name val="Arabic Transparent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3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28"/>
      <name val="Calibri"/>
      <family val="2"/>
      <scheme val="minor"/>
    </font>
    <font>
      <b/>
      <sz val="28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22"/>
      <color rgb="FFFF0000"/>
      <name val="Arial"/>
      <family val="2"/>
    </font>
    <font>
      <sz val="2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10">
    <xf numFmtId="0" fontId="0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7" applyNumberFormat="0" applyAlignment="0" applyProtection="0"/>
    <xf numFmtId="0" fontId="21" fillId="6" borderId="7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7" fillId="8" borderId="11" applyNumberFormat="0" applyFont="0" applyAlignment="0" applyProtection="0"/>
    <xf numFmtId="0" fontId="17" fillId="8" borderId="11" applyNumberFormat="0" applyFont="0" applyAlignment="0" applyProtection="0"/>
    <xf numFmtId="0" fontId="17" fillId="8" borderId="11" applyNumberFormat="0" applyFont="0" applyAlignment="0" applyProtection="0"/>
    <xf numFmtId="0" fontId="17" fillId="8" borderId="11" applyNumberFormat="0" applyFont="0" applyAlignment="0" applyProtection="0"/>
    <xf numFmtId="0" fontId="17" fillId="8" borderId="11" applyNumberFormat="0" applyFont="0" applyAlignment="0" applyProtection="0"/>
    <xf numFmtId="0" fontId="17" fillId="8" borderId="11" applyNumberFormat="0" applyFont="0" applyAlignment="0" applyProtection="0"/>
    <xf numFmtId="0" fontId="17" fillId="8" borderId="11" applyNumberFormat="0" applyFont="0" applyAlignment="0" applyProtection="0"/>
    <xf numFmtId="0" fontId="17" fillId="8" borderId="11" applyNumberFormat="0" applyFont="0" applyAlignment="0" applyProtection="0"/>
    <xf numFmtId="0" fontId="18" fillId="8" borderId="11" applyNumberFormat="0" applyFont="0" applyAlignment="0" applyProtection="0"/>
    <xf numFmtId="0" fontId="18" fillId="8" borderId="11" applyNumberFormat="0" applyFont="0" applyAlignment="0" applyProtection="0"/>
    <xf numFmtId="0" fontId="18" fillId="8" borderId="11" applyNumberFormat="0" applyFont="0" applyAlignment="0" applyProtection="0"/>
    <xf numFmtId="0" fontId="23" fillId="5" borderId="7" applyNumberFormat="0" applyAlignment="0" applyProtection="0"/>
    <xf numFmtId="0" fontId="23" fillId="5" borderId="7" applyNumberFormat="0" applyAlignment="0" applyProtection="0"/>
    <xf numFmtId="0" fontId="23" fillId="5" borderId="7" applyNumberFormat="0" applyAlignment="0" applyProtection="0"/>
    <xf numFmtId="164" fontId="1" fillId="0" borderId="0" applyFont="0" applyFill="0" applyBorder="0" applyAlignment="0" applyProtection="0"/>
    <xf numFmtId="0" fontId="7" fillId="0" borderId="0" applyBorder="0">
      <alignment horizontal="center" vertical="center" wrapText="1"/>
    </xf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11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9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9" fillId="0" borderId="0"/>
    <xf numFmtId="0" fontId="17" fillId="0" borderId="0"/>
    <xf numFmtId="0" fontId="17" fillId="0" borderId="0"/>
    <xf numFmtId="0" fontId="4" fillId="0" borderId="0">
      <alignment wrapText="1"/>
    </xf>
    <xf numFmtId="0" fontId="18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30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9" fillId="0" borderId="0"/>
    <xf numFmtId="0" fontId="17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2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3" fillId="6" borderId="8" applyNumberFormat="0" applyAlignment="0" applyProtection="0"/>
    <xf numFmtId="0" fontId="33" fillId="6" borderId="8" applyNumberFormat="0" applyAlignment="0" applyProtection="0"/>
    <xf numFmtId="0" fontId="33" fillId="6" borderId="8" applyNumberFormat="0" applyAlignment="0" applyProtection="0"/>
    <xf numFmtId="0" fontId="6" fillId="0" borderId="1" applyBorder="0">
      <alignment horizontal="center" textRotation="125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7" borderId="10" applyNumberFormat="0" applyAlignment="0" applyProtection="0"/>
    <xf numFmtId="0" fontId="37" fillId="7" borderId="10" applyNumberFormat="0" applyAlignment="0" applyProtection="0"/>
    <xf numFmtId="0" fontId="37" fillId="7" borderId="10" applyNumberFormat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" fillId="0" borderId="0"/>
  </cellStyleXfs>
  <cellXfs count="219">
    <xf numFmtId="0" fontId="0" fillId="0" borderId="0" xfId="0"/>
    <xf numFmtId="0" fontId="39" fillId="0" borderId="0" xfId="189" applyFont="1" applyFill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196" applyFont="1" applyFill="1" applyAlignment="1" applyProtection="1">
      <alignment horizontal="right" vertical="center"/>
    </xf>
    <xf numFmtId="0" fontId="44" fillId="0" borderId="0" xfId="196" applyFont="1" applyFill="1" applyAlignment="1" applyProtection="1">
      <alignment horizontal="right" vertical="center"/>
    </xf>
    <xf numFmtId="0" fontId="45" fillId="0" borderId="0" xfId="308" applyFont="1" applyFill="1" applyAlignment="1" applyProtection="1">
      <alignment horizontal="right" vertical="center" wrapText="1"/>
    </xf>
    <xf numFmtId="0" fontId="46" fillId="0" borderId="0" xfId="196" applyFont="1" applyFill="1" applyAlignment="1" applyProtection="1">
      <alignment horizontal="right" vertical="center"/>
    </xf>
    <xf numFmtId="0" fontId="47" fillId="0" borderId="0" xfId="0" applyFont="1"/>
    <xf numFmtId="0" fontId="49" fillId="0" borderId="0" xfId="0" applyFont="1" applyAlignment="1">
      <alignment horizontal="right" vertical="center"/>
    </xf>
    <xf numFmtId="0" fontId="48" fillId="0" borderId="0" xfId="196" applyFont="1" applyFill="1" applyAlignment="1" applyProtection="1">
      <alignment vertical="center"/>
    </xf>
    <xf numFmtId="0" fontId="47" fillId="0" borderId="0" xfId="0" applyFont="1" applyAlignment="1">
      <alignment horizontal="right"/>
    </xf>
    <xf numFmtId="0" fontId="50" fillId="0" borderId="34" xfId="196" applyNumberFormat="1" applyFont="1" applyFill="1" applyBorder="1" applyAlignment="1" applyProtection="1">
      <alignment horizontal="center" vertical="center"/>
    </xf>
    <xf numFmtId="0" fontId="50" fillId="0" borderId="27" xfId="196" applyNumberFormat="1" applyFont="1" applyFill="1" applyBorder="1" applyAlignment="1" applyProtection="1">
      <alignment horizontal="center" vertical="center"/>
    </xf>
    <xf numFmtId="0" fontId="50" fillId="0" borderId="0" xfId="196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horizontal="center"/>
    </xf>
    <xf numFmtId="0" fontId="51" fillId="0" borderId="26" xfId="196" applyFont="1" applyFill="1" applyBorder="1" applyAlignment="1" applyProtection="1">
      <alignment horizontal="right" vertical="center"/>
    </xf>
    <xf numFmtId="0" fontId="51" fillId="0" borderId="28" xfId="196" applyFont="1" applyFill="1" applyBorder="1" applyAlignment="1" applyProtection="1">
      <alignment horizontal="right" vertical="center"/>
    </xf>
    <xf numFmtId="0" fontId="51" fillId="0" borderId="27" xfId="196" applyFont="1" applyFill="1" applyBorder="1" applyAlignment="1" applyProtection="1">
      <alignment horizontal="right" vertical="center"/>
    </xf>
    <xf numFmtId="0" fontId="50" fillId="0" borderId="36" xfId="196" applyNumberFormat="1" applyFont="1" applyFill="1" applyBorder="1" applyAlignment="1" applyProtection="1">
      <alignment horizontal="center" vertical="center"/>
    </xf>
    <xf numFmtId="0" fontId="50" fillId="0" borderId="15" xfId="196" applyNumberFormat="1" applyFont="1" applyFill="1" applyBorder="1" applyAlignment="1" applyProtection="1">
      <alignment horizontal="center" vertical="center"/>
    </xf>
    <xf numFmtId="2" fontId="50" fillId="0" borderId="15" xfId="196" applyNumberFormat="1" applyFont="1" applyFill="1" applyBorder="1" applyAlignment="1" applyProtection="1">
      <alignment horizontal="center" vertical="center"/>
    </xf>
    <xf numFmtId="0" fontId="40" fillId="0" borderId="2" xfId="0" applyFont="1" applyBorder="1"/>
    <xf numFmtId="0" fontId="52" fillId="0" borderId="14" xfId="196" applyNumberFormat="1" applyFont="1" applyFill="1" applyBorder="1" applyAlignment="1" applyProtection="1">
      <alignment horizontal="right" vertical="center"/>
    </xf>
    <xf numFmtId="0" fontId="50" fillId="0" borderId="14" xfId="196" applyNumberFormat="1" applyFont="1" applyFill="1" applyBorder="1" applyAlignment="1" applyProtection="1">
      <alignment horizontal="right" vertical="center"/>
    </xf>
    <xf numFmtId="0" fontId="50" fillId="0" borderId="15" xfId="196" applyNumberFormat="1" applyFont="1" applyFill="1" applyBorder="1" applyAlignment="1" applyProtection="1">
      <alignment horizontal="right" vertical="center"/>
    </xf>
    <xf numFmtId="0" fontId="53" fillId="0" borderId="41" xfId="196" applyFont="1" applyFill="1" applyBorder="1" applyAlignment="1" applyProtection="1">
      <alignment horizontal="right" vertical="center"/>
    </xf>
    <xf numFmtId="0" fontId="53" fillId="0" borderId="40" xfId="0" applyFont="1" applyFill="1" applyBorder="1" applyAlignment="1">
      <alignment horizontal="right" vertical="center"/>
    </xf>
    <xf numFmtId="0" fontId="53" fillId="0" borderId="21" xfId="0" applyFont="1" applyFill="1" applyBorder="1" applyAlignment="1">
      <alignment horizontal="right" vertical="center"/>
    </xf>
    <xf numFmtId="0" fontId="47" fillId="0" borderId="2" xfId="0" applyFont="1" applyBorder="1"/>
    <xf numFmtId="2" fontId="54" fillId="0" borderId="2" xfId="196" applyNumberFormat="1" applyFont="1" applyFill="1" applyBorder="1" applyAlignment="1" applyProtection="1">
      <alignment horizontal="right" vertical="center"/>
    </xf>
    <xf numFmtId="0" fontId="53" fillId="0" borderId="16" xfId="196" applyFont="1" applyFill="1" applyBorder="1" applyAlignment="1" applyProtection="1">
      <alignment horizontal="right" vertical="center"/>
    </xf>
    <xf numFmtId="0" fontId="52" fillId="0" borderId="2" xfId="189" applyFont="1" applyFill="1" applyBorder="1"/>
    <xf numFmtId="0" fontId="52" fillId="0" borderId="17" xfId="189" applyFont="1" applyFill="1" applyBorder="1"/>
    <xf numFmtId="2" fontId="50" fillId="0" borderId="27" xfId="196" applyNumberFormat="1" applyFont="1" applyFill="1" applyBorder="1" applyAlignment="1" applyProtection="1">
      <alignment horizontal="center" vertical="center"/>
    </xf>
    <xf numFmtId="0" fontId="53" fillId="0" borderId="18" xfId="196" applyFont="1" applyFill="1" applyBorder="1" applyAlignment="1" applyProtection="1">
      <alignment horizontal="right" vertical="center"/>
    </xf>
    <xf numFmtId="0" fontId="52" fillId="0" borderId="19" xfId="189" applyFont="1" applyFill="1" applyBorder="1"/>
    <xf numFmtId="0" fontId="52" fillId="0" borderId="20" xfId="189" applyFont="1" applyFill="1" applyBorder="1"/>
    <xf numFmtId="0" fontId="42" fillId="0" borderId="0" xfId="196" applyFont="1" applyFill="1" applyAlignment="1" applyProtection="1">
      <alignment horizontal="right" vertical="center"/>
    </xf>
    <xf numFmtId="1" fontId="55" fillId="0" borderId="13" xfId="196" applyNumberFormat="1" applyFont="1" applyFill="1" applyBorder="1" applyAlignment="1" applyProtection="1">
      <alignment horizontal="right" vertical="center"/>
    </xf>
    <xf numFmtId="1" fontId="55" fillId="0" borderId="14" xfId="196" applyNumberFormat="1" applyFont="1" applyFill="1" applyBorder="1" applyAlignment="1" applyProtection="1">
      <alignment horizontal="right" vertical="center"/>
    </xf>
    <xf numFmtId="0" fontId="53" fillId="0" borderId="2" xfId="196" applyFont="1" applyFill="1" applyBorder="1" applyAlignment="1" applyProtection="1">
      <alignment horizontal="right" vertical="center"/>
    </xf>
    <xf numFmtId="9" fontId="53" fillId="0" borderId="17" xfId="267" applyFont="1" applyFill="1" applyBorder="1" applyAlignment="1" applyProtection="1">
      <alignment horizontal="right" vertical="center"/>
    </xf>
    <xf numFmtId="0" fontId="52" fillId="0" borderId="16" xfId="189" applyFont="1" applyFill="1" applyBorder="1"/>
    <xf numFmtId="1" fontId="53" fillId="0" borderId="2" xfId="196" applyNumberFormat="1" applyFont="1" applyFill="1" applyBorder="1" applyAlignment="1" applyProtection="1">
      <alignment horizontal="right" vertical="center"/>
    </xf>
    <xf numFmtId="0" fontId="53" fillId="0" borderId="19" xfId="196" applyFont="1" applyFill="1" applyBorder="1" applyAlignment="1" applyProtection="1">
      <alignment horizontal="right" vertical="center"/>
    </xf>
    <xf numFmtId="9" fontId="53" fillId="0" borderId="20" xfId="267" applyFont="1" applyFill="1" applyBorder="1" applyAlignment="1" applyProtection="1">
      <alignment horizontal="right" vertical="center"/>
    </xf>
    <xf numFmtId="0" fontId="52" fillId="0" borderId="18" xfId="189" applyFont="1" applyFill="1" applyBorder="1"/>
    <xf numFmtId="0" fontId="56" fillId="0" borderId="0" xfId="196" applyFont="1" applyFill="1" applyAlignment="1" applyProtection="1">
      <alignment horizontal="right" vertical="center"/>
    </xf>
    <xf numFmtId="2" fontId="51" fillId="0" borderId="15" xfId="196" applyNumberFormat="1" applyFont="1" applyFill="1" applyBorder="1" applyAlignment="1" applyProtection="1">
      <alignment horizontal="right" vertical="center"/>
    </xf>
    <xf numFmtId="1" fontId="57" fillId="0" borderId="13" xfId="196" applyNumberFormat="1" applyFont="1" applyFill="1" applyBorder="1" applyAlignment="1" applyProtection="1">
      <alignment vertical="center"/>
      <protection locked="0" hidden="1"/>
    </xf>
    <xf numFmtId="2" fontId="51" fillId="0" borderId="17" xfId="196" applyNumberFormat="1" applyFont="1" applyFill="1" applyBorder="1" applyAlignment="1" applyProtection="1">
      <alignment horizontal="right" vertical="center"/>
    </xf>
    <xf numFmtId="0" fontId="58" fillId="0" borderId="16" xfId="196" applyFont="1" applyFill="1" applyBorder="1" applyAlignment="1" applyProtection="1">
      <alignment horizontal="center" vertical="center"/>
      <protection locked="0" hidden="1"/>
    </xf>
    <xf numFmtId="0" fontId="52" fillId="0" borderId="2" xfId="189" applyFont="1" applyFill="1" applyBorder="1" applyAlignment="1" applyProtection="1">
      <alignment horizontal="center" vertical="center"/>
      <protection locked="0" hidden="1"/>
    </xf>
    <xf numFmtId="0" fontId="52" fillId="0" borderId="17" xfId="189" applyFont="1" applyFill="1" applyBorder="1" applyAlignment="1" applyProtection="1">
      <alignment horizontal="center" vertical="center"/>
      <protection locked="0" hidden="1"/>
    </xf>
    <xf numFmtId="0" fontId="59" fillId="0" borderId="0" xfId="0" applyFont="1"/>
    <xf numFmtId="1" fontId="51" fillId="0" borderId="17" xfId="196" applyNumberFormat="1" applyFont="1" applyFill="1" applyBorder="1" applyAlignment="1" applyProtection="1">
      <alignment horizontal="right" vertical="center"/>
    </xf>
    <xf numFmtId="0" fontId="52" fillId="0" borderId="2" xfId="189" applyFont="1" applyFill="1" applyBorder="1" applyAlignment="1" applyProtection="1">
      <alignment horizontal="center"/>
      <protection locked="0" hidden="1"/>
    </xf>
    <xf numFmtId="0" fontId="52" fillId="0" borderId="17" xfId="189" applyFont="1" applyFill="1" applyBorder="1" applyAlignment="1" applyProtection="1">
      <alignment horizontal="center"/>
      <protection locked="0" hidden="1"/>
    </xf>
    <xf numFmtId="0" fontId="58" fillId="0" borderId="18" xfId="221" applyFont="1" applyFill="1" applyBorder="1" applyAlignment="1" applyProtection="1">
      <alignment horizontal="center" vertical="center" shrinkToFit="1"/>
      <protection locked="0" hidden="1"/>
    </xf>
    <xf numFmtId="9" fontId="52" fillId="0" borderId="19" xfId="269" applyFont="1" applyFill="1" applyBorder="1" applyAlignment="1" applyProtection="1">
      <alignment horizontal="center"/>
      <protection locked="0" hidden="1"/>
    </xf>
    <xf numFmtId="9" fontId="52" fillId="0" borderId="20" xfId="269" applyFont="1" applyFill="1" applyBorder="1" applyAlignment="1" applyProtection="1">
      <alignment horizontal="center"/>
      <protection locked="0" hidden="1"/>
    </xf>
    <xf numFmtId="0" fontId="54" fillId="0" borderId="0" xfId="189" applyFont="1" applyFill="1"/>
    <xf numFmtId="0" fontId="46" fillId="0" borderId="0" xfId="193" applyFont="1" applyFill="1" applyBorder="1" applyAlignment="1">
      <alignment horizontal="right" vertical="center"/>
    </xf>
    <xf numFmtId="0" fontId="63" fillId="0" borderId="15" xfId="196" applyNumberFormat="1" applyFont="1" applyFill="1" applyBorder="1" applyAlignment="1" applyProtection="1">
      <alignment horizontal="center" vertical="center"/>
    </xf>
    <xf numFmtId="2" fontId="63" fillId="0" borderId="15" xfId="196" applyNumberFormat="1" applyFont="1" applyFill="1" applyBorder="1" applyAlignment="1" applyProtection="1">
      <alignment horizontal="center" vertical="center"/>
    </xf>
    <xf numFmtId="0" fontId="63" fillId="0" borderId="27" xfId="196" applyNumberFormat="1" applyFont="1" applyFill="1" applyBorder="1" applyAlignment="1" applyProtection="1">
      <alignment horizontal="center" vertical="center"/>
    </xf>
    <xf numFmtId="2" fontId="63" fillId="0" borderId="27" xfId="196" applyNumberFormat="1" applyFont="1" applyFill="1" applyBorder="1" applyAlignment="1" applyProtection="1">
      <alignment horizontal="center" vertical="center"/>
    </xf>
    <xf numFmtId="0" fontId="44" fillId="0" borderId="0" xfId="196" applyFont="1" applyFill="1" applyAlignment="1" applyProtection="1">
      <alignment horizontal="left"/>
    </xf>
    <xf numFmtId="0" fontId="66" fillId="0" borderId="0" xfId="189" applyFont="1" applyFill="1"/>
    <xf numFmtId="0" fontId="67" fillId="0" borderId="0" xfId="193" applyFont="1" applyFill="1" applyBorder="1" applyAlignment="1">
      <alignment horizontal="right" vertical="center"/>
    </xf>
    <xf numFmtId="0" fontId="50" fillId="0" borderId="0" xfId="0" applyFont="1" applyFill="1" applyAlignment="1" applyProtection="1">
      <alignment horizontal="right" vertical="center"/>
    </xf>
    <xf numFmtId="0" fontId="68" fillId="0" borderId="0" xfId="189" applyFont="1" applyFill="1" applyAlignment="1">
      <alignment horizontal="right" vertical="center"/>
    </xf>
    <xf numFmtId="0" fontId="67" fillId="0" borderId="0" xfId="196" applyFont="1" applyFill="1" applyAlignment="1" applyProtection="1">
      <alignment horizontal="right" vertical="center"/>
    </xf>
    <xf numFmtId="0" fontId="69" fillId="0" borderId="0" xfId="0" applyFont="1" applyFill="1" applyAlignment="1" applyProtection="1">
      <alignment horizontal="right" vertical="center" wrapText="1"/>
    </xf>
    <xf numFmtId="0" fontId="68" fillId="0" borderId="0" xfId="0" applyFont="1" applyFill="1" applyAlignment="1" applyProtection="1">
      <alignment horizontal="right" vertical="center" wrapText="1"/>
    </xf>
    <xf numFmtId="0" fontId="68" fillId="0" borderId="0" xfId="189" applyFont="1" applyFill="1"/>
    <xf numFmtId="0" fontId="70" fillId="0" borderId="0" xfId="0" applyFont="1" applyFill="1"/>
    <xf numFmtId="0" fontId="50" fillId="0" borderId="0" xfId="0" applyFont="1" applyFill="1" applyAlignment="1" applyProtection="1">
      <alignment horizontal="right" vertical="center" wrapText="1"/>
    </xf>
    <xf numFmtId="0" fontId="40" fillId="0" borderId="0" xfId="0" applyFont="1" applyFill="1" applyAlignment="1" applyProtection="1">
      <alignment vertical="center"/>
    </xf>
    <xf numFmtId="0" fontId="71" fillId="0" borderId="0" xfId="196" applyFont="1" applyFill="1" applyAlignment="1" applyProtection="1">
      <alignment horizontal="right" vertical="center"/>
    </xf>
    <xf numFmtId="0" fontId="50" fillId="0" borderId="13" xfId="196" applyNumberFormat="1" applyFont="1" applyFill="1" applyBorder="1" applyAlignment="1" applyProtection="1">
      <alignment horizontal="right" vertical="center"/>
    </xf>
    <xf numFmtId="0" fontId="48" fillId="0" borderId="0" xfId="196" applyFont="1" applyFill="1" applyBorder="1" applyAlignment="1" applyProtection="1">
      <alignment horizontal="right" vertical="center"/>
    </xf>
    <xf numFmtId="0" fontId="67" fillId="0" borderId="0" xfId="196" applyFont="1" applyFill="1" applyBorder="1" applyAlignment="1" applyProtection="1">
      <alignment horizontal="right" vertical="center"/>
    </xf>
    <xf numFmtId="0" fontId="70" fillId="0" borderId="2" xfId="0" applyFont="1" applyBorder="1"/>
    <xf numFmtId="0" fontId="63" fillId="0" borderId="16" xfId="196" applyNumberFormat="1" applyFont="1" applyFill="1" applyBorder="1" applyAlignment="1" applyProtection="1">
      <alignment horizontal="right" vertical="center"/>
    </xf>
    <xf numFmtId="0" fontId="72" fillId="0" borderId="2" xfId="0" applyFont="1" applyFill="1" applyBorder="1" applyAlignment="1">
      <alignment vertical="center"/>
    </xf>
    <xf numFmtId="2" fontId="52" fillId="0" borderId="2" xfId="196" applyNumberFormat="1" applyFont="1" applyFill="1" applyBorder="1" applyAlignment="1" applyProtection="1">
      <alignment horizontal="right" vertical="center"/>
    </xf>
    <xf numFmtId="2" fontId="63" fillId="0" borderId="2" xfId="196" applyNumberFormat="1" applyFont="1" applyFill="1" applyBorder="1" applyAlignment="1" applyProtection="1">
      <alignment horizontal="right" vertical="center"/>
    </xf>
    <xf numFmtId="0" fontId="63" fillId="0" borderId="17" xfId="196" applyNumberFormat="1" applyFont="1" applyFill="1" applyBorder="1" applyAlignment="1" applyProtection="1">
      <alignment horizontal="right" vertical="center"/>
    </xf>
    <xf numFmtId="0" fontId="63" fillId="0" borderId="0" xfId="189" applyFont="1" applyFill="1" applyAlignment="1">
      <alignment horizontal="right" vertical="center"/>
    </xf>
    <xf numFmtId="0" fontId="63" fillId="0" borderId="0" xfId="189" applyFont="1" applyFill="1"/>
    <xf numFmtId="0" fontId="73" fillId="0" borderId="0" xfId="189" applyFont="1" applyFill="1" applyAlignment="1">
      <alignment horizontal="right" vertical="center"/>
    </xf>
    <xf numFmtId="0" fontId="71" fillId="0" borderId="0" xfId="266" applyFont="1" applyFill="1" applyBorder="1" applyAlignment="1">
      <alignment horizontal="right" vertical="center"/>
    </xf>
    <xf numFmtId="0" fontId="72" fillId="0" borderId="0" xfId="0" applyFont="1" applyFill="1" applyBorder="1" applyAlignment="1">
      <alignment horizontal="right" vertical="center"/>
    </xf>
    <xf numFmtId="0" fontId="53" fillId="0" borderId="0" xfId="196" applyFont="1" applyFill="1" applyAlignment="1" applyProtection="1">
      <alignment horizontal="right" vertical="center"/>
    </xf>
    <xf numFmtId="0" fontId="53" fillId="0" borderId="13" xfId="196" applyFont="1" applyFill="1" applyBorder="1" applyAlignment="1" applyProtection="1">
      <alignment horizontal="right" vertical="center"/>
    </xf>
    <xf numFmtId="0" fontId="53" fillId="0" borderId="15" xfId="196" applyFont="1" applyFill="1" applyBorder="1" applyAlignment="1" applyProtection="1">
      <alignment horizontal="right" vertical="center"/>
    </xf>
    <xf numFmtId="0" fontId="53" fillId="0" borderId="27" xfId="196" applyFont="1" applyFill="1" applyBorder="1" applyAlignment="1" applyProtection="1">
      <alignment horizontal="right" vertical="center"/>
    </xf>
    <xf numFmtId="0" fontId="53" fillId="0" borderId="16" xfId="0" applyFont="1" applyFill="1" applyBorder="1" applyAlignment="1">
      <alignment horizontal="right" vertical="center"/>
    </xf>
    <xf numFmtId="0" fontId="53" fillId="0" borderId="17" xfId="0" applyFont="1" applyFill="1" applyBorder="1" applyAlignment="1">
      <alignment horizontal="right" vertical="center"/>
    </xf>
    <xf numFmtId="0" fontId="53" fillId="0" borderId="21" xfId="196" applyFont="1" applyFill="1" applyBorder="1" applyAlignment="1" applyProtection="1">
      <alignment horizontal="right" vertical="center"/>
    </xf>
    <xf numFmtId="0" fontId="53" fillId="0" borderId="22" xfId="196" applyFont="1" applyFill="1" applyBorder="1" applyAlignment="1" applyProtection="1">
      <alignment horizontal="right" vertical="center"/>
    </xf>
    <xf numFmtId="0" fontId="74" fillId="0" borderId="0" xfId="196" applyFont="1" applyFill="1" applyAlignment="1" applyProtection="1">
      <alignment horizontal="right" vertical="center"/>
    </xf>
    <xf numFmtId="1" fontId="75" fillId="0" borderId="13" xfId="196" applyNumberFormat="1" applyFont="1" applyFill="1" applyBorder="1" applyAlignment="1" applyProtection="1">
      <alignment horizontal="right" vertical="center"/>
    </xf>
    <xf numFmtId="1" fontId="75" fillId="0" borderId="14" xfId="196" applyNumberFormat="1" applyFont="1" applyFill="1" applyBorder="1" applyAlignment="1" applyProtection="1">
      <alignment horizontal="right" vertical="center"/>
    </xf>
    <xf numFmtId="1" fontId="53" fillId="0" borderId="17" xfId="196" applyNumberFormat="1" applyFont="1" applyFill="1" applyBorder="1" applyAlignment="1" applyProtection="1">
      <alignment horizontal="right" vertical="center"/>
    </xf>
    <xf numFmtId="0" fontId="53" fillId="0" borderId="18" xfId="0" applyFont="1" applyFill="1" applyBorder="1" applyAlignment="1">
      <alignment horizontal="right" vertical="center"/>
    </xf>
    <xf numFmtId="0" fontId="53" fillId="0" borderId="20" xfId="0" applyFont="1" applyFill="1" applyBorder="1" applyAlignment="1">
      <alignment horizontal="right" vertical="center"/>
    </xf>
    <xf numFmtId="0" fontId="76" fillId="0" borderId="0" xfId="196" applyFont="1" applyFill="1" applyAlignment="1" applyProtection="1">
      <alignment horizontal="right" vertical="top"/>
    </xf>
    <xf numFmtId="2" fontId="53" fillId="0" borderId="15" xfId="196" applyNumberFormat="1" applyFont="1" applyFill="1" applyBorder="1" applyAlignment="1" applyProtection="1">
      <alignment horizontal="right" vertical="center"/>
    </xf>
    <xf numFmtId="2" fontId="53" fillId="0" borderId="17" xfId="196" applyNumberFormat="1" applyFont="1" applyFill="1" applyBorder="1" applyAlignment="1" applyProtection="1">
      <alignment horizontal="right" vertical="center"/>
    </xf>
    <xf numFmtId="0" fontId="63" fillId="0" borderId="0" xfId="196" applyNumberFormat="1" applyFont="1" applyFill="1" applyBorder="1" applyAlignment="1" applyProtection="1">
      <alignment horizontal="right" vertical="center"/>
    </xf>
    <xf numFmtId="2" fontId="52" fillId="0" borderId="0" xfId="196" applyNumberFormat="1" applyFont="1" applyFill="1" applyBorder="1" applyAlignment="1" applyProtection="1">
      <alignment horizontal="right" vertical="center"/>
    </xf>
    <xf numFmtId="2" fontId="63" fillId="0" borderId="0" xfId="196" applyNumberFormat="1" applyFont="1" applyFill="1" applyBorder="1" applyAlignment="1" applyProtection="1">
      <alignment horizontal="right" vertical="center"/>
    </xf>
    <xf numFmtId="0" fontId="68" fillId="0" borderId="0" xfId="196" applyNumberFormat="1" applyFont="1" applyFill="1" applyBorder="1" applyAlignment="1" applyProtection="1">
      <alignment horizontal="right" vertical="center"/>
    </xf>
    <xf numFmtId="2" fontId="68" fillId="0" borderId="0" xfId="196" applyNumberFormat="1" applyFont="1" applyFill="1" applyBorder="1" applyAlignment="1" applyProtection="1">
      <alignment horizontal="right" vertical="center"/>
    </xf>
    <xf numFmtId="0" fontId="53" fillId="0" borderId="0" xfId="193" applyFont="1" applyFill="1" applyBorder="1" applyAlignment="1">
      <alignment horizontal="right" vertical="center"/>
    </xf>
    <xf numFmtId="0" fontId="61" fillId="0" borderId="0" xfId="0" applyFont="1" applyFill="1" applyAlignment="1" applyProtection="1">
      <alignment horizontal="right" vertical="center"/>
    </xf>
    <xf numFmtId="0" fontId="47" fillId="0" borderId="0" xfId="0" applyFont="1" applyFill="1" applyBorder="1"/>
    <xf numFmtId="0" fontId="0" fillId="0" borderId="0" xfId="0" applyFill="1" applyBorder="1"/>
    <xf numFmtId="0" fontId="43" fillId="0" borderId="0" xfId="0" applyFont="1" applyAlignment="1">
      <alignment horizontal="left" vertical="center"/>
    </xf>
    <xf numFmtId="0" fontId="44" fillId="0" borderId="0" xfId="0" applyFont="1" applyAlignment="1"/>
    <xf numFmtId="0" fontId="78" fillId="0" borderId="0" xfId="308" applyFont="1" applyAlignment="1">
      <alignment vertical="center" wrapText="1"/>
    </xf>
    <xf numFmtId="0" fontId="79" fillId="0" borderId="0" xfId="0" applyFont="1" applyAlignment="1">
      <alignment horizontal="center" vertical="center"/>
    </xf>
    <xf numFmtId="0" fontId="43" fillId="0" borderId="0" xfId="0" applyFont="1" applyAlignment="1">
      <alignment readingOrder="2"/>
    </xf>
    <xf numFmtId="0" fontId="40" fillId="0" borderId="0" xfId="0" applyFont="1" applyAlignment="1">
      <alignment horizontal="left"/>
    </xf>
    <xf numFmtId="0" fontId="62" fillId="0" borderId="0" xfId="0" applyFont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2" fontId="40" fillId="0" borderId="0" xfId="0" applyNumberFormat="1" applyFont="1"/>
    <xf numFmtId="2" fontId="47" fillId="0" borderId="0" xfId="0" applyNumberFormat="1" applyFont="1"/>
    <xf numFmtId="2" fontId="47" fillId="0" borderId="2" xfId="0" applyNumberFormat="1" applyFont="1" applyFill="1" applyBorder="1" applyAlignment="1">
      <alignment horizontal="center" vertical="center"/>
    </xf>
    <xf numFmtId="2" fontId="47" fillId="0" borderId="2" xfId="0" applyNumberFormat="1" applyFont="1" applyBorder="1"/>
    <xf numFmtId="0" fontId="42" fillId="0" borderId="0" xfId="0" applyFont="1" applyBorder="1" applyAlignment="1">
      <alignment horizontal="right"/>
    </xf>
    <xf numFmtId="2" fontId="50" fillId="0" borderId="2" xfId="196" applyNumberFormat="1" applyFont="1" applyFill="1" applyBorder="1" applyAlignment="1" applyProtection="1">
      <alignment horizontal="right" vertical="center"/>
    </xf>
    <xf numFmtId="0" fontId="50" fillId="0" borderId="2" xfId="196" applyNumberFormat="1" applyFont="1" applyFill="1" applyBorder="1" applyAlignment="1" applyProtection="1">
      <alignment horizontal="right" vertical="center"/>
    </xf>
    <xf numFmtId="0" fontId="47" fillId="0" borderId="2" xfId="0" applyFont="1" applyFill="1" applyBorder="1"/>
    <xf numFmtId="0" fontId="54" fillId="0" borderId="2" xfId="196" applyNumberFormat="1" applyFont="1" applyFill="1" applyBorder="1" applyAlignment="1" applyProtection="1">
      <alignment horizontal="right" vertical="center"/>
    </xf>
    <xf numFmtId="0" fontId="65" fillId="0" borderId="0" xfId="196" applyFont="1" applyFill="1" applyAlignment="1" applyProtection="1">
      <alignment vertical="center"/>
    </xf>
    <xf numFmtId="0" fontId="46" fillId="0" borderId="0" xfId="196" applyFont="1" applyFill="1" applyBorder="1" applyAlignment="1" applyProtection="1">
      <alignment horizontal="right" vertical="center"/>
    </xf>
    <xf numFmtId="9" fontId="71" fillId="0" borderId="0" xfId="273" applyNumberFormat="1" applyFont="1" applyFill="1" applyBorder="1" applyAlignment="1" applyProtection="1">
      <alignment horizontal="right" vertical="center"/>
    </xf>
    <xf numFmtId="1" fontId="51" fillId="0" borderId="20" xfId="196" applyNumberFormat="1" applyFont="1" applyFill="1" applyBorder="1" applyAlignment="1" applyProtection="1">
      <alignment horizontal="right" vertical="center"/>
    </xf>
    <xf numFmtId="0" fontId="50" fillId="0" borderId="0" xfId="189" applyFont="1" applyFill="1" applyBorder="1"/>
    <xf numFmtId="9" fontId="80" fillId="0" borderId="0" xfId="273" applyNumberFormat="1" applyFont="1" applyFill="1" applyBorder="1" applyAlignment="1" applyProtection="1">
      <alignment horizontal="right" vertical="center"/>
    </xf>
    <xf numFmtId="1" fontId="53" fillId="0" borderId="20" xfId="196" applyNumberFormat="1" applyFont="1" applyFill="1" applyBorder="1" applyAlignment="1" applyProtection="1">
      <alignment horizontal="right" vertical="center"/>
    </xf>
    <xf numFmtId="1" fontId="52" fillId="0" borderId="14" xfId="196" applyNumberFormat="1" applyFont="1" applyFill="1" applyBorder="1" applyAlignment="1" applyProtection="1">
      <alignment horizontal="center" vertical="center"/>
      <protection locked="0" hidden="1"/>
    </xf>
    <xf numFmtId="1" fontId="52" fillId="0" borderId="15" xfId="196" applyNumberFormat="1" applyFont="1" applyFill="1" applyBorder="1" applyAlignment="1" applyProtection="1">
      <alignment horizontal="center" vertical="center"/>
      <protection locked="0" hidden="1"/>
    </xf>
    <xf numFmtId="0" fontId="81" fillId="0" borderId="0" xfId="0" applyFont="1" applyAlignment="1">
      <alignment horizontal="center" vertical="top" wrapText="1"/>
    </xf>
    <xf numFmtId="0" fontId="81" fillId="0" borderId="0" xfId="0" applyFont="1" applyAlignment="1">
      <alignment horizontal="center" vertical="top"/>
    </xf>
    <xf numFmtId="0" fontId="62" fillId="0" borderId="0" xfId="0" applyFont="1" applyAlignment="1">
      <alignment horizontal="center" vertical="center"/>
    </xf>
    <xf numFmtId="0" fontId="52" fillId="0" borderId="0" xfId="0" applyFont="1" applyFill="1" applyAlignment="1" applyProtection="1">
      <alignment horizontal="right" vertical="center"/>
    </xf>
    <xf numFmtId="0" fontId="50" fillId="0" borderId="33" xfId="0" applyFont="1" applyFill="1" applyBorder="1" applyAlignment="1" applyProtection="1">
      <alignment horizontal="right" vertical="center" wrapText="1"/>
    </xf>
    <xf numFmtId="0" fontId="51" fillId="0" borderId="13" xfId="266" applyFont="1" applyFill="1" applyBorder="1" applyAlignment="1">
      <alignment horizontal="right" vertical="center"/>
    </xf>
    <xf numFmtId="0" fontId="51" fillId="0" borderId="14" xfId="266" applyFont="1" applyFill="1" applyBorder="1" applyAlignment="1">
      <alignment horizontal="right" vertical="center"/>
    </xf>
    <xf numFmtId="0" fontId="51" fillId="0" borderId="15" xfId="266" applyFont="1" applyFill="1" applyBorder="1" applyAlignment="1">
      <alignment horizontal="right" vertical="center"/>
    </xf>
    <xf numFmtId="0" fontId="62" fillId="0" borderId="33" xfId="0" applyFont="1" applyFill="1" applyBorder="1" applyAlignment="1" applyProtection="1">
      <alignment horizontal="left" vertical="center"/>
    </xf>
    <xf numFmtId="0" fontId="71" fillId="0" borderId="16" xfId="266" applyFont="1" applyFill="1" applyBorder="1" applyAlignment="1">
      <alignment horizontal="right" vertical="center"/>
    </xf>
    <xf numFmtId="0" fontId="71" fillId="0" borderId="2" xfId="266" applyFont="1" applyFill="1" applyBorder="1" applyAlignment="1">
      <alignment horizontal="right" vertical="center"/>
    </xf>
    <xf numFmtId="0" fontId="72" fillId="0" borderId="2" xfId="0" applyFont="1" applyFill="1" applyBorder="1" applyAlignment="1">
      <alignment horizontal="right" vertical="center"/>
    </xf>
    <xf numFmtId="0" fontId="71" fillId="0" borderId="17" xfId="266" applyFont="1" applyFill="1" applyBorder="1" applyAlignment="1">
      <alignment horizontal="right" vertical="center"/>
    </xf>
    <xf numFmtId="0" fontId="46" fillId="0" borderId="24" xfId="196" applyFont="1" applyFill="1" applyBorder="1" applyAlignment="1" applyProtection="1">
      <alignment horizontal="right" vertical="center"/>
    </xf>
    <xf numFmtId="0" fontId="46" fillId="0" borderId="25" xfId="196" applyFont="1" applyFill="1" applyBorder="1" applyAlignment="1" applyProtection="1">
      <alignment horizontal="right" vertical="center"/>
    </xf>
    <xf numFmtId="0" fontId="64" fillId="0" borderId="0" xfId="0" applyFont="1" applyFill="1" applyBorder="1" applyAlignment="1" applyProtection="1">
      <alignment horizontal="right" vertical="center" shrinkToFit="1"/>
      <protection hidden="1"/>
    </xf>
    <xf numFmtId="0" fontId="53" fillId="0" borderId="14" xfId="0" applyFont="1" applyFill="1" applyBorder="1" applyAlignment="1" applyProtection="1">
      <alignment horizontal="right" vertical="center" shrinkToFit="1"/>
      <protection hidden="1"/>
    </xf>
    <xf numFmtId="0" fontId="53" fillId="0" borderId="15" xfId="0" applyFont="1" applyFill="1" applyBorder="1" applyAlignment="1" applyProtection="1">
      <alignment horizontal="right" vertical="center" shrinkToFit="1"/>
      <protection hidden="1"/>
    </xf>
    <xf numFmtId="0" fontId="53" fillId="0" borderId="16" xfId="0" applyFont="1" applyFill="1" applyBorder="1" applyAlignment="1">
      <alignment horizontal="right" vertical="center"/>
    </xf>
    <xf numFmtId="0" fontId="53" fillId="0" borderId="2" xfId="0" applyFont="1" applyFill="1" applyBorder="1" applyAlignment="1">
      <alignment horizontal="right" vertical="center"/>
    </xf>
    <xf numFmtId="0" fontId="53" fillId="0" borderId="18" xfId="0" applyFont="1" applyFill="1" applyBorder="1" applyAlignment="1">
      <alignment horizontal="right" vertical="center"/>
    </xf>
    <xf numFmtId="0" fontId="53" fillId="0" borderId="19" xfId="0" applyFont="1" applyFill="1" applyBorder="1" applyAlignment="1">
      <alignment horizontal="right" vertical="center"/>
    </xf>
    <xf numFmtId="0" fontId="48" fillId="0" borderId="0" xfId="196" applyFont="1" applyFill="1" applyAlignment="1" applyProtection="1">
      <alignment horizontal="center" vertical="center"/>
    </xf>
    <xf numFmtId="0" fontId="48" fillId="0" borderId="33" xfId="196" applyFont="1" applyFill="1" applyBorder="1" applyAlignment="1" applyProtection="1">
      <alignment horizontal="center" vertical="center"/>
    </xf>
    <xf numFmtId="0" fontId="50" fillId="0" borderId="31" xfId="196" applyNumberFormat="1" applyFont="1" applyFill="1" applyBorder="1" applyAlignment="1" applyProtection="1">
      <alignment horizontal="center" vertical="center"/>
    </xf>
    <xf numFmtId="0" fontId="50" fillId="0" borderId="32" xfId="196" applyNumberFormat="1" applyFont="1" applyFill="1" applyBorder="1" applyAlignment="1" applyProtection="1">
      <alignment horizontal="center" vertical="center"/>
    </xf>
    <xf numFmtId="0" fontId="50" fillId="0" borderId="29" xfId="196" applyNumberFormat="1" applyFont="1" applyFill="1" applyBorder="1" applyAlignment="1" applyProtection="1">
      <alignment horizontal="center" vertical="center"/>
    </xf>
    <xf numFmtId="0" fontId="50" fillId="0" borderId="35" xfId="196" applyNumberFormat="1" applyFont="1" applyFill="1" applyBorder="1" applyAlignment="1" applyProtection="1">
      <alignment horizontal="center" vertical="center"/>
    </xf>
    <xf numFmtId="0" fontId="77" fillId="0" borderId="37" xfId="189" applyFont="1" applyFill="1" applyBorder="1" applyAlignment="1">
      <alignment horizontal="center" vertical="center" textRotation="135"/>
    </xf>
    <xf numFmtId="0" fontId="77" fillId="0" borderId="38" xfId="189" applyFont="1" applyFill="1" applyBorder="1" applyAlignment="1">
      <alignment horizontal="center" vertical="center" textRotation="135"/>
    </xf>
    <xf numFmtId="0" fontId="77" fillId="0" borderId="39" xfId="189" applyFont="1" applyFill="1" applyBorder="1" applyAlignment="1">
      <alignment horizontal="center" vertical="center" textRotation="135"/>
    </xf>
    <xf numFmtId="0" fontId="71" fillId="0" borderId="23" xfId="196" applyFont="1" applyFill="1" applyBorder="1" applyAlignment="1" applyProtection="1">
      <alignment horizontal="right" vertical="center"/>
    </xf>
    <xf numFmtId="0" fontId="71" fillId="0" borderId="3" xfId="196" applyFont="1" applyFill="1" applyBorder="1" applyAlignment="1" applyProtection="1">
      <alignment horizontal="right" vertical="center"/>
    </xf>
    <xf numFmtId="0" fontId="46" fillId="0" borderId="23" xfId="196" applyFont="1" applyFill="1" applyBorder="1" applyAlignment="1" applyProtection="1">
      <alignment horizontal="right" vertical="center"/>
    </xf>
    <xf numFmtId="0" fontId="46" fillId="0" borderId="3" xfId="196" applyFont="1" applyFill="1" applyBorder="1" applyAlignment="1" applyProtection="1">
      <alignment horizontal="right" vertical="center"/>
    </xf>
    <xf numFmtId="0" fontId="71" fillId="0" borderId="29" xfId="196" applyFont="1" applyFill="1" applyBorder="1" applyAlignment="1" applyProtection="1">
      <alignment horizontal="right" vertical="center"/>
    </xf>
    <xf numFmtId="0" fontId="71" fillId="0" borderId="30" xfId="196" applyFont="1" applyFill="1" applyBorder="1" applyAlignment="1" applyProtection="1">
      <alignment horizontal="right" vertical="center"/>
    </xf>
    <xf numFmtId="0" fontId="51" fillId="0" borderId="31" xfId="196" applyFont="1" applyFill="1" applyBorder="1" applyAlignment="1" applyProtection="1">
      <alignment horizontal="center" vertical="center"/>
    </xf>
    <xf numFmtId="0" fontId="51" fillId="0" borderId="42" xfId="196" applyFont="1" applyFill="1" applyBorder="1" applyAlignment="1" applyProtection="1">
      <alignment horizontal="center" vertical="center"/>
    </xf>
    <xf numFmtId="0" fontId="51" fillId="0" borderId="43" xfId="196" applyFont="1" applyFill="1" applyBorder="1" applyAlignment="1" applyProtection="1">
      <alignment horizontal="center" vertical="center"/>
    </xf>
    <xf numFmtId="0" fontId="53" fillId="0" borderId="31" xfId="196" applyFont="1" applyFill="1" applyBorder="1" applyAlignment="1" applyProtection="1">
      <alignment horizontal="center" vertical="center"/>
    </xf>
    <xf numFmtId="0" fontId="53" fillId="0" borderId="42" xfId="196" applyFont="1" applyFill="1" applyBorder="1" applyAlignment="1" applyProtection="1">
      <alignment horizontal="center" vertical="center"/>
    </xf>
    <xf numFmtId="0" fontId="53" fillId="0" borderId="43" xfId="196" applyFont="1" applyFill="1" applyBorder="1" applyAlignment="1" applyProtection="1">
      <alignment horizontal="center" vertical="center"/>
    </xf>
    <xf numFmtId="14" fontId="46" fillId="0" borderId="0" xfId="196" applyNumberFormat="1" applyFont="1" applyFill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 vertical="center" shrinkToFit="1"/>
      <protection hidden="1"/>
    </xf>
    <xf numFmtId="0" fontId="46" fillId="0" borderId="29" xfId="196" applyFont="1" applyFill="1" applyBorder="1" applyAlignment="1" applyProtection="1">
      <alignment horizontal="right" vertical="center"/>
    </xf>
    <xf numFmtId="0" fontId="46" fillId="0" borderId="30" xfId="196" applyFont="1" applyFill="1" applyBorder="1" applyAlignment="1" applyProtection="1">
      <alignment horizontal="right" vertical="center"/>
    </xf>
    <xf numFmtId="0" fontId="63" fillId="0" borderId="29" xfId="196" applyNumberFormat="1" applyFont="1" applyFill="1" applyBorder="1" applyAlignment="1" applyProtection="1">
      <alignment horizontal="center" vertical="center"/>
    </xf>
    <xf numFmtId="0" fontId="63" fillId="0" borderId="35" xfId="196" applyNumberFormat="1" applyFont="1" applyFill="1" applyBorder="1" applyAlignment="1" applyProtection="1">
      <alignment horizontal="center" vertical="center"/>
    </xf>
    <xf numFmtId="0" fontId="63" fillId="0" borderId="31" xfId="196" applyNumberFormat="1" applyFont="1" applyFill="1" applyBorder="1" applyAlignment="1" applyProtection="1">
      <alignment horizontal="center" vertical="center"/>
    </xf>
    <xf numFmtId="0" fontId="63" fillId="0" borderId="32" xfId="196" applyNumberFormat="1" applyFont="1" applyFill="1" applyBorder="1" applyAlignment="1" applyProtection="1">
      <alignment horizontal="center" vertical="center"/>
    </xf>
    <xf numFmtId="0" fontId="60" fillId="0" borderId="0" xfId="196" applyFont="1" applyFill="1" applyAlignment="1" applyProtection="1">
      <alignment horizontal="left" vertical="center"/>
    </xf>
    <xf numFmtId="0" fontId="61" fillId="0" borderId="0" xfId="0" applyFont="1" applyAlignment="1">
      <alignment horizontal="right" vertical="center"/>
    </xf>
    <xf numFmtId="0" fontId="60" fillId="0" borderId="0" xfId="196" applyFont="1" applyFill="1" applyAlignment="1" applyProtection="1">
      <alignment horizontal="center" vertical="center"/>
    </xf>
    <xf numFmtId="0" fontId="60" fillId="0" borderId="33" xfId="196" applyFont="1" applyFill="1" applyBorder="1" applyAlignment="1" applyProtection="1">
      <alignment horizontal="center" vertical="center"/>
    </xf>
    <xf numFmtId="0" fontId="53" fillId="0" borderId="13" xfId="196" applyFont="1" applyFill="1" applyBorder="1" applyAlignment="1" applyProtection="1">
      <alignment horizontal="center" vertical="center"/>
    </xf>
    <xf numFmtId="0" fontId="53" fillId="0" borderId="14" xfId="196" applyFont="1" applyFill="1" applyBorder="1" applyAlignment="1" applyProtection="1">
      <alignment horizontal="center" vertical="center"/>
    </xf>
    <xf numFmtId="0" fontId="53" fillId="0" borderId="15" xfId="196" applyFont="1" applyFill="1" applyBorder="1" applyAlignment="1" applyProtection="1">
      <alignment horizontal="center" vertical="center"/>
    </xf>
    <xf numFmtId="0" fontId="53" fillId="0" borderId="16" xfId="196" applyFont="1" applyFill="1" applyBorder="1" applyAlignment="1" applyProtection="1">
      <alignment horizontal="center" vertical="center"/>
    </xf>
    <xf numFmtId="0" fontId="53" fillId="0" borderId="2" xfId="196" applyFont="1" applyFill="1" applyBorder="1" applyAlignment="1" applyProtection="1">
      <alignment horizontal="center" vertical="center"/>
    </xf>
    <xf numFmtId="0" fontId="53" fillId="0" borderId="17" xfId="196" applyFont="1" applyFill="1" applyBorder="1" applyAlignment="1" applyProtection="1">
      <alignment horizontal="center" vertical="center"/>
    </xf>
    <xf numFmtId="0" fontId="53" fillId="0" borderId="18" xfId="196" applyFont="1" applyFill="1" applyBorder="1" applyAlignment="1" applyProtection="1">
      <alignment horizontal="center" vertical="center"/>
    </xf>
    <xf numFmtId="0" fontId="53" fillId="0" borderId="19" xfId="196" applyFont="1" applyFill="1" applyBorder="1" applyAlignment="1" applyProtection="1">
      <alignment horizontal="center" vertical="center"/>
    </xf>
    <xf numFmtId="0" fontId="53" fillId="0" borderId="20" xfId="196" applyFont="1" applyFill="1" applyBorder="1" applyAlignment="1" applyProtection="1">
      <alignment horizontal="center" vertical="center"/>
    </xf>
    <xf numFmtId="0" fontId="71" fillId="0" borderId="18" xfId="266" applyFont="1" applyFill="1" applyBorder="1" applyAlignment="1">
      <alignment horizontal="right" vertical="center"/>
    </xf>
    <xf numFmtId="0" fontId="71" fillId="0" borderId="19" xfId="266" applyFont="1" applyFill="1" applyBorder="1" applyAlignment="1">
      <alignment horizontal="right" vertical="center"/>
    </xf>
    <xf numFmtId="0" fontId="72" fillId="0" borderId="19" xfId="0" applyFont="1" applyFill="1" applyBorder="1" applyAlignment="1">
      <alignment horizontal="right" vertical="center"/>
    </xf>
    <xf numFmtId="0" fontId="71" fillId="0" borderId="20" xfId="266" applyFont="1" applyFill="1" applyBorder="1" applyAlignment="1">
      <alignment horizontal="right" vertical="center"/>
    </xf>
  </cellXfs>
  <cellStyles count="310">
    <cellStyle name="20 % - Accent1 2" xfId="1"/>
    <cellStyle name="20 % - Accent1 2 2" xfId="2"/>
    <cellStyle name="20 % - Accent1 3" xfId="3"/>
    <cellStyle name="20 % - Accent1 4" xfId="4"/>
    <cellStyle name="20 % - Accent1 5" xfId="5"/>
    <cellStyle name="20 % - Accent1 6" xfId="6"/>
    <cellStyle name="20 % - Accent2 2" xfId="7"/>
    <cellStyle name="20 % - Accent2 2 2" xfId="8"/>
    <cellStyle name="20 % - Accent2 3" xfId="9"/>
    <cellStyle name="20 % - Accent2 4" xfId="10"/>
    <cellStyle name="20 % - Accent2 5" xfId="11"/>
    <cellStyle name="20 % - Accent2 6" xfId="12"/>
    <cellStyle name="20 % - Accent3 2" xfId="13"/>
    <cellStyle name="20 % - Accent3 2 2" xfId="14"/>
    <cellStyle name="20 % - Accent3 3" xfId="15"/>
    <cellStyle name="20 % - Accent3 4" xfId="16"/>
    <cellStyle name="20 % - Accent3 5" xfId="17"/>
    <cellStyle name="20 % - Accent3 6" xfId="18"/>
    <cellStyle name="20 % - Accent4 2" xfId="19"/>
    <cellStyle name="20 % - Accent4 2 2" xfId="20"/>
    <cellStyle name="20 % - Accent4 3" xfId="21"/>
    <cellStyle name="20 % - Accent4 4" xfId="22"/>
    <cellStyle name="20 % - Accent4 5" xfId="23"/>
    <cellStyle name="20 % - Accent4 6" xfId="24"/>
    <cellStyle name="20 % - Accent5 2" xfId="25"/>
    <cellStyle name="20 % - Accent5 2 2" xfId="26"/>
    <cellStyle name="20 % - Accent5 3" xfId="27"/>
    <cellStyle name="20 % - Accent5 4" xfId="28"/>
    <cellStyle name="20 % - Accent5 5" xfId="29"/>
    <cellStyle name="20 % - Accent5 6" xfId="30"/>
    <cellStyle name="20 % - Accent6 2" xfId="31"/>
    <cellStyle name="20 % - Accent6 2 2" xfId="32"/>
    <cellStyle name="20 % - Accent6 3" xfId="33"/>
    <cellStyle name="20 % - Accent6 4" xfId="34"/>
    <cellStyle name="20 % - Accent6 5" xfId="35"/>
    <cellStyle name="20 % - Accent6 6" xfId="36"/>
    <cellStyle name="40 % - Accent1 2" xfId="37"/>
    <cellStyle name="40 % - Accent1 2 2" xfId="38"/>
    <cellStyle name="40 % - Accent1 3" xfId="39"/>
    <cellStyle name="40 % - Accent1 4" xfId="40"/>
    <cellStyle name="40 % - Accent1 5" xfId="41"/>
    <cellStyle name="40 % - Accent1 6" xfId="42"/>
    <cellStyle name="40 % - Accent2 2" xfId="43"/>
    <cellStyle name="40 % - Accent2 2 2" xfId="44"/>
    <cellStyle name="40 % - Accent2 3" xfId="45"/>
    <cellStyle name="40 % - Accent2 4" xfId="46"/>
    <cellStyle name="40 % - Accent2 5" xfId="47"/>
    <cellStyle name="40 % - Accent2 6" xfId="48"/>
    <cellStyle name="40 % - Accent3 2" xfId="49"/>
    <cellStyle name="40 % - Accent3 2 2" xfId="50"/>
    <cellStyle name="40 % - Accent3 3" xfId="51"/>
    <cellStyle name="40 % - Accent3 4" xfId="52"/>
    <cellStyle name="40 % - Accent3 5" xfId="53"/>
    <cellStyle name="40 % - Accent3 6" xfId="54"/>
    <cellStyle name="40 % - Accent4 2" xfId="55"/>
    <cellStyle name="40 % - Accent4 2 2" xfId="56"/>
    <cellStyle name="40 % - Accent4 3" xfId="57"/>
    <cellStyle name="40 % - Accent4 4" xfId="58"/>
    <cellStyle name="40 % - Accent4 5" xfId="59"/>
    <cellStyle name="40 % - Accent4 6" xfId="60"/>
    <cellStyle name="40 % - Accent5 2" xfId="61"/>
    <cellStyle name="40 % - Accent5 2 2" xfId="62"/>
    <cellStyle name="40 % - Accent5 3" xfId="63"/>
    <cellStyle name="40 % - Accent5 4" xfId="64"/>
    <cellStyle name="40 % - Accent5 5" xfId="65"/>
    <cellStyle name="40 % - Accent5 6" xfId="66"/>
    <cellStyle name="40 % - Accent6 2" xfId="67"/>
    <cellStyle name="40 % - Accent6 2 2" xfId="68"/>
    <cellStyle name="40 % - Accent6 3" xfId="69"/>
    <cellStyle name="40 % - Accent6 4" xfId="70"/>
    <cellStyle name="40 % - Accent6 5" xfId="71"/>
    <cellStyle name="40 % - Accent6 6" xfId="72"/>
    <cellStyle name="60 % - Accent1 2" xfId="73"/>
    <cellStyle name="60 % - Accent1 3" xfId="74"/>
    <cellStyle name="60 % - Accent1 4" xfId="75"/>
    <cellStyle name="60 % - Accent2 2" xfId="76"/>
    <cellStyle name="60 % - Accent2 3" xfId="77"/>
    <cellStyle name="60 % - Accent2 4" xfId="78"/>
    <cellStyle name="60 % - Accent3 2" xfId="79"/>
    <cellStyle name="60 % - Accent3 3" xfId="80"/>
    <cellStyle name="60 % - Accent3 4" xfId="81"/>
    <cellStyle name="60 % - Accent4 2" xfId="82"/>
    <cellStyle name="60 % - Accent4 3" xfId="83"/>
    <cellStyle name="60 % - Accent4 4" xfId="84"/>
    <cellStyle name="60 % - Accent5 2" xfId="85"/>
    <cellStyle name="60 % - Accent5 3" xfId="86"/>
    <cellStyle name="60 % - Accent5 4" xfId="87"/>
    <cellStyle name="60 % - Accent6 2" xfId="88"/>
    <cellStyle name="60 % - Accent6 3" xfId="89"/>
    <cellStyle name="60 % - Accent6 4" xfId="90"/>
    <cellStyle name="Accent1 2" xfId="91"/>
    <cellStyle name="Accent1 3" xfId="92"/>
    <cellStyle name="Accent1 4" xfId="93"/>
    <cellStyle name="Accent2 2" xfId="94"/>
    <cellStyle name="Accent2 3" xfId="95"/>
    <cellStyle name="Accent2 4" xfId="96"/>
    <cellStyle name="Accent3 2" xfId="97"/>
    <cellStyle name="Accent3 3" xfId="98"/>
    <cellStyle name="Accent3 4" xfId="99"/>
    <cellStyle name="Accent4 2" xfId="100"/>
    <cellStyle name="Accent4 3" xfId="101"/>
    <cellStyle name="Accent4 4" xfId="102"/>
    <cellStyle name="Accent5 2" xfId="103"/>
    <cellStyle name="Accent5 3" xfId="104"/>
    <cellStyle name="Accent5 4" xfId="105"/>
    <cellStyle name="Accent6 2" xfId="106"/>
    <cellStyle name="Accent6 3" xfId="107"/>
    <cellStyle name="Accent6 4" xfId="108"/>
    <cellStyle name="Avertissement 2" xfId="109"/>
    <cellStyle name="Avertissement 3" xfId="110"/>
    <cellStyle name="Avertissement 4" xfId="111"/>
    <cellStyle name="Calcul 2" xfId="112"/>
    <cellStyle name="Calcul 3" xfId="113"/>
    <cellStyle name="Calcul 4" xfId="114"/>
    <cellStyle name="Cellule liée 2" xfId="115"/>
    <cellStyle name="Cellule liée 3" xfId="116"/>
    <cellStyle name="Cellule liée 4" xfId="117"/>
    <cellStyle name="Commentaire 2" xfId="118"/>
    <cellStyle name="Commentaire 2 2" xfId="119"/>
    <cellStyle name="Commentaire 3" xfId="120"/>
    <cellStyle name="Commentaire 3 2" xfId="121"/>
    <cellStyle name="Commentaire 4" xfId="122"/>
    <cellStyle name="Commentaire 4 2" xfId="123"/>
    <cellStyle name="Commentaire 5" xfId="124"/>
    <cellStyle name="Commentaire 5 2" xfId="125"/>
    <cellStyle name="Commentaire 6" xfId="126"/>
    <cellStyle name="Commentaire 7" xfId="127"/>
    <cellStyle name="Commentaire 8" xfId="128"/>
    <cellStyle name="Entrée 2" xfId="129"/>
    <cellStyle name="Entrée 3" xfId="130"/>
    <cellStyle name="Entrée 4" xfId="131"/>
    <cellStyle name="Euro" xfId="132"/>
    <cellStyle name="Gham" xfId="133"/>
    <cellStyle name="Insatisfaisant 2" xfId="134"/>
    <cellStyle name="Insatisfaisant 3" xfId="135"/>
    <cellStyle name="Insatisfaisant 4" xfId="136"/>
    <cellStyle name="Insatisfaisant 5" xfId="137"/>
    <cellStyle name="Lien hypertexte" xfId="308" builtinId="8"/>
    <cellStyle name="Lien hypertexte 2" xfId="138"/>
    <cellStyle name="Lien hypertexte 3" xfId="139"/>
    <cellStyle name="Lien hypertexte 4" xfId="140"/>
    <cellStyle name="Lien hypertexte 5" xfId="141"/>
    <cellStyle name="Lien hypertexte 6" xfId="142"/>
    <cellStyle name="Milliers 2" xfId="143"/>
    <cellStyle name="Monétaire 2" xfId="144"/>
    <cellStyle name="Neutre 2" xfId="145"/>
    <cellStyle name="Neutre 3" xfId="146"/>
    <cellStyle name="Neutre 4" xfId="147"/>
    <cellStyle name="Normal" xfId="0" builtinId="0"/>
    <cellStyle name="Normal 10" xfId="148"/>
    <cellStyle name="Normal 10 2" xfId="149"/>
    <cellStyle name="Normal 10 2 2" xfId="150"/>
    <cellStyle name="Normal 10 3" xfId="151"/>
    <cellStyle name="Normal 10 4" xfId="152"/>
    <cellStyle name="Normal 10 5" xfId="153"/>
    <cellStyle name="Normal 11" xfId="154"/>
    <cellStyle name="Normal 11 2" xfId="155"/>
    <cellStyle name="Normal 11 2 2" xfId="156"/>
    <cellStyle name="Normal 11 3" xfId="157"/>
    <cellStyle name="Normal 11 4" xfId="158"/>
    <cellStyle name="Normal 11 4 2" xfId="159"/>
    <cellStyle name="Normal 11 5" xfId="160"/>
    <cellStyle name="Normal 12" xfId="161"/>
    <cellStyle name="Normal 12 2" xfId="162"/>
    <cellStyle name="Normal 13" xfId="163"/>
    <cellStyle name="Normal 13 2" xfId="164"/>
    <cellStyle name="Normal 13 3" xfId="165"/>
    <cellStyle name="Normal 13 3 2" xfId="166"/>
    <cellStyle name="Normal 13 3 2 2" xfId="167"/>
    <cellStyle name="Normal 13 3 3" xfId="168"/>
    <cellStyle name="Normal 13 3 3 2" xfId="169"/>
    <cellStyle name="Normal 13 3 3 3" xfId="170"/>
    <cellStyle name="Normal 13 3 4" xfId="171"/>
    <cellStyle name="Normal 13 4" xfId="172"/>
    <cellStyle name="Normal 14" xfId="173"/>
    <cellStyle name="Normal 14 2" xfId="174"/>
    <cellStyle name="Normal 14 3" xfId="175"/>
    <cellStyle name="Normal 15" xfId="176"/>
    <cellStyle name="Normal 15 2" xfId="177"/>
    <cellStyle name="Normal 16" xfId="178"/>
    <cellStyle name="Normal 16 2" xfId="179"/>
    <cellStyle name="Normal 17" xfId="180"/>
    <cellStyle name="Normal 17 2" xfId="181"/>
    <cellStyle name="Normal 18" xfId="182"/>
    <cellStyle name="Normal 19" xfId="183"/>
    <cellStyle name="Normal 19 2" xfId="184"/>
    <cellStyle name="Normal 19 2 2" xfId="185"/>
    <cellStyle name="Normal 19 2 2 2" xfId="186"/>
    <cellStyle name="Normal 19 3" xfId="187"/>
    <cellStyle name="Normal 19 4" xfId="188"/>
    <cellStyle name="Normal 2" xfId="189"/>
    <cellStyle name="Normal 2 2" xfId="190"/>
    <cellStyle name="Normal 2 2 2" xfId="191"/>
    <cellStyle name="Normal 2 2 2 2" xfId="192"/>
    <cellStyle name="Normal 2 2 3" xfId="193"/>
    <cellStyle name="Normal 2 2 4" xfId="194"/>
    <cellStyle name="Normal 2 3" xfId="195"/>
    <cellStyle name="Normal 2 3 2" xfId="196"/>
    <cellStyle name="Normal 2 3 3" xfId="197"/>
    <cellStyle name="Normal 2 3 4" xfId="198"/>
    <cellStyle name="Normal 2 4" xfId="199"/>
    <cellStyle name="Normal 2 5" xfId="200"/>
    <cellStyle name="Normal 2 5 2" xfId="201"/>
    <cellStyle name="Normal 2 6" xfId="202"/>
    <cellStyle name="Normal 2 7" xfId="203"/>
    <cellStyle name="Normal 2_QRec2008-09-Ressources Humaines" xfId="204"/>
    <cellStyle name="Normal 20" xfId="205"/>
    <cellStyle name="Normal 21" xfId="206"/>
    <cellStyle name="Normal 22" xfId="207"/>
    <cellStyle name="Normal 22 2" xfId="208"/>
    <cellStyle name="Normal 23" xfId="209"/>
    <cellStyle name="Normal 23 2" xfId="210"/>
    <cellStyle name="Normal 23 3" xfId="211"/>
    <cellStyle name="Normal 24" xfId="212"/>
    <cellStyle name="Normal 24 2" xfId="213"/>
    <cellStyle name="Normal 25" xfId="214"/>
    <cellStyle name="Normal 25 2" xfId="215"/>
    <cellStyle name="Normal 26" xfId="216"/>
    <cellStyle name="Normal 26 2" xfId="217"/>
    <cellStyle name="Normal 27" xfId="218"/>
    <cellStyle name="Normal 28" xfId="219"/>
    <cellStyle name="Normal 29" xfId="220"/>
    <cellStyle name="Normal 3" xfId="221"/>
    <cellStyle name="Normal 3 2" xfId="222"/>
    <cellStyle name="Normal 3 2 2" xfId="223"/>
    <cellStyle name="Normal 3 2 2 2" xfId="224"/>
    <cellStyle name="Normal 3 3" xfId="225"/>
    <cellStyle name="Normal 3 3 2" xfId="226"/>
    <cellStyle name="Normal 3 4" xfId="227"/>
    <cellStyle name="Normal 3 5" xfId="228"/>
    <cellStyle name="Normal 3 6" xfId="229"/>
    <cellStyle name="Normal 30" xfId="230"/>
    <cellStyle name="Normal 31" xfId="231"/>
    <cellStyle name="Normal 32" xfId="232"/>
    <cellStyle name="Normal 33" xfId="233"/>
    <cellStyle name="Normal 34" xfId="234"/>
    <cellStyle name="Normal 34 2" xfId="309"/>
    <cellStyle name="Normal 35" xfId="235"/>
    <cellStyle name="Normal 36" xfId="236"/>
    <cellStyle name="Normal 37" xfId="237"/>
    <cellStyle name="Normal 38" xfId="238"/>
    <cellStyle name="Normal 39" xfId="239"/>
    <cellStyle name="Normal 4" xfId="240"/>
    <cellStyle name="Normal 4 2" xfId="241"/>
    <cellStyle name="Normal 4 2 2" xfId="242"/>
    <cellStyle name="Normal 4 3" xfId="243"/>
    <cellStyle name="Normal 42" xfId="244"/>
    <cellStyle name="Normal 5" xfId="245"/>
    <cellStyle name="Normal 5 2" xfId="246"/>
    <cellStyle name="Normal 5 2 2" xfId="247"/>
    <cellStyle name="Normal 5 3" xfId="248"/>
    <cellStyle name="Normal 6" xfId="249"/>
    <cellStyle name="Normal 6 2" xfId="250"/>
    <cellStyle name="Normal 6 2 2" xfId="251"/>
    <cellStyle name="Normal 6 3" xfId="252"/>
    <cellStyle name="Normal 7" xfId="253"/>
    <cellStyle name="Normal 7 2" xfId="254"/>
    <cellStyle name="Normal 7 3" xfId="255"/>
    <cellStyle name="Normal 7 3 2" xfId="256"/>
    <cellStyle name="Normal 8" xfId="257"/>
    <cellStyle name="Normal 8 2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 2" xfId="265"/>
    <cellStyle name="Normal_Feuil1_تعبئة الملفات" xfId="266"/>
    <cellStyle name="Pourcentage" xfId="267" builtinId="5"/>
    <cellStyle name="Pourcentage 2" xfId="268"/>
    <cellStyle name="Pourcentage 2 2" xfId="269"/>
    <cellStyle name="Pourcentage 3" xfId="270"/>
    <cellStyle name="Pourcentage 3 2" xfId="271"/>
    <cellStyle name="Pourcentage 4" xfId="272"/>
    <cellStyle name="Pourcentage 5" xfId="273"/>
    <cellStyle name="Pourcentage 6" xfId="274"/>
    <cellStyle name="Satisfaisant 2" xfId="275"/>
    <cellStyle name="Satisfaisant 3" xfId="276"/>
    <cellStyle name="Satisfaisant 4" xfId="277"/>
    <cellStyle name="Sortie 2" xfId="278"/>
    <cellStyle name="Sortie 3" xfId="279"/>
    <cellStyle name="Sortie 4" xfId="280"/>
    <cellStyle name="Style 1" xfId="281"/>
    <cellStyle name="Texte explicatif 2" xfId="282"/>
    <cellStyle name="Texte explicatif 3" xfId="283"/>
    <cellStyle name="Texte explicatif 4" xfId="284"/>
    <cellStyle name="Titre 2" xfId="285"/>
    <cellStyle name="Titre 3" xfId="286"/>
    <cellStyle name="Titre 4" xfId="287"/>
    <cellStyle name="Titre 1 2" xfId="288"/>
    <cellStyle name="Titre 1 3" xfId="289"/>
    <cellStyle name="Titre 1 4" xfId="290"/>
    <cellStyle name="Titre 2 2" xfId="291"/>
    <cellStyle name="Titre 2 3" xfId="292"/>
    <cellStyle name="Titre 2 4" xfId="293"/>
    <cellStyle name="Titre 3 2" xfId="294"/>
    <cellStyle name="Titre 3 3" xfId="295"/>
    <cellStyle name="Titre 3 4" xfId="296"/>
    <cellStyle name="Titre 4 2" xfId="297"/>
    <cellStyle name="Titre 4 3" xfId="298"/>
    <cellStyle name="Titre 4 4" xfId="299"/>
    <cellStyle name="Total 2" xfId="300"/>
    <cellStyle name="Total 3" xfId="301"/>
    <cellStyle name="Total 4" xfId="302"/>
    <cellStyle name="Vérification 2" xfId="303"/>
    <cellStyle name="Vérification 3" xfId="304"/>
    <cellStyle name="Vérification 4" xfId="305"/>
    <cellStyle name="عملة [0]_note1" xfId="306"/>
    <cellStyle name="عملة_note1" xfId="3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مبيان المعدلات </a:t>
            </a:r>
            <a:endParaRPr lang="fr-FR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محاضر_1!$F$3</c:f>
              <c:strCache>
                <c:ptCount val="1"/>
                <c:pt idx="0">
                  <c:v>المراقبة</c:v>
                </c:pt>
              </c:strCache>
            </c:strRef>
          </c:tx>
          <c:marker>
            <c:symbol val="none"/>
          </c:marker>
          <c:val>
            <c:numRef>
              <c:f>محاضر_1!$F$4:$F$53</c:f>
              <c:numCache>
                <c:formatCode>0.00</c:formatCode>
                <c:ptCount val="50"/>
                <c:pt idx="0">
                  <c:v>8.61</c:v>
                </c:pt>
                <c:pt idx="1">
                  <c:v>5.39</c:v>
                </c:pt>
                <c:pt idx="2">
                  <c:v>6.73</c:v>
                </c:pt>
                <c:pt idx="3">
                  <c:v>5.57</c:v>
                </c:pt>
                <c:pt idx="4">
                  <c:v>6.44</c:v>
                </c:pt>
                <c:pt idx="5">
                  <c:v>8.16</c:v>
                </c:pt>
                <c:pt idx="6">
                  <c:v>4.97</c:v>
                </c:pt>
                <c:pt idx="7">
                  <c:v>5.33</c:v>
                </c:pt>
                <c:pt idx="8">
                  <c:v>5.42</c:v>
                </c:pt>
                <c:pt idx="9">
                  <c:v>7.93</c:v>
                </c:pt>
                <c:pt idx="10">
                  <c:v>5.48</c:v>
                </c:pt>
                <c:pt idx="11">
                  <c:v>5.77</c:v>
                </c:pt>
                <c:pt idx="12">
                  <c:v>4.92</c:v>
                </c:pt>
                <c:pt idx="13">
                  <c:v>5.95</c:v>
                </c:pt>
                <c:pt idx="14">
                  <c:v>5.6</c:v>
                </c:pt>
                <c:pt idx="15">
                  <c:v>5.05</c:v>
                </c:pt>
                <c:pt idx="16">
                  <c:v>5.3</c:v>
                </c:pt>
                <c:pt idx="17">
                  <c:v>5.16</c:v>
                </c:pt>
                <c:pt idx="18">
                  <c:v>8.27</c:v>
                </c:pt>
                <c:pt idx="19">
                  <c:v>5.21</c:v>
                </c:pt>
                <c:pt idx="20">
                  <c:v>5.3</c:v>
                </c:pt>
                <c:pt idx="21">
                  <c:v>5.15</c:v>
                </c:pt>
                <c:pt idx="22">
                  <c:v>6.34</c:v>
                </c:pt>
                <c:pt idx="23">
                  <c:v>5.0199999999999996</c:v>
                </c:pt>
                <c:pt idx="24">
                  <c:v>5.35</c:v>
                </c:pt>
                <c:pt idx="25">
                  <c:v>6.57</c:v>
                </c:pt>
                <c:pt idx="26">
                  <c:v>6.8</c:v>
                </c:pt>
                <c:pt idx="27">
                  <c:v>6.13</c:v>
                </c:pt>
                <c:pt idx="28">
                  <c:v>5.38</c:v>
                </c:pt>
                <c:pt idx="29">
                  <c:v>5.38</c:v>
                </c:pt>
                <c:pt idx="30">
                  <c:v>6.71</c:v>
                </c:pt>
                <c:pt idx="31">
                  <c:v>6.33</c:v>
                </c:pt>
                <c:pt idx="32">
                  <c:v>6.27</c:v>
                </c:pt>
                <c:pt idx="33">
                  <c:v>5.17</c:v>
                </c:pt>
                <c:pt idx="34">
                  <c:v>5.15</c:v>
                </c:pt>
                <c:pt idx="35">
                  <c:v>6.49</c:v>
                </c:pt>
                <c:pt idx="36">
                  <c:v>6.32</c:v>
                </c:pt>
                <c:pt idx="37">
                  <c:v>5.64</c:v>
                </c:pt>
                <c:pt idx="38">
                  <c:v>5.85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54912"/>
        <c:axId val="289730496"/>
      </c:lineChart>
      <c:catAx>
        <c:axId val="2796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9730496"/>
        <c:crosses val="autoZero"/>
        <c:auto val="1"/>
        <c:lblAlgn val="ctr"/>
        <c:lblOffset val="100"/>
        <c:noMultiLvlLbl val="0"/>
      </c:catAx>
      <c:valAx>
        <c:axId val="28973049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7965491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 horizontalDpi="30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915423891331885"/>
          <c:y val="1.5099427351245375E-2"/>
          <c:w val="0.8145794655988795"/>
          <c:h val="0.79576776129588755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محاضر_1!$L$21:$L$23</c:f>
              <c:strCache>
                <c:ptCount val="3"/>
                <c:pt idx="0">
                  <c:v>غير متحكم</c:v>
                </c:pt>
                <c:pt idx="1">
                  <c:v>متوسط</c:v>
                </c:pt>
                <c:pt idx="2">
                  <c:v>متحكم</c:v>
                </c:pt>
              </c:strCache>
            </c:strRef>
          </c:cat>
          <c:val>
            <c:numRef>
              <c:f>محاضر_1!$O$21:$O$23</c:f>
              <c:numCache>
                <c:formatCode>0%</c:formatCode>
                <c:ptCount val="3"/>
                <c:pt idx="0">
                  <c:v>0.17948717948717949</c:v>
                </c:pt>
                <c:pt idx="1">
                  <c:v>0.23076923076923078</c:v>
                </c:pt>
                <c:pt idx="2">
                  <c:v>0.58974358974358976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9655936"/>
        <c:axId val="289732224"/>
        <c:axId val="0"/>
      </c:bar3DChart>
      <c:valAx>
        <c:axId val="28973222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</c:majorGridlines>
        <c:numFmt formatCode="0%" sourceLinked="1"/>
        <c:majorTickMark val="out"/>
        <c:minorTickMark val="none"/>
        <c:tickLblPos val="nextTo"/>
        <c:crossAx val="279655936"/>
        <c:crosses val="autoZero"/>
        <c:crossBetween val="between"/>
      </c:valAx>
      <c:catAx>
        <c:axId val="27965593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28973222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delete val="1"/>
          </c:dLbls>
          <c:cat>
            <c:strRef>
              <c:f>محاضر_1!$L$39:$L$40</c:f>
              <c:strCache>
                <c:ptCount val="2"/>
                <c:pt idx="0">
                  <c:v>الحاصلون على أكثر من 5</c:v>
                </c:pt>
                <c:pt idx="1">
                  <c:v>الحاصلون على أقل من 5</c:v>
                </c:pt>
              </c:strCache>
            </c:strRef>
          </c:cat>
          <c:val>
            <c:numRef>
              <c:f>محاضر_1!$N$39:$N$40</c:f>
              <c:numCache>
                <c:formatCode>0</c:formatCode>
                <c:ptCount val="2"/>
                <c:pt idx="0">
                  <c:v>32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79657984"/>
        <c:axId val="285179904"/>
        <c:axId val="0"/>
      </c:bar3DChart>
      <c:catAx>
        <c:axId val="279657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285179904"/>
        <c:crosses val="autoZero"/>
        <c:auto val="1"/>
        <c:lblAlgn val="ctr"/>
        <c:lblOffset val="100"/>
        <c:noMultiLvlLbl val="0"/>
      </c:catAx>
      <c:valAx>
        <c:axId val="28517990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27965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ahlamine!$Q$19:$Q$21</c:f>
              <c:strCache>
                <c:ptCount val="3"/>
                <c:pt idx="0">
                  <c:v>غير متحكم</c:v>
                </c:pt>
                <c:pt idx="1">
                  <c:v>متوسط</c:v>
                </c:pt>
                <c:pt idx="2">
                  <c:v>متحكم</c:v>
                </c:pt>
              </c:strCache>
            </c:strRef>
          </c:cat>
          <c:val>
            <c:numRef>
              <c:f>ahlamine!$T$19:$T$21</c:f>
              <c:numCache>
                <c:formatCode>0%</c:formatCode>
                <c:ptCount val="3"/>
                <c:pt idx="0">
                  <c:v>0.17948717948717949</c:v>
                </c:pt>
                <c:pt idx="1">
                  <c:v>0.23076923076923078</c:v>
                </c:pt>
                <c:pt idx="2">
                  <c:v>0.58974358974358976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5255168"/>
        <c:axId val="285181632"/>
        <c:axId val="0"/>
      </c:bar3DChart>
      <c:valAx>
        <c:axId val="28518163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</c:majorGridlines>
        <c:numFmt formatCode="0%" sourceLinked="1"/>
        <c:majorTickMark val="out"/>
        <c:minorTickMark val="none"/>
        <c:tickLblPos val="nextTo"/>
        <c:crossAx val="285255168"/>
        <c:crosses val="autoZero"/>
        <c:crossBetween val="between"/>
      </c:valAx>
      <c:catAx>
        <c:axId val="28525516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2851816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91639186268312"/>
          <c:y val="0.17594378859113918"/>
          <c:w val="0.78163142002034469"/>
          <c:h val="0.79937087527701167"/>
        </c:manualLayout>
      </c:layout>
      <c:pie3DChart>
        <c:varyColors val="1"/>
        <c:ser>
          <c:idx val="0"/>
          <c:order val="0"/>
          <c:tx>
            <c:strRef>
              <c:f>ahlamine!$Q$26</c:f>
              <c:strCache>
                <c:ptCount val="1"/>
                <c:pt idx="0">
                  <c:v>الحاصلون على أكثر من 5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ahlamine!$Q$17:$R$17</c:f>
              <c:strCache>
                <c:ptCount val="2"/>
                <c:pt idx="0">
                  <c:v>ذكر</c:v>
                </c:pt>
                <c:pt idx="1">
                  <c:v>أنثى</c:v>
                </c:pt>
              </c:strCache>
            </c:strRef>
          </c:cat>
          <c:val>
            <c:numRef>
              <c:f>ahlamine!$Q$18:$R$18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txPr>
    <a:bodyPr/>
    <a:lstStyle/>
    <a:p>
      <a:pPr>
        <a:defRPr sz="1200">
          <a:solidFill>
            <a:schemeClr val="bg1"/>
          </a:solidFill>
        </a:defRPr>
      </a:pPr>
      <a:endParaRPr lang="fr-FR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محاضر_1!$L$21:$L$23</c:f>
              <c:strCache>
                <c:ptCount val="3"/>
                <c:pt idx="0">
                  <c:v>غير متحكم</c:v>
                </c:pt>
                <c:pt idx="1">
                  <c:v>متوسط</c:v>
                </c:pt>
                <c:pt idx="2">
                  <c:v>متحكم</c:v>
                </c:pt>
              </c:strCache>
            </c:strRef>
          </c:cat>
          <c:val>
            <c:numRef>
              <c:f>محاضر_1!$O$21:$O$23</c:f>
              <c:numCache>
                <c:formatCode>0%</c:formatCode>
                <c:ptCount val="3"/>
                <c:pt idx="0">
                  <c:v>0.17948717948717949</c:v>
                </c:pt>
                <c:pt idx="1">
                  <c:v>0.23076923076923078</c:v>
                </c:pt>
                <c:pt idx="2">
                  <c:v>0.58974358974358976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5552640"/>
        <c:axId val="285184512"/>
        <c:axId val="0"/>
      </c:bar3DChart>
      <c:valAx>
        <c:axId val="28518451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</c:majorGridlines>
        <c:numFmt formatCode="0%" sourceLinked="1"/>
        <c:majorTickMark val="out"/>
        <c:minorTickMark val="none"/>
        <c:tickLblPos val="nextTo"/>
        <c:crossAx val="285552640"/>
        <c:crosses val="autoZero"/>
        <c:crossBetween val="between"/>
      </c:valAx>
      <c:catAx>
        <c:axId val="28555264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28518451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ahlamine!$U$24</c:f>
              <c:strCache>
                <c:ptCount val="1"/>
                <c:pt idx="0">
                  <c:v>ذكر</c:v>
                </c:pt>
              </c:strCache>
            </c:strRef>
          </c:tx>
          <c:invertIfNegative val="0"/>
          <c:cat>
            <c:strRef>
              <c:f>ahlamine!$V$23:$AC$23</c:f>
              <c:strCache>
                <c:ptCount val="8"/>
                <c:pt idx="0">
                  <c:v>[8-10]</c:v>
                </c:pt>
                <c:pt idx="1">
                  <c:v>[7-8]</c:v>
                </c:pt>
                <c:pt idx="2">
                  <c:v>[6-7]</c:v>
                </c:pt>
                <c:pt idx="3">
                  <c:v>[5-6]</c:v>
                </c:pt>
                <c:pt idx="4">
                  <c:v>[4-5]</c:v>
                </c:pt>
                <c:pt idx="5">
                  <c:v>[3-4]</c:v>
                </c:pt>
                <c:pt idx="6">
                  <c:v>[2-3]</c:v>
                </c:pt>
                <c:pt idx="7">
                  <c:v>[0-2]</c:v>
                </c:pt>
              </c:strCache>
            </c:strRef>
          </c:cat>
          <c:val>
            <c:numRef>
              <c:f>ahlamine!$V$24:$AC$24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50</c:v>
                </c:pt>
                <c:pt idx="3">
                  <c:v>30</c:v>
                </c:pt>
                <c:pt idx="4">
                  <c:v>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ahlamine!$U$25</c:f>
              <c:strCache>
                <c:ptCount val="1"/>
                <c:pt idx="0">
                  <c:v>أنثى</c:v>
                </c:pt>
              </c:strCache>
            </c:strRef>
          </c:tx>
          <c:invertIfNegative val="0"/>
          <c:cat>
            <c:strRef>
              <c:f>ahlamine!$V$23:$AC$23</c:f>
              <c:strCache>
                <c:ptCount val="8"/>
                <c:pt idx="0">
                  <c:v>[8-10]</c:v>
                </c:pt>
                <c:pt idx="1">
                  <c:v>[7-8]</c:v>
                </c:pt>
                <c:pt idx="2">
                  <c:v>[6-7]</c:v>
                </c:pt>
                <c:pt idx="3">
                  <c:v>[5-6]</c:v>
                </c:pt>
                <c:pt idx="4">
                  <c:v>[4-5]</c:v>
                </c:pt>
                <c:pt idx="5">
                  <c:v>[3-4]</c:v>
                </c:pt>
                <c:pt idx="6">
                  <c:v>[2-3]</c:v>
                </c:pt>
                <c:pt idx="7">
                  <c:v>[0-2]</c:v>
                </c:pt>
              </c:strCache>
            </c:strRef>
          </c:cat>
          <c:val>
            <c:numRef>
              <c:f>ahlamine!$V$25:$AC$25</c:f>
              <c:numCache>
                <c:formatCode>General</c:formatCode>
                <c:ptCount val="8"/>
                <c:pt idx="0">
                  <c:v>30</c:v>
                </c:pt>
                <c:pt idx="1">
                  <c:v>20</c:v>
                </c:pt>
                <c:pt idx="2">
                  <c:v>110</c:v>
                </c:pt>
                <c:pt idx="3">
                  <c:v>60</c:v>
                </c:pt>
                <c:pt idx="4">
                  <c:v>20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5553152"/>
        <c:axId val="285186240"/>
        <c:axId val="0"/>
      </c:bar3DChart>
      <c:catAx>
        <c:axId val="28555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285186240"/>
        <c:crosses val="autoZero"/>
        <c:auto val="1"/>
        <c:lblAlgn val="ctr"/>
        <c:lblOffset val="100"/>
        <c:noMultiLvlLbl val="0"/>
      </c:catAx>
      <c:valAx>
        <c:axId val="28518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553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55308471056503"/>
          <c:y val="4.6770924467774866E-2"/>
          <c:w val="0.81544691528943503"/>
          <c:h val="0.78264289880431614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delete val="1"/>
          </c:dLbls>
          <c:cat>
            <c:strRef>
              <c:f>ahlamine!$Q$26:$Q$27</c:f>
              <c:strCache>
                <c:ptCount val="2"/>
                <c:pt idx="0">
                  <c:v>الحاصلون على أكثر من 5</c:v>
                </c:pt>
                <c:pt idx="1">
                  <c:v>الحاصلون على أقل من 5</c:v>
                </c:pt>
              </c:strCache>
            </c:strRef>
          </c:cat>
          <c:val>
            <c:numRef>
              <c:f>ahlamine!$S$26:$S$27</c:f>
              <c:numCache>
                <c:formatCode>0</c:formatCode>
                <c:ptCount val="2"/>
                <c:pt idx="0">
                  <c:v>320</c:v>
                </c:pt>
                <c:pt idx="1">
                  <c:v>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85554176"/>
        <c:axId val="290472512"/>
        <c:axId val="0"/>
      </c:bar3DChart>
      <c:catAx>
        <c:axId val="285554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90472512"/>
        <c:crosses val="autoZero"/>
        <c:auto val="1"/>
        <c:lblAlgn val="ctr"/>
        <c:lblOffset val="100"/>
        <c:noMultiLvlLbl val="0"/>
      </c:catAx>
      <c:valAx>
        <c:axId val="2904725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28555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S$5" max="10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4.jpeg"/><Relationship Id="rId2" Type="http://schemas.openxmlformats.org/officeDocument/2006/relationships/hyperlink" Target="#&#1605;&#1581;&#1575;&#1590;&#1585;_1!A1"/><Relationship Id="rId1" Type="http://schemas.openxmlformats.org/officeDocument/2006/relationships/hyperlink" Target="#ahlamine!A1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hyperlink" Target="#&#1575;&#1604;&#1608;&#1575;&#1580;&#1607;&#1577;!E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608;&#1575;&#1580;&#1607;&#1577;!E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8.xml"/><Relationship Id="rId5" Type="http://schemas.openxmlformats.org/officeDocument/2006/relationships/hyperlink" Target="#&#1575;&#1604;&#1608;&#1575;&#1580;&#1607;&#1577;!E1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295275</xdr:rowOff>
    </xdr:from>
    <xdr:to>
      <xdr:col>5</xdr:col>
      <xdr:colOff>233891</xdr:colOff>
      <xdr:row>7</xdr:row>
      <xdr:rowOff>0</xdr:rowOff>
    </xdr:to>
    <xdr:sp macro="" textlink="">
      <xdr:nvSpPr>
        <xdr:cNvPr id="2" name="Flèche droite rayée 9">
          <a:hlinkClick xmlns:r="http://schemas.openxmlformats.org/officeDocument/2006/relationships" r:id="rId1" tooltip="أهلمين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290109" y="1409700"/>
          <a:ext cx="1672166" cy="1190625"/>
        </a:xfrm>
        <a:prstGeom prst="stripedRightArrow">
          <a:avLst>
            <a:gd name="adj1" fmla="val 46875"/>
            <a:gd name="adj2" fmla="val 40626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r" rtl="1"/>
          <a:r>
            <a:rPr lang="ar-MA" sz="2800" b="1"/>
            <a:t>إستثمار</a:t>
          </a:r>
          <a:endParaRPr lang="fr-FR" sz="2800" b="1"/>
        </a:p>
      </xdr:txBody>
    </xdr:sp>
    <xdr:clientData/>
  </xdr:twoCellAnchor>
  <xdr:twoCellAnchor>
    <xdr:from>
      <xdr:col>3</xdr:col>
      <xdr:colOff>257175</xdr:colOff>
      <xdr:row>7</xdr:row>
      <xdr:rowOff>142874</xdr:rowOff>
    </xdr:from>
    <xdr:to>
      <xdr:col>5</xdr:col>
      <xdr:colOff>468841</xdr:colOff>
      <xdr:row>10</xdr:row>
      <xdr:rowOff>276754</xdr:rowOff>
    </xdr:to>
    <xdr:sp macro="" textlink="">
      <xdr:nvSpPr>
        <xdr:cNvPr id="3" name="Flèche droite rayée 6">
          <a:hlinkClick xmlns:r="http://schemas.openxmlformats.org/officeDocument/2006/relationships" r:id="rId2" tooltip="أهلمين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055159" y="2743199"/>
          <a:ext cx="1735666" cy="1248305"/>
        </a:xfrm>
        <a:prstGeom prst="stripedRightArrow">
          <a:avLst>
            <a:gd name="adj1" fmla="val 46875"/>
            <a:gd name="adj2" fmla="val 40626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1"/>
          <a:r>
            <a:rPr lang="ar-MA" sz="2400" b="1"/>
            <a:t>المحاضر</a:t>
          </a:r>
          <a:endParaRPr lang="fr-FR" sz="2400" b="1"/>
        </a:p>
      </xdr:txBody>
    </xdr:sp>
    <xdr:clientData/>
  </xdr:twoCellAnchor>
  <xdr:twoCellAnchor editAs="oneCell">
    <xdr:from>
      <xdr:col>0</xdr:col>
      <xdr:colOff>2105025</xdr:colOff>
      <xdr:row>0</xdr:row>
      <xdr:rowOff>31258</xdr:rowOff>
    </xdr:from>
    <xdr:to>
      <xdr:col>0</xdr:col>
      <xdr:colOff>2943105</xdr:colOff>
      <xdr:row>2</xdr:row>
      <xdr:rowOff>35560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195" y="31258"/>
          <a:ext cx="838080" cy="747252"/>
        </a:xfrm>
        <a:prstGeom prst="rect">
          <a:avLst/>
        </a:prstGeom>
      </xdr:spPr>
    </xdr:pic>
    <xdr:clientData/>
  </xdr:twoCellAnchor>
  <xdr:twoCellAnchor editAs="oneCell">
    <xdr:from>
      <xdr:col>0</xdr:col>
      <xdr:colOff>305991</xdr:colOff>
      <xdr:row>4</xdr:row>
      <xdr:rowOff>70974</xdr:rowOff>
    </xdr:from>
    <xdr:to>
      <xdr:col>1</xdr:col>
      <xdr:colOff>390525</xdr:colOff>
      <xdr:row>11</xdr:row>
      <xdr:rowOff>361950</xdr:rowOff>
    </xdr:to>
    <xdr:pic>
      <xdr:nvPicPr>
        <xdr:cNvPr id="5" name="Image 4">
          <a:hlinkClick xmlns:r="http://schemas.openxmlformats.org/officeDocument/2006/relationships" r:id="rId4" tooltip="أهلمين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556874"/>
          <a:ext cx="4618434" cy="289130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4</xdr:row>
      <xdr:rowOff>116281</xdr:rowOff>
    </xdr:from>
    <xdr:to>
      <xdr:col>2</xdr:col>
      <xdr:colOff>2306110</xdr:colOff>
      <xdr:row>11</xdr:row>
      <xdr:rowOff>276225</xdr:rowOff>
    </xdr:to>
    <xdr:pic>
      <xdr:nvPicPr>
        <xdr:cNvPr id="6" name="Image 5">
          <a:hlinkClick xmlns:r="http://schemas.openxmlformats.org/officeDocument/2006/relationships" r:id="rId4" tooltip="أهلمين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3140" y="1602181"/>
          <a:ext cx="3220510" cy="2760269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1</xdr:row>
      <xdr:rowOff>355600</xdr:rowOff>
    </xdr:from>
    <xdr:to>
      <xdr:col>4</xdr:col>
      <xdr:colOff>606425</xdr:colOff>
      <xdr:row>3</xdr:row>
      <xdr:rowOff>133350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575" y="727075"/>
          <a:ext cx="520700" cy="520700"/>
        </a:xfrm>
        <a:prstGeom prst="rect">
          <a:avLst/>
        </a:prstGeom>
      </xdr:spPr>
    </xdr:pic>
    <xdr:clientData/>
  </xdr:twoCellAnchor>
  <xdr:twoCellAnchor>
    <xdr:from>
      <xdr:col>0</xdr:col>
      <xdr:colOff>985837</xdr:colOff>
      <xdr:row>1</xdr:row>
      <xdr:rowOff>42862</xdr:rowOff>
    </xdr:from>
    <xdr:to>
      <xdr:col>0</xdr:col>
      <xdr:colOff>1500187</xdr:colOff>
      <xdr:row>2</xdr:row>
      <xdr:rowOff>80962</xdr:rowOff>
    </xdr:to>
    <xdr:sp macro="" textlink="">
      <xdr:nvSpPr>
        <xdr:cNvPr id="8" name="Flèche gauche 7"/>
        <xdr:cNvSpPr/>
      </xdr:nvSpPr>
      <xdr:spPr>
        <a:xfrm rot="16200000">
          <a:off x="9715500" y="361950"/>
          <a:ext cx="409575" cy="514350"/>
        </a:xfrm>
        <a:prstGeom prst="leftArrow">
          <a:avLst/>
        </a:prstGeom>
        <a:solidFill>
          <a:srgbClr val="00206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54428</xdr:colOff>
      <xdr:row>23</xdr:row>
      <xdr:rowOff>132671</xdr:rowOff>
    </xdr:from>
    <xdr:to>
      <xdr:col>14</xdr:col>
      <xdr:colOff>762000</xdr:colOff>
      <xdr:row>28</xdr:row>
      <xdr:rowOff>40822</xdr:rowOff>
    </xdr:to>
    <xdr:graphicFrame macro="">
      <xdr:nvGraphicFramePr>
        <xdr:cNvPr id="24" name="Graphique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884464</xdr:colOff>
      <xdr:row>23</xdr:row>
      <xdr:rowOff>176893</xdr:rowOff>
    </xdr:from>
    <xdr:to>
      <xdr:col>16</xdr:col>
      <xdr:colOff>1132794</xdr:colOff>
      <xdr:row>28</xdr:row>
      <xdr:rowOff>13607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211667</xdr:colOff>
      <xdr:row>1</xdr:row>
      <xdr:rowOff>63499</xdr:rowOff>
    </xdr:from>
    <xdr:to>
      <xdr:col>19</xdr:col>
      <xdr:colOff>359833</xdr:colOff>
      <xdr:row>3</xdr:row>
      <xdr:rowOff>275165</xdr:rowOff>
    </xdr:to>
    <xdr:sp macro="" textlink="">
      <xdr:nvSpPr>
        <xdr:cNvPr id="10" name="Flèche droite rayée 9">
          <a:hlinkClick xmlns:r="http://schemas.openxmlformats.org/officeDocument/2006/relationships" r:id="rId3" tooltip="أهلمين"/>
        </xdr:cNvPr>
        <xdr:cNvSpPr/>
      </xdr:nvSpPr>
      <xdr:spPr>
        <a:xfrm>
          <a:off x="12469008167" y="402166"/>
          <a:ext cx="1672166" cy="1047749"/>
        </a:xfrm>
        <a:prstGeom prst="stripedRightArrow">
          <a:avLst>
            <a:gd name="adj1" fmla="val 46875"/>
            <a:gd name="adj2" fmla="val 40626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r" rtl="1"/>
          <a:r>
            <a:rPr lang="ar-MA" sz="2800" b="1"/>
            <a:t>الواجهة</a:t>
          </a:r>
          <a:endParaRPr lang="fr-FR" sz="2800" b="1"/>
        </a:p>
      </xdr:txBody>
    </xdr:sp>
    <xdr:clientData/>
  </xdr:twoCellAnchor>
  <xdr:twoCellAnchor>
    <xdr:from>
      <xdr:col>18</xdr:col>
      <xdr:colOff>666750</xdr:colOff>
      <xdr:row>5</xdr:row>
      <xdr:rowOff>244929</xdr:rowOff>
    </xdr:from>
    <xdr:to>
      <xdr:col>19</xdr:col>
      <xdr:colOff>394607</xdr:colOff>
      <xdr:row>6</xdr:row>
      <xdr:rowOff>190500</xdr:rowOff>
    </xdr:to>
    <xdr:sp macro="" textlink="">
      <xdr:nvSpPr>
        <xdr:cNvPr id="11" name="Flèche droite 10"/>
        <xdr:cNvSpPr/>
      </xdr:nvSpPr>
      <xdr:spPr>
        <a:xfrm>
          <a:off x="1129393" y="2095500"/>
          <a:ext cx="489857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 rtl="1"/>
          <a:endParaRPr lang="fr-FR" sz="1100"/>
        </a:p>
      </xdr:txBody>
    </xdr:sp>
    <xdr:clientData/>
  </xdr:twoCellAnchor>
  <xdr:twoCellAnchor editAs="oneCell">
    <xdr:from>
      <xdr:col>7</xdr:col>
      <xdr:colOff>279702</xdr:colOff>
      <xdr:row>0</xdr:row>
      <xdr:rowOff>84666</xdr:rowOff>
    </xdr:from>
    <xdr:to>
      <xdr:col>11</xdr:col>
      <xdr:colOff>730249</xdr:colOff>
      <xdr:row>1</xdr:row>
      <xdr:rowOff>359832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1" y="84666"/>
          <a:ext cx="2620130" cy="61383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523875</xdr:colOff>
          <xdr:row>5</xdr:row>
          <xdr:rowOff>123825</xdr:rowOff>
        </xdr:from>
        <xdr:to>
          <xdr:col>18</xdr:col>
          <xdr:colOff>542925</xdr:colOff>
          <xdr:row>8</xdr:row>
          <xdr:rowOff>38100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14</xdr:col>
      <xdr:colOff>646340</xdr:colOff>
      <xdr:row>34</xdr:row>
      <xdr:rowOff>166007</xdr:rowOff>
    </xdr:from>
    <xdr:to>
      <xdr:col>17</xdr:col>
      <xdr:colOff>40822</xdr:colOff>
      <xdr:row>40</xdr:row>
      <xdr:rowOff>204107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165364</xdr:colOff>
      <xdr:row>10</xdr:row>
      <xdr:rowOff>272143</xdr:rowOff>
    </xdr:from>
    <xdr:to>
      <xdr:col>25</xdr:col>
      <xdr:colOff>214312</xdr:colOff>
      <xdr:row>21</xdr:row>
      <xdr:rowOff>7940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341313</xdr:colOff>
      <xdr:row>10</xdr:row>
      <xdr:rowOff>326572</xdr:rowOff>
    </xdr:from>
    <xdr:to>
      <xdr:col>28</xdr:col>
      <xdr:colOff>802821</xdr:colOff>
      <xdr:row>21</xdr:row>
      <xdr:rowOff>47625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14</xdr:row>
      <xdr:rowOff>59532</xdr:rowOff>
    </xdr:from>
    <xdr:to>
      <xdr:col>23</xdr:col>
      <xdr:colOff>0</xdr:colOff>
      <xdr:row>22</xdr:row>
      <xdr:rowOff>127001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783167</xdr:colOff>
      <xdr:row>27</xdr:row>
      <xdr:rowOff>176893</xdr:rowOff>
    </xdr:from>
    <xdr:to>
      <xdr:col>28</xdr:col>
      <xdr:colOff>1000125</xdr:colOff>
      <xdr:row>37</xdr:row>
      <xdr:rowOff>204107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444500</xdr:colOff>
      <xdr:row>0</xdr:row>
      <xdr:rowOff>1</xdr:rowOff>
    </xdr:from>
    <xdr:to>
      <xdr:col>17</xdr:col>
      <xdr:colOff>507999</xdr:colOff>
      <xdr:row>1</xdr:row>
      <xdr:rowOff>74084</xdr:rowOff>
    </xdr:to>
    <xdr:sp macro="" textlink="">
      <xdr:nvSpPr>
        <xdr:cNvPr id="8" name="Flèche droite rayée 7">
          <a:hlinkClick xmlns:r="http://schemas.openxmlformats.org/officeDocument/2006/relationships" r:id="rId5" tooltip="أهلمين"/>
        </xdr:cNvPr>
        <xdr:cNvSpPr/>
      </xdr:nvSpPr>
      <xdr:spPr>
        <a:xfrm>
          <a:off x="12473029834" y="1"/>
          <a:ext cx="1672166" cy="666750"/>
        </a:xfrm>
        <a:prstGeom prst="stripedRightArrow">
          <a:avLst>
            <a:gd name="adj1" fmla="val 46875"/>
            <a:gd name="adj2" fmla="val 40626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r" rtl="1"/>
          <a:r>
            <a:rPr lang="ar-MA" sz="2800" b="1"/>
            <a:t>الواجهة</a:t>
          </a:r>
          <a:endParaRPr lang="fr-FR" sz="2800" b="1"/>
        </a:p>
      </xdr:txBody>
    </xdr:sp>
    <xdr:clientData/>
  </xdr:twoCellAnchor>
  <xdr:twoCellAnchor>
    <xdr:from>
      <xdr:col>16</xdr:col>
      <xdr:colOff>1</xdr:colOff>
      <xdr:row>27</xdr:row>
      <xdr:rowOff>78317</xdr:rowOff>
    </xdr:from>
    <xdr:to>
      <xdr:col>19</xdr:col>
      <xdr:colOff>539751</xdr:colOff>
      <xdr:row>37</xdr:row>
      <xdr:rowOff>201083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0.21372</cdr:x>
      <cdr:y>0.06261</cdr:y>
    </cdr:from>
    <cdr:to>
      <cdr:x>0.81849</cdr:x>
      <cdr:y>0.16943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39535" y="231321"/>
          <a:ext cx="1809750" cy="394607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ar-MA" sz="1400" b="1"/>
            <a:t>الحاصلون على أكثر من 10</a:t>
          </a:r>
          <a:endParaRPr lang="fr-FR" sz="14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5;&#1581;&#1575;&#1590;&#1585;%20&#1575;&#1604;&#1579;&#1575;&#1606;&#1610;&#1575;&#157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حاضر_1"/>
      <sheetName val="ahlamine"/>
      <sheetName val="الواجهة"/>
      <sheetName val="القاعدة"/>
    </sheetNames>
    <sheetDataSet>
      <sheetData sheetId="0">
        <row r="1">
          <cell r="C1" t="str">
            <v>نيابة</v>
          </cell>
        </row>
        <row r="2">
          <cell r="C2" t="str">
            <v xml:space="preserve">مؤسسة </v>
          </cell>
        </row>
        <row r="3">
          <cell r="C3" t="str">
            <v xml:space="preserve">لائحة القسم </v>
          </cell>
          <cell r="E3" t="str">
            <v>ج</v>
          </cell>
          <cell r="F3" t="str">
            <v>معدل. د1</v>
          </cell>
          <cell r="H3" t="str">
            <v>قرار القسم</v>
          </cell>
          <cell r="I3" t="str">
            <v>الرتبة</v>
          </cell>
          <cell r="U3">
            <v>1</v>
          </cell>
          <cell r="V3" t="str">
            <v>3ASCG-1</v>
          </cell>
        </row>
        <row r="4">
          <cell r="C4" t="str">
            <v>aaaa1</v>
          </cell>
          <cell r="E4" t="str">
            <v>أنثى</v>
          </cell>
          <cell r="F4">
            <v>11.8</v>
          </cell>
          <cell r="H4" t="str">
            <v/>
          </cell>
          <cell r="I4">
            <v>14</v>
          </cell>
          <cell r="U4">
            <v>2</v>
          </cell>
          <cell r="V4" t="str">
            <v>3ASCG-3</v>
          </cell>
        </row>
        <row r="5">
          <cell r="C5" t="str">
            <v>aaaa2</v>
          </cell>
          <cell r="E5" t="str">
            <v>أنثى</v>
          </cell>
          <cell r="F5">
            <v>11.14</v>
          </cell>
          <cell r="H5" t="str">
            <v/>
          </cell>
          <cell r="I5">
            <v>18</v>
          </cell>
          <cell r="U5">
            <v>3</v>
          </cell>
          <cell r="V5" t="str">
            <v>3ASCG-3</v>
          </cell>
        </row>
        <row r="6">
          <cell r="C6" t="str">
            <v>aaaa3</v>
          </cell>
          <cell r="E6" t="str">
            <v>أنثى</v>
          </cell>
          <cell r="F6">
            <v>10.68</v>
          </cell>
          <cell r="H6" t="str">
            <v/>
          </cell>
          <cell r="I6">
            <v>19</v>
          </cell>
          <cell r="U6">
            <v>4</v>
          </cell>
          <cell r="V6" t="str">
            <v>3ASCG-4</v>
          </cell>
        </row>
        <row r="7">
          <cell r="C7" t="str">
            <v>aaaa4</v>
          </cell>
          <cell r="E7" t="str">
            <v>أنثى</v>
          </cell>
          <cell r="F7">
            <v>9.76</v>
          </cell>
          <cell r="H7" t="str">
            <v/>
          </cell>
          <cell r="I7">
            <v>26</v>
          </cell>
          <cell r="U7">
            <v>5</v>
          </cell>
          <cell r="V7" t="str">
            <v>3ASCG-5</v>
          </cell>
        </row>
        <row r="8">
          <cell r="C8" t="str">
            <v>aaaa5</v>
          </cell>
          <cell r="E8" t="str">
            <v>أنثى</v>
          </cell>
          <cell r="F8">
            <v>8.52</v>
          </cell>
          <cell r="H8" t="str">
            <v/>
          </cell>
          <cell r="I8">
            <v>38</v>
          </cell>
          <cell r="U8">
            <v>6</v>
          </cell>
          <cell r="V8" t="str">
            <v>3ASCG-6</v>
          </cell>
        </row>
        <row r="9">
          <cell r="C9" t="str">
            <v>aaaa6</v>
          </cell>
          <cell r="E9" t="str">
            <v>أنثى</v>
          </cell>
          <cell r="F9">
            <v>9.76</v>
          </cell>
          <cell r="H9" t="str">
            <v/>
          </cell>
          <cell r="I9">
            <v>27</v>
          </cell>
          <cell r="U9">
            <v>7</v>
          </cell>
          <cell r="V9" t="str">
            <v>3ASCG-7</v>
          </cell>
        </row>
        <row r="10">
          <cell r="C10" t="str">
            <v>aaaa7</v>
          </cell>
          <cell r="E10" t="str">
            <v>أنثى</v>
          </cell>
          <cell r="F10">
            <v>11.98</v>
          </cell>
          <cell r="H10" t="str">
            <v/>
          </cell>
          <cell r="I10">
            <v>11</v>
          </cell>
          <cell r="U10">
            <v>8</v>
          </cell>
          <cell r="V10" t="str">
            <v>3ASCG-8</v>
          </cell>
        </row>
        <row r="11">
          <cell r="C11" t="str">
            <v>aaaa8</v>
          </cell>
          <cell r="E11" t="str">
            <v>أنثى</v>
          </cell>
          <cell r="F11">
            <v>8.67</v>
          </cell>
          <cell r="H11" t="str">
            <v/>
          </cell>
          <cell r="I11">
            <v>36</v>
          </cell>
          <cell r="U11">
            <v>9</v>
          </cell>
          <cell r="V11" t="str">
            <v>3ASCG-9</v>
          </cell>
        </row>
        <row r="12">
          <cell r="C12" t="str">
            <v>aaaa9</v>
          </cell>
          <cell r="E12" t="str">
            <v>أنثى</v>
          </cell>
          <cell r="F12">
            <v>11.82</v>
          </cell>
          <cell r="H12" t="str">
            <v/>
          </cell>
          <cell r="I12">
            <v>13</v>
          </cell>
          <cell r="U12">
            <v>10</v>
          </cell>
          <cell r="V12" t="str">
            <v>3ASCG-10</v>
          </cell>
        </row>
        <row r="13">
          <cell r="C13" t="str">
            <v>aaaa10</v>
          </cell>
          <cell r="E13" t="str">
            <v>أنثى</v>
          </cell>
          <cell r="F13">
            <v>16.329999999999998</v>
          </cell>
          <cell r="H13" t="str">
            <v>تنويه</v>
          </cell>
          <cell r="I13">
            <v>2</v>
          </cell>
          <cell r="U13">
            <v>11</v>
          </cell>
          <cell r="V13" t="str">
            <v>3ASCG-11</v>
          </cell>
        </row>
        <row r="14">
          <cell r="C14" t="str">
            <v>aaaa11</v>
          </cell>
          <cell r="E14" t="str">
            <v>أنثى</v>
          </cell>
          <cell r="F14">
            <v>8.92</v>
          </cell>
          <cell r="H14" t="str">
            <v/>
          </cell>
          <cell r="I14">
            <v>33</v>
          </cell>
          <cell r="U14">
            <v>12</v>
          </cell>
          <cell r="V14" t="str">
            <v>3ASCG-12</v>
          </cell>
        </row>
        <row r="15">
          <cell r="C15" t="str">
            <v>aaaa12</v>
          </cell>
          <cell r="E15" t="str">
            <v>أنثى</v>
          </cell>
          <cell r="F15">
            <v>14.09</v>
          </cell>
          <cell r="H15" t="str">
            <v>تشجيع</v>
          </cell>
          <cell r="I15">
            <v>6</v>
          </cell>
          <cell r="U15">
            <v>13</v>
          </cell>
          <cell r="V15" t="str">
            <v>3ASCG-13</v>
          </cell>
        </row>
        <row r="16">
          <cell r="C16" t="str">
            <v>aaaa13</v>
          </cell>
          <cell r="E16" t="str">
            <v>أنثى</v>
          </cell>
          <cell r="F16">
            <v>13.83</v>
          </cell>
          <cell r="H16" t="str">
            <v>لوحة الشرف</v>
          </cell>
          <cell r="I16">
            <v>7</v>
          </cell>
          <cell r="U16">
            <v>14</v>
          </cell>
          <cell r="V16" t="str">
            <v>3ASCG-14</v>
          </cell>
        </row>
        <row r="17">
          <cell r="C17" t="str">
            <v>aaaa14</v>
          </cell>
          <cell r="E17" t="str">
            <v>أنثى</v>
          </cell>
          <cell r="F17">
            <v>7.47</v>
          </cell>
          <cell r="H17" t="str">
            <v>تنبيه</v>
          </cell>
          <cell r="I17">
            <v>42</v>
          </cell>
          <cell r="U17">
            <v>15</v>
          </cell>
          <cell r="V17" t="str">
            <v>3ASCG-15</v>
          </cell>
        </row>
        <row r="18">
          <cell r="C18" t="str">
            <v>aaaa15</v>
          </cell>
          <cell r="E18" t="str">
            <v>أنثى</v>
          </cell>
          <cell r="F18">
            <v>11.95</v>
          </cell>
          <cell r="H18" t="str">
            <v/>
          </cell>
          <cell r="I18">
            <v>12</v>
          </cell>
          <cell r="U18">
            <v>16</v>
          </cell>
          <cell r="V18" t="str">
            <v>3ASCG-16</v>
          </cell>
        </row>
        <row r="19">
          <cell r="C19" t="str">
            <v>aaaa16</v>
          </cell>
          <cell r="E19" t="str">
            <v>أنثى</v>
          </cell>
          <cell r="F19">
            <v>9.1</v>
          </cell>
          <cell r="H19" t="str">
            <v/>
          </cell>
          <cell r="I19">
            <v>32</v>
          </cell>
          <cell r="U19">
            <v>17</v>
          </cell>
          <cell r="V19" t="str">
            <v>3ASCG-17</v>
          </cell>
        </row>
        <row r="20">
          <cell r="C20" t="str">
            <v>aaaa17</v>
          </cell>
          <cell r="E20" t="str">
            <v>أنثى</v>
          </cell>
          <cell r="F20">
            <v>9.81</v>
          </cell>
          <cell r="H20" t="str">
            <v/>
          </cell>
          <cell r="I20">
            <v>25</v>
          </cell>
          <cell r="U20">
            <v>18</v>
          </cell>
          <cell r="V20" t="str">
            <v>3ASCG-18</v>
          </cell>
        </row>
        <row r="21">
          <cell r="C21" t="str">
            <v>aaaa18</v>
          </cell>
          <cell r="E21" t="str">
            <v>أنثى</v>
          </cell>
          <cell r="F21">
            <v>12.11</v>
          </cell>
          <cell r="H21" t="str">
            <v>لوحة الشرف</v>
          </cell>
          <cell r="I21">
            <v>10</v>
          </cell>
          <cell r="U21">
            <v>19</v>
          </cell>
          <cell r="V21" t="str">
            <v>3ASCG-19</v>
          </cell>
        </row>
        <row r="22">
          <cell r="C22" t="str">
            <v>aaaa19</v>
          </cell>
          <cell r="E22" t="str">
            <v>أنثى</v>
          </cell>
          <cell r="F22">
            <v>3.57</v>
          </cell>
          <cell r="H22" t="str">
            <v>توبيخ</v>
          </cell>
          <cell r="I22">
            <v>47</v>
          </cell>
          <cell r="U22">
            <v>20</v>
          </cell>
          <cell r="V22" t="str">
            <v>3ASCG-20</v>
          </cell>
        </row>
        <row r="23">
          <cell r="C23" t="str">
            <v>aaaa20</v>
          </cell>
          <cell r="E23" t="str">
            <v>أنثى</v>
          </cell>
          <cell r="F23">
            <v>14.74</v>
          </cell>
          <cell r="H23" t="str">
            <v>تشجيع</v>
          </cell>
          <cell r="I23">
            <v>5</v>
          </cell>
        </row>
        <row r="24">
          <cell r="C24" t="str">
            <v>aaaa21</v>
          </cell>
          <cell r="E24" t="str">
            <v>أنثى</v>
          </cell>
          <cell r="F24">
            <v>11.44</v>
          </cell>
          <cell r="H24" t="str">
            <v/>
          </cell>
          <cell r="I24">
            <v>17</v>
          </cell>
        </row>
        <row r="25">
          <cell r="C25" t="str">
            <v>aaaa22</v>
          </cell>
          <cell r="E25" t="str">
            <v>أنثى</v>
          </cell>
          <cell r="F25">
            <v>9.94</v>
          </cell>
          <cell r="H25" t="str">
            <v/>
          </cell>
          <cell r="I25">
            <v>24</v>
          </cell>
        </row>
        <row r="26">
          <cell r="C26" t="str">
            <v>aaaa23</v>
          </cell>
          <cell r="E26" t="str">
            <v>أنثى</v>
          </cell>
          <cell r="F26">
            <v>16.86</v>
          </cell>
          <cell r="H26" t="str">
            <v>تنويه</v>
          </cell>
          <cell r="I26">
            <v>1</v>
          </cell>
        </row>
        <row r="27">
          <cell r="C27" t="str">
            <v>aaaa24</v>
          </cell>
          <cell r="E27" t="str">
            <v>ذكر</v>
          </cell>
          <cell r="F27">
            <v>10.050000000000001</v>
          </cell>
          <cell r="H27" t="str">
            <v/>
          </cell>
          <cell r="I27">
            <v>22</v>
          </cell>
        </row>
        <row r="28">
          <cell r="C28" t="str">
            <v>aaaa25</v>
          </cell>
          <cell r="E28" t="str">
            <v>ذكر</v>
          </cell>
          <cell r="F28">
            <v>11.77</v>
          </cell>
          <cell r="H28" t="str">
            <v/>
          </cell>
          <cell r="I28">
            <v>15</v>
          </cell>
        </row>
        <row r="29">
          <cell r="C29" t="str">
            <v>aaaa26</v>
          </cell>
          <cell r="E29" t="str">
            <v>ذكر</v>
          </cell>
          <cell r="F29">
            <v>8.69</v>
          </cell>
          <cell r="H29" t="str">
            <v/>
          </cell>
          <cell r="I29">
            <v>35</v>
          </cell>
        </row>
        <row r="30">
          <cell r="C30" t="str">
            <v>aaaa27</v>
          </cell>
          <cell r="E30" t="str">
            <v>ذكر</v>
          </cell>
          <cell r="F30">
            <v>9.18</v>
          </cell>
          <cell r="H30" t="str">
            <v/>
          </cell>
          <cell r="I30">
            <v>29</v>
          </cell>
        </row>
        <row r="31">
          <cell r="C31" t="str">
            <v>aaaa28</v>
          </cell>
          <cell r="E31" t="str">
            <v>ذكر</v>
          </cell>
          <cell r="F31">
            <v>8.6199999999999992</v>
          </cell>
          <cell r="H31" t="str">
            <v/>
          </cell>
          <cell r="I31">
            <v>37</v>
          </cell>
        </row>
        <row r="32">
          <cell r="C32" t="str">
            <v>aaaa29</v>
          </cell>
          <cell r="E32" t="str">
            <v>ذكر</v>
          </cell>
          <cell r="F32">
            <v>8.83</v>
          </cell>
          <cell r="H32" t="str">
            <v/>
          </cell>
          <cell r="I32">
            <v>34</v>
          </cell>
        </row>
        <row r="33">
          <cell r="C33" t="str">
            <v>aaaa30</v>
          </cell>
          <cell r="E33" t="str">
            <v>ذكر</v>
          </cell>
          <cell r="F33">
            <v>8.3000000000000007</v>
          </cell>
          <cell r="H33" t="str">
            <v/>
          </cell>
          <cell r="I33">
            <v>40</v>
          </cell>
        </row>
        <row r="34">
          <cell r="C34" t="str">
            <v>aaaa31</v>
          </cell>
          <cell r="E34" t="str">
            <v>ذكر</v>
          </cell>
          <cell r="F34">
            <v>12.25</v>
          </cell>
          <cell r="H34" t="str">
            <v>لوحة الشرف</v>
          </cell>
          <cell r="I34">
            <v>9</v>
          </cell>
        </row>
        <row r="35">
          <cell r="C35" t="str">
            <v>aaaa32</v>
          </cell>
          <cell r="E35" t="str">
            <v>ذكر</v>
          </cell>
          <cell r="F35">
            <v>10.02</v>
          </cell>
          <cell r="H35" t="str">
            <v/>
          </cell>
          <cell r="I35">
            <v>23</v>
          </cell>
        </row>
        <row r="36">
          <cell r="C36" t="str">
            <v>aaaa33</v>
          </cell>
          <cell r="E36" t="str">
            <v>ذكر</v>
          </cell>
          <cell r="F36">
            <v>6.89</v>
          </cell>
          <cell r="H36" t="str">
            <v>تنبيه</v>
          </cell>
          <cell r="I36">
            <v>43</v>
          </cell>
        </row>
        <row r="37">
          <cell r="C37" t="str">
            <v>aaaa34</v>
          </cell>
          <cell r="E37" t="str">
            <v>ذكر</v>
          </cell>
          <cell r="F37">
            <v>12.55</v>
          </cell>
          <cell r="H37" t="str">
            <v>لوحة الشرف</v>
          </cell>
          <cell r="I37">
            <v>8</v>
          </cell>
        </row>
        <row r="38">
          <cell r="C38" t="str">
            <v>aaaa35</v>
          </cell>
          <cell r="E38" t="str">
            <v>ذكر</v>
          </cell>
          <cell r="F38">
            <v>9.1300000000000008</v>
          </cell>
          <cell r="H38" t="str">
            <v/>
          </cell>
          <cell r="I38">
            <v>31</v>
          </cell>
        </row>
        <row r="39">
          <cell r="C39" t="str">
            <v>aaaa36</v>
          </cell>
          <cell r="E39" t="str">
            <v>ذكر</v>
          </cell>
          <cell r="F39">
            <v>10.61</v>
          </cell>
          <cell r="H39" t="str">
            <v/>
          </cell>
          <cell r="I39">
            <v>20</v>
          </cell>
        </row>
        <row r="40">
          <cell r="C40" t="str">
            <v>aaaa37</v>
          </cell>
          <cell r="E40" t="str">
            <v>ذكر</v>
          </cell>
          <cell r="F40">
            <v>9.67</v>
          </cell>
          <cell r="H40" t="str">
            <v/>
          </cell>
          <cell r="I40">
            <v>28</v>
          </cell>
        </row>
        <row r="41">
          <cell r="C41" t="str">
            <v>aaaa38</v>
          </cell>
          <cell r="E41" t="str">
            <v>ذكر</v>
          </cell>
          <cell r="F41">
            <v>9.14</v>
          </cell>
          <cell r="H41" t="str">
            <v/>
          </cell>
          <cell r="I41">
            <v>30</v>
          </cell>
        </row>
        <row r="42">
          <cell r="C42" t="str">
            <v>aaaa39</v>
          </cell>
          <cell r="E42" t="str">
            <v>ذكر</v>
          </cell>
          <cell r="F42">
            <v>15.46</v>
          </cell>
          <cell r="H42" t="str">
            <v>تشجيع</v>
          </cell>
          <cell r="I42">
            <v>3</v>
          </cell>
        </row>
        <row r="43">
          <cell r="C43" t="str">
            <v>aaaa40</v>
          </cell>
          <cell r="E43" t="str">
            <v>ذكر</v>
          </cell>
          <cell r="F43">
            <v>11.56</v>
          </cell>
          <cell r="H43" t="str">
            <v/>
          </cell>
          <cell r="I43">
            <v>16</v>
          </cell>
        </row>
        <row r="44">
          <cell r="C44" t="str">
            <v>aaaa41</v>
          </cell>
          <cell r="E44" t="str">
            <v>ذكر</v>
          </cell>
          <cell r="F44">
            <v>10.15</v>
          </cell>
          <cell r="H44" t="str">
            <v/>
          </cell>
          <cell r="I44">
            <v>21</v>
          </cell>
        </row>
        <row r="45">
          <cell r="C45" t="str">
            <v>aaaa42</v>
          </cell>
          <cell r="E45" t="str">
            <v>ذكر</v>
          </cell>
          <cell r="F45">
            <v>8.14</v>
          </cell>
          <cell r="H45" t="str">
            <v/>
          </cell>
          <cell r="I45">
            <v>41</v>
          </cell>
        </row>
        <row r="46">
          <cell r="C46" t="str">
            <v>aaaa43</v>
          </cell>
          <cell r="E46" t="str">
            <v>ذكر</v>
          </cell>
          <cell r="F46">
            <v>8.31</v>
          </cell>
          <cell r="H46" t="str">
            <v/>
          </cell>
          <cell r="I46">
            <v>39</v>
          </cell>
        </row>
        <row r="47">
          <cell r="C47" t="str">
            <v>محمد أهلميـن44</v>
          </cell>
          <cell r="E47" t="str">
            <v>ذكر</v>
          </cell>
          <cell r="F47">
            <v>3.91</v>
          </cell>
          <cell r="H47" t="str">
            <v>توبيخ</v>
          </cell>
          <cell r="I47">
            <v>46</v>
          </cell>
        </row>
        <row r="48">
          <cell r="C48" t="str">
            <v>محمد أهلميـن45</v>
          </cell>
          <cell r="E48" t="str">
            <v>أنثى</v>
          </cell>
          <cell r="F48">
            <v>5.08</v>
          </cell>
          <cell r="H48" t="str">
            <v>إنذار</v>
          </cell>
          <cell r="I48">
            <v>45</v>
          </cell>
        </row>
        <row r="49">
          <cell r="C49" t="str">
            <v>محمد أهلميـن46</v>
          </cell>
          <cell r="E49" t="str">
            <v>ذكر</v>
          </cell>
          <cell r="F49">
            <v>6.39</v>
          </cell>
          <cell r="H49" t="str">
            <v>تنبيه</v>
          </cell>
          <cell r="I49">
            <v>44</v>
          </cell>
        </row>
        <row r="50">
          <cell r="C50" t="str">
            <v>محمد أهلميـن47</v>
          </cell>
          <cell r="E50" t="str">
            <v>ذكر</v>
          </cell>
          <cell r="F50">
            <v>15.19</v>
          </cell>
          <cell r="H50" t="str">
            <v>تشجيع</v>
          </cell>
          <cell r="I50">
            <v>4</v>
          </cell>
        </row>
        <row r="51">
          <cell r="C51" t="str">
            <v xml:space="preserve"> </v>
          </cell>
          <cell r="E51" t="str">
            <v xml:space="preserve"> </v>
          </cell>
          <cell r="F51" t="str">
            <v xml:space="preserve"> </v>
          </cell>
          <cell r="H51" t="str">
            <v/>
          </cell>
          <cell r="I51" t="str">
            <v xml:space="preserve"> </v>
          </cell>
        </row>
        <row r="52">
          <cell r="C52" t="str">
            <v xml:space="preserve"> </v>
          </cell>
          <cell r="E52" t="str">
            <v xml:space="preserve"> </v>
          </cell>
          <cell r="F52" t="str">
            <v xml:space="preserve"> </v>
          </cell>
          <cell r="H52" t="str">
            <v/>
          </cell>
          <cell r="I52" t="str">
            <v xml:space="preserve"> </v>
          </cell>
        </row>
        <row r="53">
          <cell r="C53" t="str">
            <v xml:space="preserve"> </v>
          </cell>
          <cell r="E53" t="str">
            <v xml:space="preserve"> </v>
          </cell>
          <cell r="F53" t="str">
            <v xml:space="preserve"> </v>
          </cell>
          <cell r="H53" t="str">
            <v/>
          </cell>
          <cell r="I53" t="str">
            <v xml:space="preserve"> </v>
          </cell>
        </row>
        <row r="54">
          <cell r="C54" t="str">
            <v xml:space="preserve"> </v>
          </cell>
          <cell r="E54" t="str">
            <v xml:space="preserve"> </v>
          </cell>
          <cell r="F54" t="str">
            <v xml:space="preserve"> </v>
          </cell>
          <cell r="H54" t="str">
            <v/>
          </cell>
          <cell r="I54" t="str">
            <v xml:space="preserve"> </v>
          </cell>
        </row>
        <row r="55">
          <cell r="C55" t="str">
            <v xml:space="preserve"> </v>
          </cell>
          <cell r="E55" t="str">
            <v xml:space="preserve"> </v>
          </cell>
          <cell r="F55" t="str">
            <v xml:space="preserve"> </v>
          </cell>
          <cell r="H55" t="str">
            <v/>
          </cell>
          <cell r="I55" t="str">
            <v xml:space="preserve"> </v>
          </cell>
        </row>
        <row r="56">
          <cell r="C56" t="str">
            <v xml:space="preserve"> </v>
          </cell>
          <cell r="E56" t="str">
            <v xml:space="preserve"> </v>
          </cell>
          <cell r="F56" t="str">
            <v xml:space="preserve"> </v>
          </cell>
          <cell r="H56" t="str">
            <v/>
          </cell>
          <cell r="I56" t="str">
            <v xml:space="preserve"> </v>
          </cell>
        </row>
        <row r="57">
          <cell r="C57" t="str">
            <v xml:space="preserve"> </v>
          </cell>
          <cell r="E57" t="str">
            <v xml:space="preserve"> </v>
          </cell>
          <cell r="F57" t="str">
            <v xml:space="preserve"> </v>
          </cell>
          <cell r="H57" t="str">
            <v/>
          </cell>
          <cell r="I57" t="str">
            <v xml:space="preserve"> </v>
          </cell>
        </row>
        <row r="58">
          <cell r="C58" t="str">
            <v xml:space="preserve"> </v>
          </cell>
          <cell r="E58" t="str">
            <v xml:space="preserve"> </v>
          </cell>
          <cell r="F58" t="str">
            <v xml:space="preserve"> </v>
          </cell>
          <cell r="H58" t="str">
            <v/>
          </cell>
          <cell r="I58" t="str">
            <v xml:space="preserve"> </v>
          </cell>
        </row>
        <row r="59">
          <cell r="C59" t="str">
            <v xml:space="preserve"> </v>
          </cell>
          <cell r="E59" t="str">
            <v xml:space="preserve"> </v>
          </cell>
          <cell r="F59" t="str">
            <v xml:space="preserve"> </v>
          </cell>
          <cell r="H59" t="str">
            <v/>
          </cell>
          <cell r="I59" t="str">
            <v xml:space="preserve"> </v>
          </cell>
        </row>
        <row r="60">
          <cell r="C60" t="str">
            <v xml:space="preserve"> </v>
          </cell>
          <cell r="E60" t="str">
            <v xml:space="preserve"> </v>
          </cell>
          <cell r="F60" t="str">
            <v xml:space="preserve"> </v>
          </cell>
          <cell r="H60" t="str">
            <v/>
          </cell>
          <cell r="I60" t="str">
            <v xml:space="preserve"> </v>
          </cell>
        </row>
        <row r="61">
          <cell r="C61" t="str">
            <v xml:space="preserve"> </v>
          </cell>
          <cell r="E61" t="str">
            <v xml:space="preserve"> </v>
          </cell>
          <cell r="F61" t="str">
            <v xml:space="preserve"> </v>
          </cell>
          <cell r="H61" t="str">
            <v/>
          </cell>
          <cell r="I61" t="str">
            <v xml:space="preserve"> </v>
          </cell>
        </row>
        <row r="62">
          <cell r="C62" t="str">
            <v xml:space="preserve"> </v>
          </cell>
          <cell r="E62" t="str">
            <v xml:space="preserve"> </v>
          </cell>
          <cell r="F62" t="str">
            <v xml:space="preserve"> </v>
          </cell>
          <cell r="H62" t="str">
            <v/>
          </cell>
          <cell r="I62" t="str">
            <v xml:space="preserve"> </v>
          </cell>
        </row>
        <row r="63">
          <cell r="C63" t="str">
            <v xml:space="preserve"> </v>
          </cell>
          <cell r="E63" t="str">
            <v xml:space="preserve"> </v>
          </cell>
          <cell r="F63" t="str">
            <v xml:space="preserve"> </v>
          </cell>
          <cell r="H63" t="str">
            <v/>
          </cell>
          <cell r="I63" t="str">
            <v xml:space="preserve"> </v>
          </cell>
        </row>
      </sheetData>
      <sheetData sheetId="1">
        <row r="9">
          <cell r="C9" t="str">
            <v>القسم</v>
          </cell>
          <cell r="D9" t="str">
            <v>رقم التلميذ</v>
          </cell>
          <cell r="E9" t="str">
            <v>الاسم و النسب</v>
          </cell>
          <cell r="F9" t="str">
            <v>النوع</v>
          </cell>
          <cell r="J9" t="str">
            <v>معدل المراقبة المستمرة</v>
          </cell>
          <cell r="K9" t="str">
            <v>قرار القسم</v>
          </cell>
          <cell r="L9" t="str">
            <v>الرتبة</v>
          </cell>
        </row>
        <row r="10">
          <cell r="B10" t="str">
            <v>3ASCG-1_1</v>
          </cell>
          <cell r="C10" t="str">
            <v>3ASCG-1</v>
          </cell>
          <cell r="D10" t="str">
            <v>E131193711</v>
          </cell>
          <cell r="E10" t="str">
            <v>aaaa1</v>
          </cell>
          <cell r="F10" t="str">
            <v>أنثى</v>
          </cell>
          <cell r="J10">
            <v>11.8</v>
          </cell>
          <cell r="K10" t="str">
            <v/>
          </cell>
          <cell r="L10">
            <v>14</v>
          </cell>
        </row>
        <row r="11">
          <cell r="B11" t="str">
            <v>3ASCG-1_2</v>
          </cell>
          <cell r="C11" t="str">
            <v>3ASCG-1</v>
          </cell>
          <cell r="D11" t="str">
            <v>E131193712</v>
          </cell>
          <cell r="E11" t="str">
            <v>aaaa2</v>
          </cell>
          <cell r="F11" t="str">
            <v>أنثى</v>
          </cell>
          <cell r="J11">
            <v>11.14</v>
          </cell>
          <cell r="K11" t="str">
            <v/>
          </cell>
          <cell r="L11">
            <v>18</v>
          </cell>
        </row>
        <row r="12">
          <cell r="B12" t="str">
            <v>3ASCG-1_3</v>
          </cell>
          <cell r="C12" t="str">
            <v>3ASCG-1</v>
          </cell>
          <cell r="D12" t="str">
            <v>E131193713</v>
          </cell>
          <cell r="E12" t="str">
            <v>aaaa3</v>
          </cell>
          <cell r="F12" t="str">
            <v>أنثى</v>
          </cell>
          <cell r="J12">
            <v>10.68</v>
          </cell>
          <cell r="K12" t="str">
            <v/>
          </cell>
          <cell r="L12">
            <v>19</v>
          </cell>
        </row>
        <row r="13">
          <cell r="B13" t="str">
            <v>3ASCG-1_4</v>
          </cell>
          <cell r="C13" t="str">
            <v>3ASCG-1</v>
          </cell>
          <cell r="D13" t="str">
            <v>E131193714</v>
          </cell>
          <cell r="E13" t="str">
            <v>aaaa4</v>
          </cell>
          <cell r="F13" t="str">
            <v>أنثى</v>
          </cell>
          <cell r="J13">
            <v>9.76</v>
          </cell>
          <cell r="K13" t="str">
            <v/>
          </cell>
          <cell r="L13">
            <v>26</v>
          </cell>
        </row>
        <row r="14">
          <cell r="B14" t="str">
            <v>3ASCG-1_5</v>
          </cell>
          <cell r="C14" t="str">
            <v>3ASCG-1</v>
          </cell>
          <cell r="D14" t="str">
            <v>E131193715</v>
          </cell>
          <cell r="E14" t="str">
            <v>aaaa5</v>
          </cell>
          <cell r="F14" t="str">
            <v>أنثى</v>
          </cell>
          <cell r="J14">
            <v>8.52</v>
          </cell>
          <cell r="K14" t="str">
            <v/>
          </cell>
          <cell r="L14">
            <v>38</v>
          </cell>
        </row>
        <row r="15">
          <cell r="B15" t="str">
            <v>3ASCG-1_6</v>
          </cell>
          <cell r="C15" t="str">
            <v>3ASCG-1</v>
          </cell>
          <cell r="D15" t="str">
            <v>E131193716</v>
          </cell>
          <cell r="E15" t="str">
            <v>aaaa6</v>
          </cell>
          <cell r="F15" t="str">
            <v>أنثى</v>
          </cell>
          <cell r="J15">
            <v>9.76</v>
          </cell>
          <cell r="K15" t="str">
            <v/>
          </cell>
          <cell r="L15">
            <v>27</v>
          </cell>
        </row>
        <row r="16">
          <cell r="B16" t="str">
            <v>3ASCG-1_7</v>
          </cell>
          <cell r="C16" t="str">
            <v>3ASCG-1</v>
          </cell>
          <cell r="D16" t="str">
            <v>E131193717</v>
          </cell>
          <cell r="E16" t="str">
            <v>aaaa7</v>
          </cell>
          <cell r="F16" t="str">
            <v>أنثى</v>
          </cell>
          <cell r="J16">
            <v>11.98</v>
          </cell>
          <cell r="K16" t="str">
            <v/>
          </cell>
          <cell r="L16">
            <v>11</v>
          </cell>
        </row>
        <row r="17">
          <cell r="B17" t="str">
            <v>3ASCG-1_8</v>
          </cell>
          <cell r="C17" t="str">
            <v>3ASCG-1</v>
          </cell>
          <cell r="D17" t="str">
            <v>E131193718</v>
          </cell>
          <cell r="E17" t="str">
            <v>aaaa8</v>
          </cell>
          <cell r="F17" t="str">
            <v>أنثى</v>
          </cell>
          <cell r="J17">
            <v>8.67</v>
          </cell>
          <cell r="K17" t="str">
            <v/>
          </cell>
          <cell r="L17">
            <v>36</v>
          </cell>
        </row>
        <row r="18">
          <cell r="B18" t="str">
            <v>3ASCG-1_9</v>
          </cell>
          <cell r="C18" t="str">
            <v>3ASCG-1</v>
          </cell>
          <cell r="D18" t="str">
            <v>E131193719</v>
          </cell>
          <cell r="E18" t="str">
            <v>aaaa9</v>
          </cell>
          <cell r="F18" t="str">
            <v>أنثى</v>
          </cell>
          <cell r="J18">
            <v>11.82</v>
          </cell>
          <cell r="K18" t="str">
            <v/>
          </cell>
          <cell r="L18">
            <v>13</v>
          </cell>
        </row>
        <row r="19">
          <cell r="B19" t="str">
            <v>3ASCG-1_10</v>
          </cell>
          <cell r="C19" t="str">
            <v>3ASCG-1</v>
          </cell>
          <cell r="D19" t="str">
            <v>E131193720</v>
          </cell>
          <cell r="E19" t="str">
            <v>aaaa10</v>
          </cell>
          <cell r="F19" t="str">
            <v>أنثى</v>
          </cell>
          <cell r="J19">
            <v>16.329999999999998</v>
          </cell>
          <cell r="K19" t="str">
            <v>تنويه</v>
          </cell>
          <cell r="L19">
            <v>2</v>
          </cell>
        </row>
        <row r="20">
          <cell r="B20" t="str">
            <v>3ASCG-1_11</v>
          </cell>
          <cell r="C20" t="str">
            <v>3ASCG-1</v>
          </cell>
          <cell r="D20" t="str">
            <v>E131193721</v>
          </cell>
          <cell r="E20" t="str">
            <v>aaaa11</v>
          </cell>
          <cell r="F20" t="str">
            <v>أنثى</v>
          </cell>
          <cell r="J20">
            <v>8.92</v>
          </cell>
          <cell r="K20" t="str">
            <v/>
          </cell>
          <cell r="L20">
            <v>33</v>
          </cell>
        </row>
        <row r="21">
          <cell r="B21" t="str">
            <v>3ASCG-1_12</v>
          </cell>
          <cell r="C21" t="str">
            <v>3ASCG-1</v>
          </cell>
          <cell r="D21" t="str">
            <v>E131193722</v>
          </cell>
          <cell r="E21" t="str">
            <v>aaaa12</v>
          </cell>
          <cell r="F21" t="str">
            <v>أنثى</v>
          </cell>
          <cell r="J21">
            <v>14.09</v>
          </cell>
          <cell r="K21" t="str">
            <v>تشجيع</v>
          </cell>
          <cell r="L21">
            <v>6</v>
          </cell>
        </row>
        <row r="22">
          <cell r="B22" t="str">
            <v>3ASCG-1_13</v>
          </cell>
          <cell r="C22" t="str">
            <v>3ASCG-1</v>
          </cell>
          <cell r="D22" t="str">
            <v>E131193723</v>
          </cell>
          <cell r="E22" t="str">
            <v>aaaa13</v>
          </cell>
          <cell r="F22" t="str">
            <v>أنثى</v>
          </cell>
          <cell r="J22">
            <v>13.83</v>
          </cell>
          <cell r="K22" t="str">
            <v>لوحة الشرف</v>
          </cell>
          <cell r="L22">
            <v>7</v>
          </cell>
        </row>
        <row r="23">
          <cell r="B23" t="str">
            <v>3ASCG-1_14</v>
          </cell>
          <cell r="C23" t="str">
            <v>3ASCG-1</v>
          </cell>
          <cell r="D23" t="str">
            <v>E131193724</v>
          </cell>
          <cell r="E23" t="str">
            <v>aaaa14</v>
          </cell>
          <cell r="F23" t="str">
            <v>أنثى</v>
          </cell>
          <cell r="J23">
            <v>7.47</v>
          </cell>
          <cell r="K23" t="str">
            <v>تنبيه</v>
          </cell>
          <cell r="L23">
            <v>42</v>
          </cell>
        </row>
        <row r="24">
          <cell r="B24" t="str">
            <v>3ASCG-1_15</v>
          </cell>
          <cell r="C24" t="str">
            <v>3ASCG-1</v>
          </cell>
          <cell r="D24" t="str">
            <v>E131193725</v>
          </cell>
          <cell r="E24" t="str">
            <v>aaaa15</v>
          </cell>
          <cell r="F24" t="str">
            <v>أنثى</v>
          </cell>
          <cell r="J24">
            <v>11.95</v>
          </cell>
          <cell r="K24" t="str">
            <v/>
          </cell>
          <cell r="L24">
            <v>12</v>
          </cell>
        </row>
        <row r="25">
          <cell r="B25" t="str">
            <v>3ASCG-1_16</v>
          </cell>
          <cell r="C25" t="str">
            <v>3ASCG-1</v>
          </cell>
          <cell r="D25" t="str">
            <v>E131193726</v>
          </cell>
          <cell r="E25" t="str">
            <v>aaaa16</v>
          </cell>
          <cell r="F25" t="str">
            <v>أنثى</v>
          </cell>
          <cell r="J25">
            <v>9.1</v>
          </cell>
          <cell r="K25" t="str">
            <v/>
          </cell>
          <cell r="L25">
            <v>32</v>
          </cell>
        </row>
        <row r="26">
          <cell r="B26" t="str">
            <v>3ASCG-1_17</v>
          </cell>
          <cell r="C26" t="str">
            <v>3ASCG-1</v>
          </cell>
          <cell r="D26" t="str">
            <v>E131193727</v>
          </cell>
          <cell r="E26" t="str">
            <v>aaaa17</v>
          </cell>
          <cell r="F26" t="str">
            <v>أنثى</v>
          </cell>
          <cell r="J26">
            <v>9.81</v>
          </cell>
          <cell r="K26" t="str">
            <v/>
          </cell>
          <cell r="L26">
            <v>25</v>
          </cell>
        </row>
        <row r="27">
          <cell r="B27" t="str">
            <v>3ASCG-1_18</v>
          </cell>
          <cell r="C27" t="str">
            <v>3ASCG-1</v>
          </cell>
          <cell r="D27" t="str">
            <v>E131193728</v>
          </cell>
          <cell r="E27" t="str">
            <v>aaaa18</v>
          </cell>
          <cell r="F27" t="str">
            <v>أنثى</v>
          </cell>
          <cell r="J27">
            <v>12.11</v>
          </cell>
          <cell r="K27" t="str">
            <v>لوحة الشرف</v>
          </cell>
          <cell r="L27">
            <v>10</v>
          </cell>
        </row>
        <row r="28">
          <cell r="B28" t="str">
            <v>3ASCG-1_19</v>
          </cell>
          <cell r="C28" t="str">
            <v>3ASCG-1</v>
          </cell>
          <cell r="D28" t="str">
            <v>E131193729</v>
          </cell>
          <cell r="E28" t="str">
            <v>aaaa19</v>
          </cell>
          <cell r="F28" t="str">
            <v>أنثى</v>
          </cell>
          <cell r="J28">
            <v>3.57</v>
          </cell>
          <cell r="K28" t="str">
            <v>توبيخ</v>
          </cell>
          <cell r="L28">
            <v>47</v>
          </cell>
        </row>
        <row r="29">
          <cell r="B29" t="str">
            <v>3ASCG-1_20</v>
          </cell>
          <cell r="C29" t="str">
            <v>3ASCG-1</v>
          </cell>
          <cell r="D29" t="str">
            <v>E131193730</v>
          </cell>
          <cell r="E29" t="str">
            <v>aaaa20</v>
          </cell>
          <cell r="F29" t="str">
            <v>أنثى</v>
          </cell>
          <cell r="J29">
            <v>14.74</v>
          </cell>
          <cell r="K29" t="str">
            <v>تشجيع</v>
          </cell>
          <cell r="L29">
            <v>5</v>
          </cell>
        </row>
        <row r="30">
          <cell r="B30" t="str">
            <v>3ASCG-1_21</v>
          </cell>
          <cell r="C30" t="str">
            <v>3ASCG-1</v>
          </cell>
          <cell r="D30" t="str">
            <v>E131193731</v>
          </cell>
          <cell r="E30" t="str">
            <v>aaaa21</v>
          </cell>
          <cell r="F30" t="str">
            <v>أنثى</v>
          </cell>
          <cell r="J30">
            <v>11.44</v>
          </cell>
          <cell r="K30" t="str">
            <v/>
          </cell>
          <cell r="L30">
            <v>17</v>
          </cell>
        </row>
        <row r="31">
          <cell r="B31" t="str">
            <v>3ASCG-1_22</v>
          </cell>
          <cell r="C31" t="str">
            <v>3ASCG-1</v>
          </cell>
          <cell r="D31" t="str">
            <v>E131193732</v>
          </cell>
          <cell r="E31" t="str">
            <v>aaaa22</v>
          </cell>
          <cell r="F31" t="str">
            <v>أنثى</v>
          </cell>
          <cell r="J31">
            <v>9.94</v>
          </cell>
          <cell r="K31" t="str">
            <v/>
          </cell>
          <cell r="L31">
            <v>24</v>
          </cell>
        </row>
        <row r="32">
          <cell r="B32" t="str">
            <v>3ASCG-1_23</v>
          </cell>
          <cell r="C32" t="str">
            <v>3ASCG-1</v>
          </cell>
          <cell r="D32" t="str">
            <v>E131193733</v>
          </cell>
          <cell r="E32" t="str">
            <v>aaaa23</v>
          </cell>
          <cell r="F32" t="str">
            <v>أنثى</v>
          </cell>
          <cell r="J32">
            <v>16.86</v>
          </cell>
          <cell r="K32" t="str">
            <v>تنويه</v>
          </cell>
          <cell r="L32">
            <v>1</v>
          </cell>
        </row>
        <row r="33">
          <cell r="B33" t="str">
            <v>3ASCG-1_24</v>
          </cell>
          <cell r="C33" t="str">
            <v>3ASCG-1</v>
          </cell>
          <cell r="D33" t="str">
            <v>E131193734</v>
          </cell>
          <cell r="E33" t="str">
            <v>aaaa24</v>
          </cell>
          <cell r="F33" t="str">
            <v>ذكر</v>
          </cell>
          <cell r="J33">
            <v>10.050000000000001</v>
          </cell>
          <cell r="K33" t="str">
            <v/>
          </cell>
          <cell r="L33">
            <v>22</v>
          </cell>
        </row>
        <row r="34">
          <cell r="B34" t="str">
            <v>3ASCG-1_25</v>
          </cell>
          <cell r="C34" t="str">
            <v>3ASCG-1</v>
          </cell>
          <cell r="D34" t="str">
            <v>E131193735</v>
          </cell>
          <cell r="E34" t="str">
            <v>aaaa25</v>
          </cell>
          <cell r="F34" t="str">
            <v>ذكر</v>
          </cell>
          <cell r="J34">
            <v>11.77</v>
          </cell>
          <cell r="K34" t="str">
            <v/>
          </cell>
          <cell r="L34">
            <v>15</v>
          </cell>
        </row>
        <row r="35">
          <cell r="B35" t="str">
            <v>3ASCG-1_26</v>
          </cell>
          <cell r="C35" t="str">
            <v>3ASCG-1</v>
          </cell>
          <cell r="D35" t="str">
            <v>E131193736</v>
          </cell>
          <cell r="E35" t="str">
            <v>aaaa26</v>
          </cell>
          <cell r="F35" t="str">
            <v>ذكر</v>
          </cell>
          <cell r="J35">
            <v>8.69</v>
          </cell>
          <cell r="K35" t="str">
            <v/>
          </cell>
          <cell r="L35">
            <v>35</v>
          </cell>
        </row>
        <row r="36">
          <cell r="B36" t="str">
            <v>3ASCG-1_27</v>
          </cell>
          <cell r="C36" t="str">
            <v>3ASCG-1</v>
          </cell>
          <cell r="D36" t="str">
            <v>E131193737</v>
          </cell>
          <cell r="E36" t="str">
            <v>aaaa27</v>
          </cell>
          <cell r="F36" t="str">
            <v>ذكر</v>
          </cell>
          <cell r="J36">
            <v>9.18</v>
          </cell>
          <cell r="K36" t="str">
            <v/>
          </cell>
          <cell r="L36">
            <v>29</v>
          </cell>
        </row>
        <row r="37">
          <cell r="B37" t="str">
            <v>3ASCG-1_28</v>
          </cell>
          <cell r="C37" t="str">
            <v>3ASCG-1</v>
          </cell>
          <cell r="D37" t="str">
            <v>E131193738</v>
          </cell>
          <cell r="E37" t="str">
            <v>aaaa28</v>
          </cell>
          <cell r="F37" t="str">
            <v>ذكر</v>
          </cell>
          <cell r="J37">
            <v>8.6199999999999992</v>
          </cell>
          <cell r="K37" t="str">
            <v/>
          </cell>
          <cell r="L37">
            <v>37</v>
          </cell>
        </row>
        <row r="38">
          <cell r="B38" t="str">
            <v>3ASCG-1_29</v>
          </cell>
          <cell r="C38" t="str">
            <v>3ASCG-1</v>
          </cell>
          <cell r="D38" t="str">
            <v>E131193739</v>
          </cell>
          <cell r="E38" t="str">
            <v>aaaa29</v>
          </cell>
          <cell r="F38" t="str">
            <v>ذكر</v>
          </cell>
          <cell r="J38">
            <v>8.83</v>
          </cell>
          <cell r="K38" t="str">
            <v/>
          </cell>
          <cell r="L38">
            <v>34</v>
          </cell>
        </row>
        <row r="39">
          <cell r="B39" t="str">
            <v>3ASCG-1_30</v>
          </cell>
          <cell r="C39" t="str">
            <v>3ASCG-1</v>
          </cell>
          <cell r="D39" t="str">
            <v>E131193740</v>
          </cell>
          <cell r="E39" t="str">
            <v>aaaa30</v>
          </cell>
          <cell r="F39" t="str">
            <v>ذكر</v>
          </cell>
          <cell r="J39">
            <v>8.3000000000000007</v>
          </cell>
          <cell r="K39" t="str">
            <v/>
          </cell>
          <cell r="L39">
            <v>40</v>
          </cell>
        </row>
        <row r="40">
          <cell r="B40" t="str">
            <v>3ASCG-1_31</v>
          </cell>
          <cell r="C40" t="str">
            <v>3ASCG-1</v>
          </cell>
          <cell r="D40" t="str">
            <v>E131193741</v>
          </cell>
          <cell r="E40" t="str">
            <v>aaaa31</v>
          </cell>
          <cell r="F40" t="str">
            <v>ذكر</v>
          </cell>
          <cell r="J40">
            <v>12.25</v>
          </cell>
          <cell r="K40" t="str">
            <v>لوحة الشرف</v>
          </cell>
          <cell r="L40">
            <v>9</v>
          </cell>
        </row>
        <row r="41">
          <cell r="B41" t="str">
            <v>3ASCG-1_32</v>
          </cell>
          <cell r="C41" t="str">
            <v>3ASCG-1</v>
          </cell>
          <cell r="D41" t="str">
            <v>E131193742</v>
          </cell>
          <cell r="E41" t="str">
            <v>aaaa32</v>
          </cell>
          <cell r="F41" t="str">
            <v>ذكر</v>
          </cell>
          <cell r="J41">
            <v>10.02</v>
          </cell>
          <cell r="K41" t="str">
            <v/>
          </cell>
          <cell r="L41">
            <v>23</v>
          </cell>
        </row>
        <row r="42">
          <cell r="B42" t="str">
            <v>3ASCG-1_33</v>
          </cell>
          <cell r="C42" t="str">
            <v>3ASCG-1</v>
          </cell>
          <cell r="D42" t="str">
            <v>E131193743</v>
          </cell>
          <cell r="E42" t="str">
            <v>aaaa33</v>
          </cell>
          <cell r="F42" t="str">
            <v>ذكر</v>
          </cell>
          <cell r="J42">
            <v>6.89</v>
          </cell>
          <cell r="K42" t="str">
            <v>تنبيه</v>
          </cell>
          <cell r="L42">
            <v>43</v>
          </cell>
        </row>
        <row r="43">
          <cell r="B43" t="str">
            <v>3ASCG-1_34</v>
          </cell>
          <cell r="C43" t="str">
            <v>3ASCG-1</v>
          </cell>
          <cell r="D43" t="str">
            <v>E131193744</v>
          </cell>
          <cell r="E43" t="str">
            <v>aaaa34</v>
          </cell>
          <cell r="F43" t="str">
            <v>ذكر</v>
          </cell>
          <cell r="J43">
            <v>12.55</v>
          </cell>
          <cell r="K43" t="str">
            <v>لوحة الشرف</v>
          </cell>
          <cell r="L43">
            <v>8</v>
          </cell>
        </row>
        <row r="44">
          <cell r="B44" t="str">
            <v>3ASCG-1_35</v>
          </cell>
          <cell r="C44" t="str">
            <v>3ASCG-1</v>
          </cell>
          <cell r="D44" t="str">
            <v>E131193745</v>
          </cell>
          <cell r="E44" t="str">
            <v>aaaa35</v>
          </cell>
          <cell r="F44" t="str">
            <v>ذكر</v>
          </cell>
          <cell r="J44">
            <v>9.1300000000000008</v>
          </cell>
          <cell r="K44" t="str">
            <v/>
          </cell>
          <cell r="L44">
            <v>31</v>
          </cell>
        </row>
        <row r="45">
          <cell r="B45" t="str">
            <v>3ASCG-1_36</v>
          </cell>
          <cell r="C45" t="str">
            <v>3ASCG-1</v>
          </cell>
          <cell r="D45" t="str">
            <v>E131193746</v>
          </cell>
          <cell r="E45" t="str">
            <v>aaaa36</v>
          </cell>
          <cell r="F45" t="str">
            <v>ذكر</v>
          </cell>
          <cell r="J45">
            <v>10.61</v>
          </cell>
          <cell r="K45" t="str">
            <v/>
          </cell>
          <cell r="L45">
            <v>20</v>
          </cell>
        </row>
        <row r="46">
          <cell r="B46" t="str">
            <v>3ASCG-1_37</v>
          </cell>
          <cell r="C46" t="str">
            <v>3ASCG-1</v>
          </cell>
          <cell r="D46" t="str">
            <v>E131193747</v>
          </cell>
          <cell r="E46" t="str">
            <v>aaaa37</v>
          </cell>
          <cell r="F46" t="str">
            <v>ذكر</v>
          </cell>
          <cell r="J46">
            <v>9.67</v>
          </cell>
          <cell r="K46" t="str">
            <v/>
          </cell>
          <cell r="L46">
            <v>28</v>
          </cell>
        </row>
        <row r="47">
          <cell r="B47" t="str">
            <v>3ASCG-1_38</v>
          </cell>
          <cell r="C47" t="str">
            <v>3ASCG-1</v>
          </cell>
          <cell r="D47" t="str">
            <v>E131193748</v>
          </cell>
          <cell r="E47" t="str">
            <v>aaaa38</v>
          </cell>
          <cell r="F47" t="str">
            <v>ذكر</v>
          </cell>
          <cell r="J47">
            <v>9.14</v>
          </cell>
          <cell r="K47" t="str">
            <v/>
          </cell>
          <cell r="L47">
            <v>30</v>
          </cell>
        </row>
        <row r="48">
          <cell r="B48" t="str">
            <v>3ASCG-1_39</v>
          </cell>
          <cell r="C48" t="str">
            <v>3ASCG-1</v>
          </cell>
          <cell r="D48" t="str">
            <v>E131193749</v>
          </cell>
          <cell r="E48" t="str">
            <v>aaaa39</v>
          </cell>
          <cell r="F48" t="str">
            <v>ذكر</v>
          </cell>
          <cell r="J48">
            <v>15.46</v>
          </cell>
          <cell r="K48" t="str">
            <v>تشجيع</v>
          </cell>
          <cell r="L48">
            <v>3</v>
          </cell>
        </row>
        <row r="49">
          <cell r="B49" t="str">
            <v>3ASCG-1_40</v>
          </cell>
          <cell r="C49" t="str">
            <v>3ASCG-1</v>
          </cell>
          <cell r="D49" t="str">
            <v>E131193750</v>
          </cell>
          <cell r="E49" t="str">
            <v>aaaa40</v>
          </cell>
          <cell r="F49" t="str">
            <v>ذكر</v>
          </cell>
          <cell r="J49">
            <v>11.56</v>
          </cell>
          <cell r="K49" t="str">
            <v/>
          </cell>
          <cell r="L49">
            <v>16</v>
          </cell>
        </row>
        <row r="50">
          <cell r="B50" t="str">
            <v>3ASCG-1_41</v>
          </cell>
          <cell r="C50" t="str">
            <v>3ASCG-1</v>
          </cell>
          <cell r="D50" t="str">
            <v>E131193751</v>
          </cell>
          <cell r="E50" t="str">
            <v>aaaa41</v>
          </cell>
          <cell r="F50" t="str">
            <v>ذكر</v>
          </cell>
          <cell r="J50">
            <v>10.15</v>
          </cell>
          <cell r="K50" t="str">
            <v/>
          </cell>
          <cell r="L50">
            <v>21</v>
          </cell>
        </row>
        <row r="51">
          <cell r="B51" t="str">
            <v>3ASCG-1_42</v>
          </cell>
          <cell r="C51" t="str">
            <v>3ASCG-1</v>
          </cell>
          <cell r="D51" t="str">
            <v>E131193752</v>
          </cell>
          <cell r="E51" t="str">
            <v>aaaa42</v>
          </cell>
          <cell r="F51" t="str">
            <v>ذكر</v>
          </cell>
          <cell r="J51">
            <v>8.14</v>
          </cell>
          <cell r="K51" t="str">
            <v/>
          </cell>
          <cell r="L51">
            <v>41</v>
          </cell>
        </row>
        <row r="52">
          <cell r="B52" t="str">
            <v>3ASCG-1_43</v>
          </cell>
          <cell r="C52" t="str">
            <v>3ASCG-1</v>
          </cell>
          <cell r="D52" t="str">
            <v>E131193753</v>
          </cell>
          <cell r="E52" t="str">
            <v>aaaa43</v>
          </cell>
          <cell r="F52" t="str">
            <v>ذكر</v>
          </cell>
          <cell r="J52">
            <v>8.31</v>
          </cell>
          <cell r="K52" t="str">
            <v/>
          </cell>
          <cell r="L52">
            <v>39</v>
          </cell>
        </row>
        <row r="53">
          <cell r="B53" t="str">
            <v>3ASCG-1_44</v>
          </cell>
          <cell r="C53" t="str">
            <v>3ASCG-1</v>
          </cell>
          <cell r="D53" t="str">
            <v>J139245771</v>
          </cell>
          <cell r="E53" t="str">
            <v>محمد أهلميـن44</v>
          </cell>
          <cell r="F53" t="str">
            <v>ذكر</v>
          </cell>
          <cell r="J53">
            <v>3.91</v>
          </cell>
          <cell r="K53" t="str">
            <v>توبيخ</v>
          </cell>
          <cell r="L53">
            <v>46</v>
          </cell>
        </row>
        <row r="54">
          <cell r="B54" t="str">
            <v>3ASCG-1_45</v>
          </cell>
          <cell r="C54" t="str">
            <v>3ASCG-1</v>
          </cell>
          <cell r="D54" t="str">
            <v>J132496897</v>
          </cell>
          <cell r="E54" t="str">
            <v>محمد أهلميـن45</v>
          </cell>
          <cell r="F54" t="str">
            <v>أنثى</v>
          </cell>
          <cell r="J54">
            <v>5.08</v>
          </cell>
          <cell r="K54" t="str">
            <v>إنذار</v>
          </cell>
          <cell r="L54">
            <v>45</v>
          </cell>
        </row>
        <row r="55">
          <cell r="B55" t="str">
            <v>3ASCG-1_46</v>
          </cell>
          <cell r="C55" t="str">
            <v>3ASCG-1</v>
          </cell>
          <cell r="D55" t="str">
            <v>E138042377</v>
          </cell>
          <cell r="E55" t="str">
            <v>محمد أهلميـن46</v>
          </cell>
          <cell r="F55" t="str">
            <v>ذكر</v>
          </cell>
          <cell r="J55">
            <v>6.39</v>
          </cell>
          <cell r="K55" t="str">
            <v>تنبيه</v>
          </cell>
          <cell r="L55">
            <v>44</v>
          </cell>
        </row>
        <row r="56">
          <cell r="B56" t="str">
            <v>3ASCG-1_47</v>
          </cell>
          <cell r="C56" t="str">
            <v>3ASCG-1</v>
          </cell>
          <cell r="D56" t="str">
            <v>E146029287</v>
          </cell>
          <cell r="E56" t="str">
            <v>محمد أهلميـن47</v>
          </cell>
          <cell r="F56" t="str">
            <v>ذكر</v>
          </cell>
          <cell r="J56">
            <v>15.19</v>
          </cell>
          <cell r="K56" t="str">
            <v>تشجيع</v>
          </cell>
          <cell r="L56">
            <v>4</v>
          </cell>
        </row>
        <row r="57">
          <cell r="B57" t="str">
            <v>_1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J57" t="str">
            <v/>
          </cell>
          <cell r="K57" t="str">
            <v/>
          </cell>
          <cell r="L57" t="str">
            <v xml:space="preserve"> </v>
          </cell>
        </row>
        <row r="58">
          <cell r="B58" t="str">
            <v>_2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J58" t="str">
            <v/>
          </cell>
          <cell r="K58" t="str">
            <v/>
          </cell>
          <cell r="L58" t="str">
            <v xml:space="preserve"> </v>
          </cell>
        </row>
        <row r="59">
          <cell r="B59" t="str">
            <v>_3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J59" t="str">
            <v/>
          </cell>
          <cell r="K59" t="str">
            <v/>
          </cell>
          <cell r="L59" t="str">
            <v xml:space="preserve"> </v>
          </cell>
        </row>
        <row r="60">
          <cell r="B60" t="str">
            <v>_4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J60" t="str">
            <v/>
          </cell>
          <cell r="K60" t="str">
            <v/>
          </cell>
          <cell r="L60" t="str">
            <v xml:space="preserve"> </v>
          </cell>
        </row>
        <row r="61">
          <cell r="B61" t="str">
            <v>_5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J61" t="str">
            <v/>
          </cell>
          <cell r="K61" t="str">
            <v/>
          </cell>
          <cell r="L61" t="str">
            <v xml:space="preserve"> </v>
          </cell>
        </row>
        <row r="62">
          <cell r="B62" t="str">
            <v>_6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J62" t="str">
            <v/>
          </cell>
          <cell r="K62" t="str">
            <v/>
          </cell>
          <cell r="L62" t="str">
            <v xml:space="preserve"> </v>
          </cell>
        </row>
        <row r="63">
          <cell r="B63" t="str">
            <v>_7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J63" t="str">
            <v/>
          </cell>
          <cell r="K63" t="str">
            <v/>
          </cell>
          <cell r="L63" t="str">
            <v xml:space="preserve"> </v>
          </cell>
        </row>
        <row r="64">
          <cell r="B64" t="str">
            <v>_8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J64" t="str">
            <v/>
          </cell>
          <cell r="K64" t="str">
            <v/>
          </cell>
          <cell r="L64" t="str">
            <v xml:space="preserve"> </v>
          </cell>
        </row>
        <row r="65">
          <cell r="B65" t="str">
            <v>_9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J65" t="str">
            <v/>
          </cell>
          <cell r="K65" t="str">
            <v/>
          </cell>
          <cell r="L65" t="str">
            <v xml:space="preserve"> </v>
          </cell>
        </row>
        <row r="66">
          <cell r="B66" t="str">
            <v>_10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J66" t="str">
            <v/>
          </cell>
          <cell r="K66" t="str">
            <v/>
          </cell>
          <cell r="L66" t="str">
            <v xml:space="preserve"> </v>
          </cell>
        </row>
        <row r="67">
          <cell r="B67" t="str">
            <v>_11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J67" t="str">
            <v/>
          </cell>
          <cell r="K67" t="str">
            <v/>
          </cell>
          <cell r="L67" t="str">
            <v xml:space="preserve"> </v>
          </cell>
        </row>
        <row r="68">
          <cell r="B68" t="str">
            <v>_12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J68" t="str">
            <v/>
          </cell>
          <cell r="K68" t="str">
            <v/>
          </cell>
          <cell r="L68" t="str">
            <v xml:space="preserve"> </v>
          </cell>
        </row>
        <row r="69">
          <cell r="B69" t="str">
            <v>_13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J69" t="str">
            <v/>
          </cell>
          <cell r="K69" t="str">
            <v/>
          </cell>
          <cell r="L69" t="str">
            <v xml:space="preserve"> </v>
          </cell>
        </row>
        <row r="70">
          <cell r="B70" t="str">
            <v>_14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J70" t="str">
            <v/>
          </cell>
          <cell r="K70" t="str">
            <v/>
          </cell>
          <cell r="L70" t="str">
            <v xml:space="preserve"> </v>
          </cell>
        </row>
        <row r="71">
          <cell r="B71" t="str">
            <v>_15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J71" t="str">
            <v/>
          </cell>
          <cell r="K71" t="str">
            <v/>
          </cell>
          <cell r="L71" t="str">
            <v xml:space="preserve"> </v>
          </cell>
        </row>
        <row r="72">
          <cell r="B72" t="str">
            <v>_16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J72" t="str">
            <v/>
          </cell>
          <cell r="K72" t="str">
            <v/>
          </cell>
          <cell r="L72" t="str">
            <v xml:space="preserve"> </v>
          </cell>
        </row>
        <row r="73">
          <cell r="B73" t="str">
            <v>_17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J73" t="str">
            <v/>
          </cell>
          <cell r="K73" t="str">
            <v/>
          </cell>
          <cell r="L73" t="str">
            <v xml:space="preserve"> </v>
          </cell>
        </row>
        <row r="74">
          <cell r="B74" t="str">
            <v>_18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J74" t="str">
            <v/>
          </cell>
          <cell r="K74" t="str">
            <v/>
          </cell>
          <cell r="L74" t="str">
            <v xml:space="preserve"> </v>
          </cell>
        </row>
        <row r="75">
          <cell r="B75" t="str">
            <v>_19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J75" t="str">
            <v/>
          </cell>
          <cell r="K75" t="str">
            <v/>
          </cell>
          <cell r="L75" t="str">
            <v xml:space="preserve"> </v>
          </cell>
        </row>
        <row r="76">
          <cell r="B76" t="str">
            <v>_20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J76" t="str">
            <v/>
          </cell>
          <cell r="K76" t="str">
            <v/>
          </cell>
          <cell r="L76" t="str">
            <v xml:space="preserve"> </v>
          </cell>
        </row>
        <row r="77">
          <cell r="B77" t="str">
            <v>_21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J77" t="str">
            <v/>
          </cell>
          <cell r="K77" t="str">
            <v/>
          </cell>
          <cell r="L77" t="str">
            <v xml:space="preserve"> </v>
          </cell>
        </row>
        <row r="78">
          <cell r="B78" t="str">
            <v>_22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J78" t="str">
            <v/>
          </cell>
          <cell r="K78" t="str">
            <v/>
          </cell>
          <cell r="L78" t="str">
            <v xml:space="preserve"> </v>
          </cell>
        </row>
        <row r="79">
          <cell r="B79" t="str">
            <v>_23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J79" t="str">
            <v/>
          </cell>
          <cell r="K79" t="str">
            <v/>
          </cell>
          <cell r="L79" t="str">
            <v xml:space="preserve"> </v>
          </cell>
        </row>
        <row r="80">
          <cell r="B80" t="str">
            <v>_24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J80" t="str">
            <v/>
          </cell>
          <cell r="K80" t="str">
            <v/>
          </cell>
          <cell r="L80" t="str">
            <v xml:space="preserve"> </v>
          </cell>
        </row>
        <row r="81">
          <cell r="B81" t="str">
            <v>_25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J81" t="str">
            <v/>
          </cell>
          <cell r="K81" t="str">
            <v/>
          </cell>
          <cell r="L81" t="str">
            <v xml:space="preserve"> </v>
          </cell>
        </row>
        <row r="82">
          <cell r="B82" t="str">
            <v>_26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J82" t="str">
            <v/>
          </cell>
          <cell r="K82" t="str">
            <v/>
          </cell>
          <cell r="L82" t="str">
            <v xml:space="preserve"> </v>
          </cell>
        </row>
        <row r="83">
          <cell r="B83" t="str">
            <v>_27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J83" t="str">
            <v/>
          </cell>
          <cell r="K83" t="str">
            <v/>
          </cell>
          <cell r="L83" t="str">
            <v xml:space="preserve"> </v>
          </cell>
        </row>
        <row r="84">
          <cell r="B84" t="str">
            <v>_28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J84" t="str">
            <v/>
          </cell>
          <cell r="K84" t="str">
            <v/>
          </cell>
          <cell r="L84" t="str">
            <v xml:space="preserve"> </v>
          </cell>
        </row>
        <row r="85">
          <cell r="B85" t="str">
            <v>_29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J85" t="str">
            <v/>
          </cell>
          <cell r="K85" t="str">
            <v/>
          </cell>
          <cell r="L85" t="str">
            <v xml:space="preserve"> </v>
          </cell>
        </row>
        <row r="86">
          <cell r="B86" t="str">
            <v>_30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J86" t="str">
            <v/>
          </cell>
          <cell r="K86" t="str">
            <v/>
          </cell>
          <cell r="L86" t="str">
            <v xml:space="preserve"> </v>
          </cell>
        </row>
        <row r="87">
          <cell r="B87" t="str">
            <v>_31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J87" t="str">
            <v/>
          </cell>
          <cell r="K87" t="str">
            <v/>
          </cell>
          <cell r="L87" t="str">
            <v xml:space="preserve"> </v>
          </cell>
        </row>
        <row r="88">
          <cell r="B88" t="str">
            <v>_32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J88" t="str">
            <v/>
          </cell>
          <cell r="K88" t="str">
            <v/>
          </cell>
          <cell r="L88" t="str">
            <v xml:space="preserve"> </v>
          </cell>
        </row>
        <row r="89">
          <cell r="B89" t="str">
            <v>_33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J89" t="str">
            <v/>
          </cell>
          <cell r="K89" t="str">
            <v/>
          </cell>
          <cell r="L89" t="str">
            <v xml:space="preserve"> </v>
          </cell>
        </row>
        <row r="90">
          <cell r="B90" t="str">
            <v>_34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J90" t="str">
            <v/>
          </cell>
          <cell r="K90" t="str">
            <v/>
          </cell>
          <cell r="L90" t="str">
            <v xml:space="preserve"> </v>
          </cell>
        </row>
        <row r="91">
          <cell r="B91" t="str">
            <v>_35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J91" t="str">
            <v/>
          </cell>
          <cell r="K91" t="str">
            <v/>
          </cell>
          <cell r="L91" t="str">
            <v xml:space="preserve"> </v>
          </cell>
        </row>
        <row r="92">
          <cell r="B92" t="str">
            <v>_36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J92" t="str">
            <v/>
          </cell>
          <cell r="K92" t="str">
            <v/>
          </cell>
          <cell r="L92" t="str">
            <v xml:space="preserve"> </v>
          </cell>
        </row>
        <row r="93">
          <cell r="B93" t="str">
            <v>_37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J93" t="str">
            <v/>
          </cell>
          <cell r="K93" t="str">
            <v/>
          </cell>
          <cell r="L93" t="str">
            <v xml:space="preserve"> </v>
          </cell>
        </row>
        <row r="94">
          <cell r="B94" t="str">
            <v>_38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J94" t="str">
            <v/>
          </cell>
          <cell r="K94" t="str">
            <v/>
          </cell>
          <cell r="L94" t="str">
            <v xml:space="preserve"> </v>
          </cell>
        </row>
        <row r="95">
          <cell r="B95" t="str">
            <v>_39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J95" t="str">
            <v/>
          </cell>
          <cell r="K95" t="str">
            <v/>
          </cell>
          <cell r="L95" t="str">
            <v xml:space="preserve"> </v>
          </cell>
        </row>
        <row r="96">
          <cell r="B96" t="str">
            <v>_40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J96" t="str">
            <v/>
          </cell>
          <cell r="K96" t="str">
            <v/>
          </cell>
          <cell r="L96" t="str">
            <v xml:space="preserve"> </v>
          </cell>
        </row>
        <row r="97">
          <cell r="B97" t="str">
            <v>_41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J97" t="str">
            <v/>
          </cell>
          <cell r="K97" t="str">
            <v/>
          </cell>
          <cell r="L97" t="str">
            <v xml:space="preserve"> </v>
          </cell>
        </row>
        <row r="98">
          <cell r="B98" t="str">
            <v>_42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J98" t="str">
            <v/>
          </cell>
          <cell r="K98" t="str">
            <v/>
          </cell>
          <cell r="L98" t="str">
            <v xml:space="preserve"> </v>
          </cell>
        </row>
        <row r="99">
          <cell r="B99" t="str">
            <v>_43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J99" t="str">
            <v/>
          </cell>
          <cell r="K99" t="str">
            <v/>
          </cell>
          <cell r="L99" t="str">
            <v xml:space="preserve"> </v>
          </cell>
        </row>
        <row r="100">
          <cell r="B100" t="str">
            <v>_44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J100" t="str">
            <v/>
          </cell>
          <cell r="K100" t="str">
            <v/>
          </cell>
          <cell r="L100" t="str">
            <v xml:space="preserve"> </v>
          </cell>
        </row>
        <row r="101">
          <cell r="B101" t="str">
            <v>_45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J101" t="str">
            <v/>
          </cell>
          <cell r="K101" t="str">
            <v/>
          </cell>
          <cell r="L101" t="str">
            <v xml:space="preserve"> </v>
          </cell>
        </row>
        <row r="102">
          <cell r="B102" t="str">
            <v>_46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J102" t="str">
            <v/>
          </cell>
          <cell r="K102" t="str">
            <v/>
          </cell>
          <cell r="L102" t="str">
            <v xml:space="preserve"> </v>
          </cell>
        </row>
        <row r="103">
          <cell r="B103" t="str">
            <v>_47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J103" t="str">
            <v/>
          </cell>
          <cell r="K103" t="str">
            <v/>
          </cell>
          <cell r="L103" t="str">
            <v xml:space="preserve"> </v>
          </cell>
        </row>
        <row r="104">
          <cell r="B104" t="str">
            <v>_48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J104" t="str">
            <v/>
          </cell>
          <cell r="K104" t="str">
            <v/>
          </cell>
          <cell r="L104" t="str">
            <v xml:space="preserve"> </v>
          </cell>
        </row>
        <row r="105">
          <cell r="B105" t="str">
            <v>_49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J105" t="str">
            <v/>
          </cell>
          <cell r="K105" t="str">
            <v/>
          </cell>
          <cell r="L105" t="str">
            <v xml:space="preserve"> </v>
          </cell>
        </row>
        <row r="106">
          <cell r="B106" t="str">
            <v>_50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J106" t="str">
            <v/>
          </cell>
          <cell r="K106" t="str">
            <v/>
          </cell>
          <cell r="L106" t="str">
            <v xml:space="preserve"> </v>
          </cell>
        </row>
        <row r="107">
          <cell r="B107" t="str">
            <v>_51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J107" t="str">
            <v/>
          </cell>
          <cell r="K107" t="str">
            <v/>
          </cell>
          <cell r="L107" t="str">
            <v xml:space="preserve"> </v>
          </cell>
        </row>
        <row r="108">
          <cell r="B108" t="str">
            <v>_52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J108" t="str">
            <v/>
          </cell>
          <cell r="K108" t="str">
            <v/>
          </cell>
          <cell r="L108" t="str">
            <v xml:space="preserve"> </v>
          </cell>
        </row>
        <row r="109">
          <cell r="B109" t="str">
            <v>_53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J109" t="str">
            <v/>
          </cell>
          <cell r="K109" t="str">
            <v/>
          </cell>
          <cell r="L109" t="str">
            <v xml:space="preserve"> </v>
          </cell>
        </row>
        <row r="110">
          <cell r="B110" t="str">
            <v>_54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J110" t="str">
            <v/>
          </cell>
          <cell r="K110" t="str">
            <v/>
          </cell>
          <cell r="L110" t="str">
            <v xml:space="preserve"> </v>
          </cell>
        </row>
        <row r="111">
          <cell r="B111" t="str">
            <v>_55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J111" t="str">
            <v/>
          </cell>
          <cell r="K111" t="str">
            <v/>
          </cell>
          <cell r="L111" t="str">
            <v xml:space="preserve"> </v>
          </cell>
        </row>
        <row r="112">
          <cell r="B112" t="str">
            <v>_56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J112" t="str">
            <v/>
          </cell>
          <cell r="K112" t="str">
            <v/>
          </cell>
          <cell r="L112" t="str">
            <v xml:space="preserve"> </v>
          </cell>
        </row>
        <row r="113">
          <cell r="B113" t="str">
            <v>_57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J113" t="str">
            <v/>
          </cell>
          <cell r="K113" t="str">
            <v/>
          </cell>
          <cell r="L113" t="str">
            <v xml:space="preserve"> </v>
          </cell>
        </row>
        <row r="114">
          <cell r="B114" t="str">
            <v>_58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J114" t="str">
            <v/>
          </cell>
          <cell r="K114" t="str">
            <v/>
          </cell>
          <cell r="L114" t="str">
            <v xml:space="preserve"> </v>
          </cell>
        </row>
        <row r="115">
          <cell r="B115" t="str">
            <v>_59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J115" t="str">
            <v/>
          </cell>
          <cell r="K115" t="str">
            <v/>
          </cell>
          <cell r="L115" t="str">
            <v xml:space="preserve"> </v>
          </cell>
        </row>
        <row r="116">
          <cell r="B116" t="str">
            <v>_60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J116" t="str">
            <v/>
          </cell>
          <cell r="K116" t="str">
            <v/>
          </cell>
          <cell r="L116" t="str">
            <v xml:space="preserve"> </v>
          </cell>
        </row>
        <row r="117">
          <cell r="B117" t="str">
            <v>_61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J117" t="str">
            <v/>
          </cell>
          <cell r="K117" t="str">
            <v/>
          </cell>
          <cell r="L117" t="str">
            <v xml:space="preserve"> </v>
          </cell>
        </row>
        <row r="118">
          <cell r="B118" t="str">
            <v>_62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J118" t="str">
            <v/>
          </cell>
          <cell r="K118" t="str">
            <v/>
          </cell>
          <cell r="L118" t="str">
            <v xml:space="preserve"> </v>
          </cell>
        </row>
        <row r="119">
          <cell r="B119" t="str">
            <v>_63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J119" t="str">
            <v/>
          </cell>
          <cell r="K119" t="str">
            <v/>
          </cell>
          <cell r="L119" t="str">
            <v xml:space="preserve"> </v>
          </cell>
        </row>
        <row r="120">
          <cell r="B120" t="str">
            <v>_64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J120" t="str">
            <v/>
          </cell>
          <cell r="K120" t="str">
            <v/>
          </cell>
          <cell r="L120" t="str">
            <v xml:space="preserve"> </v>
          </cell>
        </row>
        <row r="121">
          <cell r="B121" t="str">
            <v>_65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J121" t="str">
            <v/>
          </cell>
          <cell r="K121" t="str">
            <v/>
          </cell>
          <cell r="L121" t="str">
            <v xml:space="preserve"> </v>
          </cell>
        </row>
        <row r="122">
          <cell r="B122" t="str">
            <v>_66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J122" t="str">
            <v/>
          </cell>
          <cell r="K122" t="str">
            <v/>
          </cell>
          <cell r="L122" t="str">
            <v xml:space="preserve"> </v>
          </cell>
        </row>
        <row r="123">
          <cell r="B123" t="str">
            <v>_67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J123" t="str">
            <v/>
          </cell>
          <cell r="K123" t="str">
            <v/>
          </cell>
          <cell r="L123" t="str">
            <v xml:space="preserve"> </v>
          </cell>
        </row>
        <row r="124">
          <cell r="B124" t="str">
            <v>_68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J124" t="str">
            <v/>
          </cell>
          <cell r="K124" t="str">
            <v/>
          </cell>
          <cell r="L124" t="str">
            <v xml:space="preserve"> </v>
          </cell>
        </row>
        <row r="125">
          <cell r="B125" t="str">
            <v>_69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J125" t="str">
            <v/>
          </cell>
          <cell r="K125" t="str">
            <v/>
          </cell>
          <cell r="L125" t="str">
            <v xml:space="preserve"> </v>
          </cell>
        </row>
        <row r="126">
          <cell r="B126" t="str">
            <v>_70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J126" t="str">
            <v/>
          </cell>
          <cell r="K126" t="str">
            <v/>
          </cell>
          <cell r="L126" t="str">
            <v xml:space="preserve"> </v>
          </cell>
        </row>
        <row r="127">
          <cell r="B127" t="str">
            <v>_71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J127" t="str">
            <v/>
          </cell>
          <cell r="K127" t="str">
            <v/>
          </cell>
          <cell r="L127" t="str">
            <v xml:space="preserve"> </v>
          </cell>
        </row>
        <row r="128">
          <cell r="B128" t="str">
            <v>_72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J128" t="str">
            <v/>
          </cell>
          <cell r="K128" t="str">
            <v/>
          </cell>
          <cell r="L128" t="str">
            <v xml:space="preserve"> </v>
          </cell>
        </row>
        <row r="129">
          <cell r="B129" t="str">
            <v>_73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J129" t="str">
            <v/>
          </cell>
          <cell r="K129" t="str">
            <v/>
          </cell>
          <cell r="L129" t="str">
            <v xml:space="preserve"> </v>
          </cell>
        </row>
        <row r="130">
          <cell r="B130" t="str">
            <v>_74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J130" t="str">
            <v/>
          </cell>
          <cell r="K130" t="str">
            <v/>
          </cell>
          <cell r="L130" t="str">
            <v xml:space="preserve"> </v>
          </cell>
        </row>
        <row r="131">
          <cell r="B131" t="str">
            <v>_75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J131" t="str">
            <v/>
          </cell>
          <cell r="K131" t="str">
            <v/>
          </cell>
          <cell r="L131" t="str">
            <v xml:space="preserve"> </v>
          </cell>
        </row>
        <row r="132">
          <cell r="B132" t="str">
            <v>_76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J132" t="str">
            <v/>
          </cell>
          <cell r="K132" t="str">
            <v/>
          </cell>
          <cell r="L132" t="str">
            <v xml:space="preserve"> </v>
          </cell>
        </row>
        <row r="133">
          <cell r="B133" t="str">
            <v>_77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J133" t="str">
            <v/>
          </cell>
          <cell r="K133" t="str">
            <v/>
          </cell>
          <cell r="L133" t="str">
            <v xml:space="preserve"> </v>
          </cell>
        </row>
        <row r="134">
          <cell r="B134" t="str">
            <v>_78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J134" t="str">
            <v/>
          </cell>
          <cell r="K134" t="str">
            <v/>
          </cell>
          <cell r="L134" t="str">
            <v xml:space="preserve"> </v>
          </cell>
        </row>
        <row r="135">
          <cell r="B135" t="str">
            <v>_79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J135" t="str">
            <v/>
          </cell>
          <cell r="K135" t="str">
            <v/>
          </cell>
          <cell r="L135" t="str">
            <v xml:space="preserve"> </v>
          </cell>
        </row>
        <row r="136">
          <cell r="B136" t="str">
            <v>_80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J136" t="str">
            <v/>
          </cell>
          <cell r="K136" t="str">
            <v/>
          </cell>
          <cell r="L136" t="str">
            <v xml:space="preserve"> </v>
          </cell>
        </row>
        <row r="137">
          <cell r="B137" t="str">
            <v>_81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J137" t="str">
            <v/>
          </cell>
          <cell r="K137" t="str">
            <v/>
          </cell>
          <cell r="L137" t="str">
            <v xml:space="preserve"> </v>
          </cell>
        </row>
        <row r="138">
          <cell r="B138" t="str">
            <v>_82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J138" t="str">
            <v/>
          </cell>
          <cell r="K138" t="str">
            <v/>
          </cell>
          <cell r="L138" t="str">
            <v xml:space="preserve"> </v>
          </cell>
        </row>
        <row r="139">
          <cell r="B139" t="str">
            <v>_83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J139" t="str">
            <v/>
          </cell>
          <cell r="K139" t="str">
            <v/>
          </cell>
          <cell r="L139" t="str">
            <v xml:space="preserve"> </v>
          </cell>
        </row>
        <row r="140">
          <cell r="B140" t="str">
            <v>_84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J140" t="str">
            <v/>
          </cell>
          <cell r="K140" t="str">
            <v/>
          </cell>
          <cell r="L140" t="str">
            <v xml:space="preserve"> </v>
          </cell>
        </row>
        <row r="141">
          <cell r="B141" t="str">
            <v>_85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J141" t="str">
            <v/>
          </cell>
          <cell r="K141" t="str">
            <v/>
          </cell>
          <cell r="L141" t="str">
            <v xml:space="preserve"> </v>
          </cell>
        </row>
        <row r="142">
          <cell r="B142" t="str">
            <v>_86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J142" t="str">
            <v/>
          </cell>
          <cell r="K142" t="str">
            <v/>
          </cell>
          <cell r="L142" t="str">
            <v xml:space="preserve"> </v>
          </cell>
        </row>
        <row r="143">
          <cell r="B143" t="str">
            <v>_87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J143" t="str">
            <v/>
          </cell>
          <cell r="K143" t="str">
            <v/>
          </cell>
          <cell r="L143" t="str">
            <v xml:space="preserve"> </v>
          </cell>
        </row>
        <row r="144">
          <cell r="B144" t="str">
            <v>_88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J144" t="str">
            <v/>
          </cell>
          <cell r="K144" t="str">
            <v/>
          </cell>
          <cell r="L144" t="str">
            <v xml:space="preserve"> </v>
          </cell>
        </row>
        <row r="145">
          <cell r="B145" t="str">
            <v>_89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J145" t="str">
            <v/>
          </cell>
          <cell r="K145" t="str">
            <v/>
          </cell>
          <cell r="L145" t="str">
            <v xml:space="preserve"> </v>
          </cell>
        </row>
        <row r="146">
          <cell r="B146" t="str">
            <v>_90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J146" t="str">
            <v/>
          </cell>
          <cell r="K146" t="str">
            <v/>
          </cell>
          <cell r="L146" t="str">
            <v xml:space="preserve"> </v>
          </cell>
        </row>
        <row r="147">
          <cell r="B147" t="str">
            <v>_91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J147" t="str">
            <v/>
          </cell>
          <cell r="K147" t="str">
            <v/>
          </cell>
          <cell r="L147" t="str">
            <v xml:space="preserve"> </v>
          </cell>
        </row>
        <row r="148">
          <cell r="B148" t="str">
            <v>_92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J148" t="str">
            <v/>
          </cell>
          <cell r="K148" t="str">
            <v/>
          </cell>
          <cell r="L148" t="str">
            <v xml:space="preserve"> </v>
          </cell>
        </row>
        <row r="149">
          <cell r="B149" t="str">
            <v>_93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J149" t="str">
            <v/>
          </cell>
          <cell r="K149" t="str">
            <v/>
          </cell>
          <cell r="L149" t="str">
            <v xml:space="preserve"> </v>
          </cell>
        </row>
        <row r="150">
          <cell r="B150" t="str">
            <v>_94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J150" t="str">
            <v/>
          </cell>
          <cell r="K150" t="str">
            <v/>
          </cell>
          <cell r="L150" t="str">
            <v xml:space="preserve"> </v>
          </cell>
        </row>
        <row r="151">
          <cell r="B151" t="str">
            <v>_95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J151" t="str">
            <v/>
          </cell>
          <cell r="K151" t="str">
            <v/>
          </cell>
          <cell r="L151" t="str">
            <v xml:space="preserve"> </v>
          </cell>
        </row>
        <row r="152">
          <cell r="B152" t="str">
            <v>_96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J152" t="str">
            <v/>
          </cell>
          <cell r="K152" t="str">
            <v/>
          </cell>
          <cell r="L152" t="str">
            <v xml:space="preserve"> </v>
          </cell>
        </row>
        <row r="153">
          <cell r="B153" t="str">
            <v>_97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J153" t="str">
            <v/>
          </cell>
          <cell r="K153" t="str">
            <v/>
          </cell>
          <cell r="L153" t="str">
            <v xml:space="preserve"> </v>
          </cell>
        </row>
        <row r="154">
          <cell r="B154" t="str">
            <v>_98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J154" t="str">
            <v/>
          </cell>
          <cell r="K154" t="str">
            <v/>
          </cell>
          <cell r="L154" t="str">
            <v xml:space="preserve"> </v>
          </cell>
        </row>
        <row r="155">
          <cell r="B155" t="str">
            <v>_99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J155" t="str">
            <v/>
          </cell>
          <cell r="K155" t="str">
            <v/>
          </cell>
          <cell r="L155" t="str">
            <v xml:space="preserve"> </v>
          </cell>
        </row>
        <row r="156">
          <cell r="B156" t="str">
            <v>_100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J156" t="str">
            <v/>
          </cell>
          <cell r="K156" t="str">
            <v/>
          </cell>
          <cell r="L156" t="str">
            <v xml:space="preserve"> </v>
          </cell>
        </row>
        <row r="157">
          <cell r="B157" t="str">
            <v>_101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J157" t="str">
            <v/>
          </cell>
          <cell r="K157" t="str">
            <v/>
          </cell>
          <cell r="L157" t="str">
            <v xml:space="preserve"> </v>
          </cell>
        </row>
        <row r="158">
          <cell r="B158" t="str">
            <v>_102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J158" t="str">
            <v/>
          </cell>
          <cell r="K158" t="str">
            <v/>
          </cell>
          <cell r="L158" t="str">
            <v xml:space="preserve"> </v>
          </cell>
        </row>
        <row r="159">
          <cell r="B159" t="str">
            <v>_103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J159" t="str">
            <v/>
          </cell>
          <cell r="K159" t="str">
            <v/>
          </cell>
          <cell r="L159" t="str">
            <v xml:space="preserve"> </v>
          </cell>
        </row>
        <row r="160">
          <cell r="B160" t="str">
            <v>_104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J160" t="str">
            <v/>
          </cell>
          <cell r="K160" t="str">
            <v/>
          </cell>
          <cell r="L160" t="str">
            <v xml:space="preserve"> </v>
          </cell>
        </row>
        <row r="161">
          <cell r="B161" t="str">
            <v>_105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J161" t="str">
            <v/>
          </cell>
          <cell r="K161" t="str">
            <v/>
          </cell>
          <cell r="L161" t="str">
            <v xml:space="preserve"> </v>
          </cell>
        </row>
        <row r="162">
          <cell r="B162" t="str">
            <v>_106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J162" t="str">
            <v/>
          </cell>
          <cell r="K162" t="str">
            <v/>
          </cell>
          <cell r="L162" t="str">
            <v xml:space="preserve"> </v>
          </cell>
        </row>
        <row r="163">
          <cell r="B163" t="str">
            <v>_107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J163" t="str">
            <v/>
          </cell>
          <cell r="K163" t="str">
            <v/>
          </cell>
          <cell r="L163" t="str">
            <v xml:space="preserve"> </v>
          </cell>
        </row>
        <row r="164">
          <cell r="B164" t="str">
            <v>_108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J164" t="str">
            <v/>
          </cell>
          <cell r="K164" t="str">
            <v/>
          </cell>
          <cell r="L164" t="str">
            <v xml:space="preserve"> </v>
          </cell>
        </row>
        <row r="165">
          <cell r="B165" t="str">
            <v>_109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J165" t="str">
            <v/>
          </cell>
          <cell r="K165" t="str">
            <v/>
          </cell>
          <cell r="L165" t="str">
            <v xml:space="preserve"> </v>
          </cell>
        </row>
        <row r="166">
          <cell r="B166" t="str">
            <v>_110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J166" t="str">
            <v/>
          </cell>
          <cell r="K166" t="str">
            <v/>
          </cell>
          <cell r="L166" t="str">
            <v xml:space="preserve"> </v>
          </cell>
        </row>
        <row r="167">
          <cell r="B167" t="str">
            <v>_111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J167" t="str">
            <v/>
          </cell>
          <cell r="K167" t="str">
            <v/>
          </cell>
          <cell r="L167" t="str">
            <v xml:space="preserve"> </v>
          </cell>
        </row>
        <row r="168">
          <cell r="B168" t="str">
            <v>_112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J168" t="str">
            <v/>
          </cell>
          <cell r="K168" t="str">
            <v/>
          </cell>
          <cell r="L168" t="str">
            <v xml:space="preserve"> </v>
          </cell>
        </row>
        <row r="169">
          <cell r="B169" t="str">
            <v>_113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J169" t="str">
            <v/>
          </cell>
          <cell r="K169" t="str">
            <v/>
          </cell>
          <cell r="L169" t="str">
            <v xml:space="preserve"> </v>
          </cell>
        </row>
        <row r="170">
          <cell r="B170" t="str">
            <v>_114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J170" t="str">
            <v/>
          </cell>
          <cell r="K170" t="str">
            <v/>
          </cell>
          <cell r="L170" t="str">
            <v xml:space="preserve"> </v>
          </cell>
        </row>
        <row r="171">
          <cell r="B171" t="str">
            <v>_115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J171" t="str">
            <v/>
          </cell>
          <cell r="K171" t="str">
            <v/>
          </cell>
          <cell r="L171" t="str">
            <v xml:space="preserve"> </v>
          </cell>
        </row>
        <row r="172">
          <cell r="B172" t="str">
            <v>_116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J172" t="str">
            <v/>
          </cell>
          <cell r="K172" t="str">
            <v/>
          </cell>
          <cell r="L172" t="str">
            <v xml:space="preserve"> </v>
          </cell>
        </row>
        <row r="173">
          <cell r="B173" t="str">
            <v>_117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J173" t="str">
            <v/>
          </cell>
          <cell r="K173" t="str">
            <v/>
          </cell>
          <cell r="L173" t="str">
            <v xml:space="preserve"> </v>
          </cell>
        </row>
        <row r="174">
          <cell r="B174" t="str">
            <v>_118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J174" t="str">
            <v/>
          </cell>
          <cell r="K174" t="str">
            <v/>
          </cell>
          <cell r="L174" t="str">
            <v xml:space="preserve"> </v>
          </cell>
        </row>
        <row r="175">
          <cell r="B175" t="str">
            <v>_119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J175" t="str">
            <v/>
          </cell>
          <cell r="K175" t="str">
            <v/>
          </cell>
          <cell r="L175" t="str">
            <v xml:space="preserve"> </v>
          </cell>
        </row>
        <row r="176">
          <cell r="B176" t="str">
            <v>_120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J176" t="str">
            <v/>
          </cell>
          <cell r="K176" t="str">
            <v/>
          </cell>
          <cell r="L176" t="str">
            <v xml:space="preserve"> </v>
          </cell>
        </row>
        <row r="177">
          <cell r="B177" t="str">
            <v>_121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J177" t="str">
            <v/>
          </cell>
          <cell r="K177" t="str">
            <v/>
          </cell>
          <cell r="L177" t="str">
            <v xml:space="preserve"> </v>
          </cell>
        </row>
        <row r="178">
          <cell r="B178" t="str">
            <v>_122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J178" t="str">
            <v/>
          </cell>
          <cell r="K178" t="str">
            <v/>
          </cell>
          <cell r="L178" t="str">
            <v xml:space="preserve"> </v>
          </cell>
        </row>
        <row r="179">
          <cell r="B179" t="str">
            <v>_123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J179" t="str">
            <v/>
          </cell>
          <cell r="K179" t="str">
            <v/>
          </cell>
          <cell r="L179" t="str">
            <v xml:space="preserve"> </v>
          </cell>
        </row>
        <row r="180">
          <cell r="B180" t="str">
            <v>_124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J180" t="str">
            <v/>
          </cell>
          <cell r="K180" t="str">
            <v/>
          </cell>
          <cell r="L180" t="str">
            <v xml:space="preserve"> </v>
          </cell>
        </row>
        <row r="181">
          <cell r="B181" t="str">
            <v>_125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J181" t="str">
            <v/>
          </cell>
          <cell r="K181" t="str">
            <v/>
          </cell>
          <cell r="L181" t="str">
            <v xml:space="preserve"> </v>
          </cell>
        </row>
        <row r="182">
          <cell r="B182" t="str">
            <v>_126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J182" t="str">
            <v/>
          </cell>
          <cell r="K182" t="str">
            <v/>
          </cell>
          <cell r="L182" t="str">
            <v xml:space="preserve"> </v>
          </cell>
        </row>
        <row r="183">
          <cell r="B183" t="str">
            <v>_127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J183" t="str">
            <v/>
          </cell>
          <cell r="K183" t="str">
            <v/>
          </cell>
          <cell r="L183" t="str">
            <v xml:space="preserve"> </v>
          </cell>
        </row>
        <row r="184">
          <cell r="B184" t="str">
            <v>_128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J184" t="str">
            <v/>
          </cell>
          <cell r="K184" t="str">
            <v/>
          </cell>
          <cell r="L184" t="str">
            <v xml:space="preserve"> </v>
          </cell>
        </row>
        <row r="185">
          <cell r="B185" t="str">
            <v>_129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J185" t="str">
            <v/>
          </cell>
          <cell r="K185" t="str">
            <v/>
          </cell>
          <cell r="L185" t="str">
            <v xml:space="preserve"> </v>
          </cell>
        </row>
        <row r="186">
          <cell r="B186" t="str">
            <v>_130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J186" t="str">
            <v/>
          </cell>
          <cell r="K186" t="str">
            <v/>
          </cell>
          <cell r="L186" t="str">
            <v xml:space="preserve"> </v>
          </cell>
        </row>
        <row r="187">
          <cell r="B187" t="str">
            <v>_131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J187" t="str">
            <v/>
          </cell>
          <cell r="K187" t="str">
            <v/>
          </cell>
          <cell r="L187" t="str">
            <v xml:space="preserve"> </v>
          </cell>
        </row>
        <row r="188">
          <cell r="B188" t="str">
            <v>_132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J188" t="str">
            <v/>
          </cell>
          <cell r="K188" t="str">
            <v/>
          </cell>
          <cell r="L188" t="str">
            <v xml:space="preserve"> </v>
          </cell>
        </row>
        <row r="189">
          <cell r="B189" t="str">
            <v>_133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J189" t="str">
            <v/>
          </cell>
          <cell r="K189" t="str">
            <v/>
          </cell>
          <cell r="L189" t="str">
            <v xml:space="preserve"> </v>
          </cell>
        </row>
        <row r="190">
          <cell r="B190" t="str">
            <v>_134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J190" t="str">
            <v/>
          </cell>
          <cell r="K190" t="str">
            <v/>
          </cell>
          <cell r="L190" t="str">
            <v xml:space="preserve"> </v>
          </cell>
        </row>
        <row r="191">
          <cell r="B191" t="str">
            <v>_135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J191" t="str">
            <v/>
          </cell>
          <cell r="K191" t="str">
            <v/>
          </cell>
          <cell r="L191" t="str">
            <v xml:space="preserve"> </v>
          </cell>
        </row>
        <row r="192">
          <cell r="B192" t="str">
            <v>_136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J192" t="str">
            <v/>
          </cell>
          <cell r="K192" t="str">
            <v/>
          </cell>
          <cell r="L192" t="str">
            <v xml:space="preserve"> </v>
          </cell>
        </row>
        <row r="193">
          <cell r="B193" t="str">
            <v>_137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J193" t="str">
            <v/>
          </cell>
          <cell r="K193" t="str">
            <v/>
          </cell>
          <cell r="L193" t="str">
            <v xml:space="preserve"> </v>
          </cell>
        </row>
        <row r="194">
          <cell r="B194" t="str">
            <v>_138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J194" t="str">
            <v/>
          </cell>
          <cell r="K194" t="str">
            <v/>
          </cell>
          <cell r="L194" t="str">
            <v xml:space="preserve"> </v>
          </cell>
        </row>
        <row r="195">
          <cell r="B195" t="str">
            <v>_139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J195" t="str">
            <v/>
          </cell>
          <cell r="K195" t="str">
            <v/>
          </cell>
          <cell r="L195" t="str">
            <v xml:space="preserve"> </v>
          </cell>
        </row>
        <row r="196">
          <cell r="B196" t="str">
            <v>_140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J196" t="str">
            <v/>
          </cell>
          <cell r="K196" t="str">
            <v/>
          </cell>
          <cell r="L196" t="str">
            <v xml:space="preserve"> </v>
          </cell>
        </row>
        <row r="197">
          <cell r="B197" t="str">
            <v>_141</v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J197" t="str">
            <v/>
          </cell>
          <cell r="K197" t="str">
            <v/>
          </cell>
          <cell r="L197" t="str">
            <v xml:space="preserve"> </v>
          </cell>
        </row>
        <row r="198">
          <cell r="B198" t="str">
            <v>_142</v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J198" t="str">
            <v/>
          </cell>
          <cell r="K198" t="str">
            <v/>
          </cell>
          <cell r="L198" t="str">
            <v xml:space="preserve"> </v>
          </cell>
        </row>
        <row r="199">
          <cell r="B199" t="str">
            <v>_143</v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J199" t="str">
            <v/>
          </cell>
          <cell r="K199" t="str">
            <v/>
          </cell>
          <cell r="L199" t="str">
            <v xml:space="preserve"> </v>
          </cell>
        </row>
        <row r="200">
          <cell r="B200" t="str">
            <v>_144</v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J200" t="str">
            <v/>
          </cell>
          <cell r="K200" t="str">
            <v/>
          </cell>
          <cell r="L200" t="str">
            <v xml:space="preserve"> </v>
          </cell>
        </row>
        <row r="201">
          <cell r="B201" t="str">
            <v>_145</v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J201" t="str">
            <v/>
          </cell>
          <cell r="K201" t="str">
            <v/>
          </cell>
          <cell r="L201" t="str">
            <v xml:space="preserve"> </v>
          </cell>
        </row>
        <row r="202">
          <cell r="B202" t="str">
            <v>_146</v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J202" t="str">
            <v/>
          </cell>
          <cell r="K202" t="str">
            <v/>
          </cell>
          <cell r="L202" t="str">
            <v xml:space="preserve"> </v>
          </cell>
        </row>
        <row r="203">
          <cell r="B203" t="str">
            <v>_147</v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J203" t="str">
            <v/>
          </cell>
          <cell r="K203" t="str">
            <v/>
          </cell>
          <cell r="L203" t="str">
            <v xml:space="preserve"> </v>
          </cell>
        </row>
        <row r="204">
          <cell r="B204" t="str">
            <v>_148</v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J204" t="str">
            <v/>
          </cell>
          <cell r="K204" t="str">
            <v/>
          </cell>
          <cell r="L204" t="str">
            <v xml:space="preserve"> </v>
          </cell>
        </row>
        <row r="205">
          <cell r="B205" t="str">
            <v>_149</v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J205" t="str">
            <v/>
          </cell>
          <cell r="K205" t="str">
            <v/>
          </cell>
          <cell r="L205" t="str">
            <v xml:space="preserve"> </v>
          </cell>
        </row>
        <row r="206">
          <cell r="B206" t="str">
            <v>_150</v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J206" t="str">
            <v/>
          </cell>
          <cell r="K206" t="str">
            <v/>
          </cell>
          <cell r="L206" t="str">
            <v xml:space="preserve"> </v>
          </cell>
        </row>
        <row r="207">
          <cell r="B207" t="str">
            <v>_151</v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J207" t="str">
            <v/>
          </cell>
          <cell r="K207" t="str">
            <v/>
          </cell>
          <cell r="L207" t="str">
            <v xml:space="preserve"> </v>
          </cell>
        </row>
        <row r="208">
          <cell r="B208" t="str">
            <v>_152</v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J208" t="str">
            <v/>
          </cell>
          <cell r="K208" t="str">
            <v/>
          </cell>
          <cell r="L208" t="str">
            <v xml:space="preserve"> </v>
          </cell>
        </row>
        <row r="209">
          <cell r="B209" t="str">
            <v>_153</v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J209" t="str">
            <v/>
          </cell>
          <cell r="K209" t="str">
            <v/>
          </cell>
          <cell r="L209" t="str">
            <v xml:space="preserve"> </v>
          </cell>
        </row>
        <row r="210">
          <cell r="B210" t="str">
            <v>_154</v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J210" t="str">
            <v/>
          </cell>
          <cell r="K210" t="str">
            <v/>
          </cell>
          <cell r="L210" t="str">
            <v xml:space="preserve"> </v>
          </cell>
        </row>
        <row r="211">
          <cell r="B211" t="str">
            <v>_155</v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J211" t="str">
            <v/>
          </cell>
          <cell r="K211" t="str">
            <v/>
          </cell>
          <cell r="L211" t="str">
            <v xml:space="preserve"> </v>
          </cell>
        </row>
        <row r="212">
          <cell r="B212" t="str">
            <v>_156</v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J212" t="str">
            <v/>
          </cell>
          <cell r="K212" t="str">
            <v/>
          </cell>
          <cell r="L212" t="str">
            <v xml:space="preserve"> </v>
          </cell>
        </row>
        <row r="213">
          <cell r="B213" t="str">
            <v>_157</v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J213" t="str">
            <v/>
          </cell>
          <cell r="K213" t="str">
            <v/>
          </cell>
          <cell r="L213" t="str">
            <v xml:space="preserve"> </v>
          </cell>
        </row>
        <row r="214">
          <cell r="B214" t="str">
            <v>_158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J214" t="str">
            <v/>
          </cell>
          <cell r="K214" t="str">
            <v/>
          </cell>
          <cell r="L214" t="str">
            <v xml:space="preserve"> </v>
          </cell>
        </row>
        <row r="215">
          <cell r="B215" t="str">
            <v>_159</v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J215" t="str">
            <v/>
          </cell>
          <cell r="K215" t="str">
            <v/>
          </cell>
          <cell r="L215" t="str">
            <v xml:space="preserve"> </v>
          </cell>
        </row>
        <row r="216">
          <cell r="B216" t="str">
            <v>_160</v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J216" t="str">
            <v/>
          </cell>
          <cell r="K216" t="str">
            <v/>
          </cell>
          <cell r="L216" t="str">
            <v xml:space="preserve"> </v>
          </cell>
        </row>
        <row r="217">
          <cell r="B217" t="str">
            <v>_161</v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J217" t="str">
            <v/>
          </cell>
          <cell r="K217" t="str">
            <v/>
          </cell>
          <cell r="L217" t="str">
            <v xml:space="preserve"> </v>
          </cell>
        </row>
        <row r="218">
          <cell r="B218" t="str">
            <v>_162</v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J218" t="str">
            <v/>
          </cell>
          <cell r="K218" t="str">
            <v/>
          </cell>
          <cell r="L218" t="str">
            <v xml:space="preserve"> </v>
          </cell>
        </row>
        <row r="219">
          <cell r="B219" t="str">
            <v>_163</v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J219" t="str">
            <v/>
          </cell>
          <cell r="K219" t="str">
            <v/>
          </cell>
          <cell r="L219" t="str">
            <v xml:space="preserve"> </v>
          </cell>
        </row>
        <row r="220">
          <cell r="B220" t="str">
            <v>_164</v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J220" t="str">
            <v/>
          </cell>
          <cell r="K220" t="str">
            <v/>
          </cell>
          <cell r="L220" t="str">
            <v xml:space="preserve"> </v>
          </cell>
        </row>
        <row r="221">
          <cell r="B221" t="str">
            <v>_165</v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J221" t="str">
            <v/>
          </cell>
          <cell r="K221" t="str">
            <v/>
          </cell>
          <cell r="L221" t="str">
            <v xml:space="preserve"> </v>
          </cell>
        </row>
        <row r="222">
          <cell r="B222" t="str">
            <v>_166</v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J222" t="str">
            <v/>
          </cell>
          <cell r="K222" t="str">
            <v/>
          </cell>
          <cell r="L222" t="str">
            <v xml:space="preserve"> </v>
          </cell>
        </row>
        <row r="223">
          <cell r="B223" t="str">
            <v>_167</v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J223" t="str">
            <v/>
          </cell>
          <cell r="K223" t="str">
            <v/>
          </cell>
          <cell r="L223" t="str">
            <v xml:space="preserve"> </v>
          </cell>
        </row>
        <row r="224">
          <cell r="B224" t="str">
            <v>_168</v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J224" t="str">
            <v/>
          </cell>
          <cell r="K224" t="str">
            <v/>
          </cell>
          <cell r="L224" t="str">
            <v xml:space="preserve"> </v>
          </cell>
        </row>
        <row r="225">
          <cell r="B225" t="str">
            <v>_169</v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J225" t="str">
            <v/>
          </cell>
          <cell r="K225" t="str">
            <v/>
          </cell>
          <cell r="L225" t="str">
            <v xml:space="preserve"> </v>
          </cell>
        </row>
        <row r="226">
          <cell r="B226" t="str">
            <v>_170</v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J226" t="str">
            <v/>
          </cell>
          <cell r="K226" t="str">
            <v/>
          </cell>
          <cell r="L226" t="str">
            <v xml:space="preserve"> </v>
          </cell>
        </row>
        <row r="227">
          <cell r="B227" t="str">
            <v>_171</v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J227" t="str">
            <v/>
          </cell>
          <cell r="K227" t="str">
            <v/>
          </cell>
          <cell r="L227" t="str">
            <v xml:space="preserve"> </v>
          </cell>
        </row>
        <row r="228">
          <cell r="B228" t="str">
            <v>_172</v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J228" t="str">
            <v/>
          </cell>
          <cell r="K228" t="str">
            <v/>
          </cell>
          <cell r="L228" t="str">
            <v xml:space="preserve"> </v>
          </cell>
        </row>
        <row r="229">
          <cell r="B229" t="str">
            <v>_173</v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J229" t="str">
            <v/>
          </cell>
          <cell r="K229" t="str">
            <v/>
          </cell>
          <cell r="L229" t="str">
            <v xml:space="preserve"> </v>
          </cell>
        </row>
        <row r="230">
          <cell r="B230" t="str">
            <v>_174</v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J230" t="str">
            <v/>
          </cell>
          <cell r="K230" t="str">
            <v/>
          </cell>
          <cell r="L230" t="str">
            <v xml:space="preserve"> </v>
          </cell>
        </row>
        <row r="231">
          <cell r="B231" t="str">
            <v>_175</v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J231" t="str">
            <v/>
          </cell>
          <cell r="K231" t="str">
            <v/>
          </cell>
          <cell r="L231" t="str">
            <v xml:space="preserve"> </v>
          </cell>
        </row>
        <row r="232">
          <cell r="B232" t="str">
            <v>_176</v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J232" t="str">
            <v/>
          </cell>
          <cell r="K232" t="str">
            <v/>
          </cell>
          <cell r="L232" t="str">
            <v xml:space="preserve"> </v>
          </cell>
        </row>
        <row r="233">
          <cell r="B233" t="str">
            <v>_177</v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J233" t="str">
            <v/>
          </cell>
          <cell r="K233" t="str">
            <v/>
          </cell>
          <cell r="L233" t="str">
            <v xml:space="preserve"> </v>
          </cell>
        </row>
        <row r="234">
          <cell r="B234" t="str">
            <v>_178</v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J234" t="str">
            <v/>
          </cell>
          <cell r="K234" t="str">
            <v/>
          </cell>
          <cell r="L234" t="str">
            <v xml:space="preserve"> </v>
          </cell>
        </row>
        <row r="235">
          <cell r="B235" t="str">
            <v>_179</v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J235" t="str">
            <v/>
          </cell>
          <cell r="K235" t="str">
            <v/>
          </cell>
          <cell r="L235" t="str">
            <v xml:space="preserve"> </v>
          </cell>
        </row>
        <row r="236">
          <cell r="B236" t="str">
            <v>_180</v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J236" t="str">
            <v/>
          </cell>
          <cell r="K236" t="str">
            <v/>
          </cell>
          <cell r="L236" t="str">
            <v xml:space="preserve"> </v>
          </cell>
        </row>
        <row r="237">
          <cell r="B237" t="str">
            <v>_181</v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J237" t="str">
            <v/>
          </cell>
          <cell r="K237" t="str">
            <v/>
          </cell>
          <cell r="L237" t="str">
            <v xml:space="preserve"> </v>
          </cell>
        </row>
        <row r="238">
          <cell r="B238" t="str">
            <v>_182</v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J238" t="str">
            <v/>
          </cell>
          <cell r="K238" t="str">
            <v/>
          </cell>
          <cell r="L238" t="str">
            <v xml:space="preserve"> </v>
          </cell>
        </row>
        <row r="239">
          <cell r="B239" t="str">
            <v>_183</v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J239" t="str">
            <v/>
          </cell>
          <cell r="K239" t="str">
            <v/>
          </cell>
          <cell r="L239" t="str">
            <v xml:space="preserve"> </v>
          </cell>
        </row>
        <row r="240">
          <cell r="B240" t="str">
            <v>_184</v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J240" t="str">
            <v/>
          </cell>
          <cell r="K240" t="str">
            <v/>
          </cell>
          <cell r="L240" t="str">
            <v xml:space="preserve"> </v>
          </cell>
        </row>
        <row r="241">
          <cell r="B241" t="str">
            <v>_185</v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J241" t="str">
            <v/>
          </cell>
          <cell r="K241" t="str">
            <v/>
          </cell>
          <cell r="L241" t="str">
            <v xml:space="preserve"> </v>
          </cell>
        </row>
        <row r="242">
          <cell r="B242" t="str">
            <v>_186</v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J242" t="str">
            <v/>
          </cell>
          <cell r="K242" t="str">
            <v/>
          </cell>
          <cell r="L242" t="str">
            <v xml:space="preserve"> </v>
          </cell>
        </row>
        <row r="243">
          <cell r="B243" t="str">
            <v>_187</v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J243" t="str">
            <v/>
          </cell>
          <cell r="K243" t="str">
            <v/>
          </cell>
          <cell r="L243" t="str">
            <v xml:space="preserve"> </v>
          </cell>
        </row>
        <row r="244">
          <cell r="B244" t="str">
            <v>_188</v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J244" t="str">
            <v/>
          </cell>
          <cell r="K244" t="str">
            <v/>
          </cell>
          <cell r="L244" t="str">
            <v xml:space="preserve"> </v>
          </cell>
        </row>
        <row r="245">
          <cell r="B245" t="str">
            <v>_189</v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J245" t="str">
            <v/>
          </cell>
          <cell r="K245" t="str">
            <v/>
          </cell>
          <cell r="L245" t="str">
            <v xml:space="preserve"> </v>
          </cell>
        </row>
        <row r="246">
          <cell r="B246" t="str">
            <v>_190</v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J246" t="str">
            <v/>
          </cell>
          <cell r="K246" t="str">
            <v/>
          </cell>
          <cell r="L246" t="str">
            <v xml:space="preserve"> </v>
          </cell>
        </row>
        <row r="247">
          <cell r="B247" t="str">
            <v>_191</v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J247" t="str">
            <v/>
          </cell>
          <cell r="K247" t="str">
            <v/>
          </cell>
          <cell r="L247" t="str">
            <v xml:space="preserve"> </v>
          </cell>
        </row>
        <row r="248">
          <cell r="B248" t="str">
            <v>_192</v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J248" t="str">
            <v/>
          </cell>
          <cell r="K248" t="str">
            <v/>
          </cell>
          <cell r="L248" t="str">
            <v xml:space="preserve"> </v>
          </cell>
        </row>
        <row r="249">
          <cell r="B249" t="str">
            <v>_193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J249" t="str">
            <v/>
          </cell>
          <cell r="K249" t="str">
            <v/>
          </cell>
          <cell r="L249" t="str">
            <v xml:space="preserve"> </v>
          </cell>
        </row>
        <row r="250">
          <cell r="B250" t="str">
            <v>_194</v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J250" t="str">
            <v/>
          </cell>
          <cell r="K250" t="str">
            <v/>
          </cell>
          <cell r="L250" t="str">
            <v xml:space="preserve"> </v>
          </cell>
        </row>
        <row r="251">
          <cell r="B251" t="str">
            <v>_195</v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J251" t="str">
            <v/>
          </cell>
          <cell r="K251" t="str">
            <v/>
          </cell>
          <cell r="L251" t="str">
            <v xml:space="preserve"> </v>
          </cell>
        </row>
        <row r="252">
          <cell r="B252" t="str">
            <v>_196</v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J252" t="str">
            <v/>
          </cell>
          <cell r="K252" t="str">
            <v/>
          </cell>
          <cell r="L252" t="str">
            <v xml:space="preserve"> </v>
          </cell>
        </row>
        <row r="253">
          <cell r="B253" t="str">
            <v>_197</v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J253" t="str">
            <v/>
          </cell>
          <cell r="K253" t="str">
            <v/>
          </cell>
          <cell r="L253" t="str">
            <v xml:space="preserve"> </v>
          </cell>
        </row>
        <row r="254">
          <cell r="B254" t="str">
            <v>_198</v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J254" t="str">
            <v/>
          </cell>
          <cell r="K254" t="str">
            <v/>
          </cell>
          <cell r="L254" t="str">
            <v xml:space="preserve"> </v>
          </cell>
        </row>
        <row r="255">
          <cell r="B255" t="str">
            <v>_199</v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J255" t="str">
            <v/>
          </cell>
          <cell r="K255" t="str">
            <v/>
          </cell>
          <cell r="L255" t="str">
            <v xml:space="preserve"> </v>
          </cell>
        </row>
        <row r="256">
          <cell r="B256" t="str">
            <v>_200</v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J256" t="str">
            <v/>
          </cell>
          <cell r="K256" t="str">
            <v/>
          </cell>
          <cell r="L256" t="str">
            <v xml:space="preserve"> </v>
          </cell>
        </row>
        <row r="257">
          <cell r="B257" t="str">
            <v>_201</v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J257" t="str">
            <v/>
          </cell>
          <cell r="K257" t="str">
            <v/>
          </cell>
          <cell r="L257" t="str">
            <v xml:space="preserve"> </v>
          </cell>
        </row>
        <row r="258">
          <cell r="B258" t="str">
            <v>_202</v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J258" t="str">
            <v/>
          </cell>
          <cell r="K258" t="str">
            <v/>
          </cell>
          <cell r="L258" t="str">
            <v xml:space="preserve"> </v>
          </cell>
        </row>
        <row r="259">
          <cell r="B259" t="str">
            <v>_203</v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J259" t="str">
            <v/>
          </cell>
          <cell r="K259" t="str">
            <v/>
          </cell>
          <cell r="L259" t="str">
            <v xml:space="preserve"> </v>
          </cell>
        </row>
        <row r="260">
          <cell r="B260" t="str">
            <v>_204</v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J260" t="str">
            <v/>
          </cell>
          <cell r="K260" t="str">
            <v/>
          </cell>
          <cell r="L260" t="str">
            <v xml:space="preserve"> </v>
          </cell>
        </row>
        <row r="261">
          <cell r="B261" t="str">
            <v>_205</v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J261" t="str">
            <v/>
          </cell>
          <cell r="K261" t="str">
            <v/>
          </cell>
          <cell r="L261" t="str">
            <v xml:space="preserve"> </v>
          </cell>
        </row>
        <row r="262">
          <cell r="B262" t="str">
            <v>_206</v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J262" t="str">
            <v/>
          </cell>
          <cell r="K262" t="str">
            <v/>
          </cell>
          <cell r="L262" t="str">
            <v xml:space="preserve"> </v>
          </cell>
        </row>
        <row r="263">
          <cell r="B263" t="str">
            <v>_207</v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J263" t="str">
            <v/>
          </cell>
          <cell r="K263" t="str">
            <v/>
          </cell>
          <cell r="L263" t="str">
            <v xml:space="preserve"> </v>
          </cell>
        </row>
        <row r="264">
          <cell r="B264" t="str">
            <v>_208</v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J264" t="str">
            <v/>
          </cell>
          <cell r="K264" t="str">
            <v/>
          </cell>
          <cell r="L264" t="str">
            <v xml:space="preserve"> </v>
          </cell>
        </row>
        <row r="265">
          <cell r="B265" t="str">
            <v>_209</v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J265" t="str">
            <v/>
          </cell>
          <cell r="K265" t="str">
            <v/>
          </cell>
          <cell r="L265" t="str">
            <v xml:space="preserve"> </v>
          </cell>
        </row>
        <row r="266">
          <cell r="B266" t="str">
            <v>_210</v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J266" t="str">
            <v/>
          </cell>
          <cell r="K266" t="str">
            <v/>
          </cell>
          <cell r="L266" t="str">
            <v xml:space="preserve"> </v>
          </cell>
        </row>
        <row r="267">
          <cell r="B267" t="str">
            <v>_211</v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J267" t="str">
            <v/>
          </cell>
          <cell r="K267" t="str">
            <v/>
          </cell>
          <cell r="L267" t="str">
            <v xml:space="preserve"> </v>
          </cell>
        </row>
        <row r="268">
          <cell r="B268" t="str">
            <v>_212</v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J268" t="str">
            <v/>
          </cell>
          <cell r="K268" t="str">
            <v/>
          </cell>
          <cell r="L268" t="str">
            <v xml:space="preserve"> </v>
          </cell>
        </row>
        <row r="269">
          <cell r="B269" t="str">
            <v>_213</v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J269" t="str">
            <v/>
          </cell>
          <cell r="K269" t="str">
            <v/>
          </cell>
          <cell r="L269" t="str">
            <v xml:space="preserve"> </v>
          </cell>
        </row>
        <row r="270">
          <cell r="B270" t="str">
            <v>_214</v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J270" t="str">
            <v/>
          </cell>
          <cell r="K270" t="str">
            <v/>
          </cell>
          <cell r="L270" t="str">
            <v xml:space="preserve"> </v>
          </cell>
        </row>
        <row r="271">
          <cell r="B271" t="str">
            <v>_215</v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J271" t="str">
            <v/>
          </cell>
          <cell r="K271" t="str">
            <v/>
          </cell>
          <cell r="L271" t="str">
            <v xml:space="preserve"> </v>
          </cell>
        </row>
        <row r="272">
          <cell r="B272" t="str">
            <v>_216</v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J272" t="str">
            <v/>
          </cell>
          <cell r="K272" t="str">
            <v/>
          </cell>
          <cell r="L272" t="str">
            <v xml:space="preserve"> </v>
          </cell>
        </row>
        <row r="273">
          <cell r="B273" t="str">
            <v>_217</v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J273" t="str">
            <v/>
          </cell>
          <cell r="K273" t="str">
            <v/>
          </cell>
          <cell r="L273" t="str">
            <v xml:space="preserve"> </v>
          </cell>
        </row>
        <row r="274">
          <cell r="B274" t="str">
            <v>_218</v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J274" t="str">
            <v/>
          </cell>
          <cell r="K274" t="str">
            <v/>
          </cell>
          <cell r="L274" t="str">
            <v xml:space="preserve"> </v>
          </cell>
        </row>
        <row r="275">
          <cell r="B275" t="str">
            <v>_219</v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J275" t="str">
            <v/>
          </cell>
          <cell r="K275" t="str">
            <v/>
          </cell>
          <cell r="L275" t="str">
            <v xml:space="preserve"> </v>
          </cell>
        </row>
        <row r="276">
          <cell r="B276" t="str">
            <v>_220</v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J276" t="str">
            <v/>
          </cell>
          <cell r="K276" t="str">
            <v/>
          </cell>
          <cell r="L276" t="str">
            <v xml:space="preserve"> </v>
          </cell>
        </row>
        <row r="277">
          <cell r="B277" t="str">
            <v>_221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J277" t="str">
            <v/>
          </cell>
          <cell r="K277" t="str">
            <v/>
          </cell>
          <cell r="L277" t="str">
            <v xml:space="preserve"> </v>
          </cell>
        </row>
        <row r="278">
          <cell r="B278" t="str">
            <v>_222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J278" t="str">
            <v/>
          </cell>
          <cell r="K278" t="str">
            <v/>
          </cell>
          <cell r="L278" t="str">
            <v xml:space="preserve"> </v>
          </cell>
        </row>
        <row r="279">
          <cell r="B279" t="str">
            <v>_223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J279" t="str">
            <v/>
          </cell>
          <cell r="K279" t="str">
            <v/>
          </cell>
          <cell r="L279" t="str">
            <v xml:space="preserve"> </v>
          </cell>
        </row>
        <row r="280">
          <cell r="B280" t="str">
            <v>_224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J280" t="str">
            <v/>
          </cell>
          <cell r="K280" t="str">
            <v/>
          </cell>
          <cell r="L280" t="str">
            <v xml:space="preserve"> </v>
          </cell>
        </row>
        <row r="281">
          <cell r="B281" t="str">
            <v>_225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J281" t="str">
            <v/>
          </cell>
          <cell r="K281" t="str">
            <v/>
          </cell>
          <cell r="L281" t="str">
            <v xml:space="preserve"> </v>
          </cell>
        </row>
        <row r="282">
          <cell r="B282" t="str">
            <v>_226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J282" t="str">
            <v/>
          </cell>
          <cell r="K282" t="str">
            <v/>
          </cell>
          <cell r="L282" t="str">
            <v xml:space="preserve"> </v>
          </cell>
        </row>
        <row r="283">
          <cell r="B283" t="str">
            <v>_227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J283" t="str">
            <v/>
          </cell>
          <cell r="K283" t="str">
            <v/>
          </cell>
          <cell r="L283" t="str">
            <v xml:space="preserve"> </v>
          </cell>
        </row>
        <row r="284">
          <cell r="B284" t="str">
            <v>_228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J284" t="str">
            <v/>
          </cell>
          <cell r="K284" t="str">
            <v/>
          </cell>
          <cell r="L284" t="str">
            <v xml:space="preserve"> </v>
          </cell>
        </row>
        <row r="285">
          <cell r="B285" t="str">
            <v>_229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J285" t="str">
            <v/>
          </cell>
          <cell r="K285" t="str">
            <v/>
          </cell>
          <cell r="L285" t="str">
            <v xml:space="preserve"> </v>
          </cell>
        </row>
        <row r="286">
          <cell r="B286" t="str">
            <v>_230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J286" t="str">
            <v/>
          </cell>
          <cell r="K286" t="str">
            <v/>
          </cell>
          <cell r="L286" t="str">
            <v xml:space="preserve"> </v>
          </cell>
        </row>
        <row r="287">
          <cell r="B287" t="str">
            <v>_231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J287" t="str">
            <v/>
          </cell>
          <cell r="K287" t="str">
            <v/>
          </cell>
          <cell r="L287" t="str">
            <v xml:space="preserve"> </v>
          </cell>
        </row>
        <row r="288">
          <cell r="B288" t="str">
            <v>_232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J288" t="str">
            <v/>
          </cell>
          <cell r="K288" t="str">
            <v/>
          </cell>
          <cell r="L288" t="str">
            <v xml:space="preserve"> </v>
          </cell>
        </row>
        <row r="289">
          <cell r="B289" t="str">
            <v>_233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J289" t="str">
            <v/>
          </cell>
          <cell r="K289" t="str">
            <v/>
          </cell>
          <cell r="L289" t="str">
            <v xml:space="preserve"> </v>
          </cell>
        </row>
        <row r="290">
          <cell r="B290" t="str">
            <v>_234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J290" t="str">
            <v/>
          </cell>
          <cell r="K290" t="str">
            <v/>
          </cell>
          <cell r="L290" t="str">
            <v xml:space="preserve"> </v>
          </cell>
        </row>
        <row r="291">
          <cell r="B291" t="str">
            <v>_235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J291" t="str">
            <v/>
          </cell>
          <cell r="K291" t="str">
            <v/>
          </cell>
          <cell r="L291" t="str">
            <v xml:space="preserve"> </v>
          </cell>
        </row>
        <row r="292">
          <cell r="B292" t="str">
            <v>_236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J292" t="str">
            <v/>
          </cell>
          <cell r="K292" t="str">
            <v/>
          </cell>
          <cell r="L292" t="str">
            <v xml:space="preserve"> </v>
          </cell>
        </row>
        <row r="293">
          <cell r="B293" t="str">
            <v>_237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J293" t="str">
            <v/>
          </cell>
          <cell r="K293" t="str">
            <v/>
          </cell>
          <cell r="L293" t="str">
            <v xml:space="preserve"> </v>
          </cell>
        </row>
        <row r="294">
          <cell r="B294" t="str">
            <v>_238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J294" t="str">
            <v/>
          </cell>
          <cell r="K294" t="str">
            <v/>
          </cell>
          <cell r="L294" t="str">
            <v xml:space="preserve"> </v>
          </cell>
        </row>
        <row r="295">
          <cell r="B295" t="str">
            <v>_239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J295" t="str">
            <v/>
          </cell>
          <cell r="K295" t="str">
            <v/>
          </cell>
          <cell r="L295" t="str">
            <v xml:space="preserve"> </v>
          </cell>
        </row>
        <row r="296">
          <cell r="B296" t="str">
            <v>_240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J296" t="str">
            <v/>
          </cell>
          <cell r="K296" t="str">
            <v/>
          </cell>
          <cell r="L296" t="str">
            <v xml:space="preserve"> </v>
          </cell>
        </row>
        <row r="297">
          <cell r="B297" t="str">
            <v>_241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J297" t="str">
            <v/>
          </cell>
          <cell r="K297" t="str">
            <v/>
          </cell>
          <cell r="L297" t="str">
            <v xml:space="preserve"> </v>
          </cell>
        </row>
        <row r="298">
          <cell r="B298" t="str">
            <v>_242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J298" t="str">
            <v/>
          </cell>
          <cell r="K298" t="str">
            <v/>
          </cell>
          <cell r="L298" t="str">
            <v xml:space="preserve"> </v>
          </cell>
        </row>
        <row r="299">
          <cell r="B299" t="str">
            <v>_243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J299" t="str">
            <v/>
          </cell>
          <cell r="K299" t="str">
            <v/>
          </cell>
          <cell r="L299" t="str">
            <v xml:space="preserve"> </v>
          </cell>
        </row>
        <row r="300">
          <cell r="B300" t="str">
            <v>_244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J300" t="str">
            <v/>
          </cell>
          <cell r="K300" t="str">
            <v/>
          </cell>
          <cell r="L300" t="str">
            <v xml:space="preserve"> </v>
          </cell>
        </row>
        <row r="301">
          <cell r="B301" t="str">
            <v>_245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J301" t="str">
            <v/>
          </cell>
          <cell r="K301" t="str">
            <v/>
          </cell>
          <cell r="L301" t="str">
            <v xml:space="preserve"> </v>
          </cell>
        </row>
        <row r="302">
          <cell r="B302" t="str">
            <v>_246</v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J302" t="str">
            <v/>
          </cell>
          <cell r="K302" t="str">
            <v/>
          </cell>
          <cell r="L302" t="str">
            <v xml:space="preserve"> </v>
          </cell>
        </row>
        <row r="303">
          <cell r="B303" t="str">
            <v>_247</v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J303" t="str">
            <v/>
          </cell>
          <cell r="K303" t="str">
            <v/>
          </cell>
          <cell r="L303" t="str">
            <v xml:space="preserve"> </v>
          </cell>
        </row>
        <row r="304">
          <cell r="B304" t="str">
            <v>_248</v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J304" t="str">
            <v/>
          </cell>
          <cell r="K304" t="str">
            <v/>
          </cell>
          <cell r="L304" t="str">
            <v xml:space="preserve"> </v>
          </cell>
        </row>
        <row r="305">
          <cell r="B305" t="str">
            <v>_249</v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J305" t="str">
            <v/>
          </cell>
          <cell r="K305" t="str">
            <v/>
          </cell>
          <cell r="L305" t="str">
            <v xml:space="preserve"> </v>
          </cell>
        </row>
        <row r="306">
          <cell r="B306" t="str">
            <v>_250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J306" t="str">
            <v/>
          </cell>
          <cell r="K306" t="str">
            <v/>
          </cell>
          <cell r="L306" t="str">
            <v xml:space="preserve"> </v>
          </cell>
        </row>
        <row r="307">
          <cell r="B307" t="str">
            <v>_251</v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J307" t="str">
            <v/>
          </cell>
          <cell r="K307" t="str">
            <v/>
          </cell>
          <cell r="L307" t="str">
            <v xml:space="preserve"> </v>
          </cell>
        </row>
        <row r="308">
          <cell r="B308" t="str">
            <v>_252</v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J308" t="str">
            <v/>
          </cell>
          <cell r="K308" t="str">
            <v/>
          </cell>
          <cell r="L308" t="str">
            <v xml:space="preserve"> </v>
          </cell>
        </row>
        <row r="309">
          <cell r="B309" t="str">
            <v>_253</v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J309" t="str">
            <v/>
          </cell>
          <cell r="K309" t="str">
            <v/>
          </cell>
          <cell r="L309" t="str">
            <v xml:space="preserve"> </v>
          </cell>
        </row>
        <row r="310">
          <cell r="B310" t="str">
            <v>_254</v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J310" t="str">
            <v/>
          </cell>
          <cell r="K310" t="str">
            <v/>
          </cell>
          <cell r="L310" t="str">
            <v xml:space="preserve"> </v>
          </cell>
        </row>
        <row r="311">
          <cell r="B311" t="str">
            <v>_255</v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J311" t="str">
            <v/>
          </cell>
          <cell r="K311" t="str">
            <v/>
          </cell>
          <cell r="L311" t="str">
            <v xml:space="preserve"> </v>
          </cell>
        </row>
        <row r="312">
          <cell r="B312" t="str">
            <v>_256</v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J312" t="str">
            <v/>
          </cell>
          <cell r="K312" t="str">
            <v/>
          </cell>
          <cell r="L312" t="str">
            <v xml:space="preserve"> </v>
          </cell>
        </row>
        <row r="313">
          <cell r="B313" t="str">
            <v>_257</v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J313" t="str">
            <v/>
          </cell>
          <cell r="K313" t="str">
            <v/>
          </cell>
          <cell r="L313" t="str">
            <v xml:space="preserve"> </v>
          </cell>
        </row>
        <row r="314">
          <cell r="B314" t="str">
            <v>_258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J314" t="str">
            <v/>
          </cell>
          <cell r="K314" t="str">
            <v/>
          </cell>
          <cell r="L314" t="str">
            <v xml:space="preserve"> </v>
          </cell>
        </row>
        <row r="315">
          <cell r="B315" t="str">
            <v>_259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J315" t="str">
            <v/>
          </cell>
          <cell r="K315" t="str">
            <v/>
          </cell>
          <cell r="L315" t="str">
            <v xml:space="preserve"> </v>
          </cell>
        </row>
        <row r="316">
          <cell r="B316" t="str">
            <v>_260</v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J316" t="str">
            <v/>
          </cell>
          <cell r="K316" t="str">
            <v/>
          </cell>
          <cell r="L316" t="str">
            <v xml:space="preserve"> </v>
          </cell>
        </row>
        <row r="317">
          <cell r="B317" t="str">
            <v>_261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J317" t="str">
            <v/>
          </cell>
          <cell r="K317" t="str">
            <v/>
          </cell>
          <cell r="L317" t="str">
            <v xml:space="preserve"> </v>
          </cell>
        </row>
        <row r="318">
          <cell r="B318" t="str">
            <v>_262</v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J318" t="str">
            <v/>
          </cell>
          <cell r="K318" t="str">
            <v/>
          </cell>
          <cell r="L318" t="str">
            <v xml:space="preserve"> </v>
          </cell>
        </row>
        <row r="319">
          <cell r="B319" t="str">
            <v>_263</v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J319" t="str">
            <v/>
          </cell>
          <cell r="K319" t="str">
            <v/>
          </cell>
          <cell r="L319" t="str">
            <v xml:space="preserve"> </v>
          </cell>
        </row>
        <row r="320">
          <cell r="B320" t="str">
            <v>_264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J320" t="str">
            <v/>
          </cell>
          <cell r="K320" t="str">
            <v/>
          </cell>
          <cell r="L320" t="str">
            <v xml:space="preserve"> </v>
          </cell>
        </row>
        <row r="321">
          <cell r="B321" t="str">
            <v>_265</v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J321" t="str">
            <v/>
          </cell>
          <cell r="K321" t="str">
            <v/>
          </cell>
          <cell r="L321" t="str">
            <v xml:space="preserve"> </v>
          </cell>
        </row>
        <row r="322">
          <cell r="B322" t="str">
            <v>_266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J322" t="str">
            <v/>
          </cell>
          <cell r="K322" t="str">
            <v/>
          </cell>
          <cell r="L322" t="str">
            <v xml:space="preserve"> </v>
          </cell>
        </row>
        <row r="323">
          <cell r="B323" t="str">
            <v>_267</v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J323" t="str">
            <v/>
          </cell>
          <cell r="K323" t="str">
            <v/>
          </cell>
          <cell r="L323" t="str">
            <v xml:space="preserve"> </v>
          </cell>
        </row>
        <row r="324">
          <cell r="B324" t="str">
            <v>_268</v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J324" t="str">
            <v/>
          </cell>
          <cell r="K324" t="str">
            <v/>
          </cell>
          <cell r="L324" t="str">
            <v xml:space="preserve"> </v>
          </cell>
        </row>
        <row r="325">
          <cell r="B325" t="str">
            <v>_269</v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J325" t="str">
            <v/>
          </cell>
          <cell r="K325" t="str">
            <v/>
          </cell>
          <cell r="L325" t="str">
            <v xml:space="preserve"> </v>
          </cell>
        </row>
        <row r="326">
          <cell r="B326" t="str">
            <v>_270</v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J326" t="str">
            <v/>
          </cell>
          <cell r="K326" t="str">
            <v/>
          </cell>
          <cell r="L326" t="str">
            <v xml:space="preserve"> </v>
          </cell>
        </row>
        <row r="327">
          <cell r="B327" t="str">
            <v>_271</v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J327" t="str">
            <v/>
          </cell>
          <cell r="K327" t="str">
            <v/>
          </cell>
          <cell r="L327" t="str">
            <v xml:space="preserve"> </v>
          </cell>
        </row>
        <row r="328">
          <cell r="B328" t="str">
            <v>_272</v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J328" t="str">
            <v/>
          </cell>
          <cell r="K328" t="str">
            <v/>
          </cell>
          <cell r="L328" t="str">
            <v xml:space="preserve"> </v>
          </cell>
        </row>
        <row r="329">
          <cell r="B329" t="str">
            <v>_273</v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J329" t="str">
            <v/>
          </cell>
          <cell r="K329" t="str">
            <v/>
          </cell>
          <cell r="L329" t="str">
            <v xml:space="preserve"> </v>
          </cell>
        </row>
        <row r="330">
          <cell r="B330" t="str">
            <v>_274</v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J330" t="str">
            <v/>
          </cell>
          <cell r="K330" t="str">
            <v/>
          </cell>
          <cell r="L330" t="str">
            <v xml:space="preserve"> </v>
          </cell>
        </row>
        <row r="331">
          <cell r="B331" t="str">
            <v>_275</v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J331" t="str">
            <v/>
          </cell>
          <cell r="K331" t="str">
            <v/>
          </cell>
          <cell r="L331" t="str">
            <v xml:space="preserve"> </v>
          </cell>
        </row>
        <row r="332">
          <cell r="B332" t="str">
            <v>_276</v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J332" t="str">
            <v/>
          </cell>
          <cell r="K332" t="str">
            <v/>
          </cell>
          <cell r="L332" t="str">
            <v xml:space="preserve"> </v>
          </cell>
        </row>
        <row r="333">
          <cell r="B333" t="str">
            <v>_277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J333" t="str">
            <v/>
          </cell>
          <cell r="K333" t="str">
            <v/>
          </cell>
          <cell r="L333" t="str">
            <v xml:space="preserve"> </v>
          </cell>
        </row>
        <row r="334">
          <cell r="B334" t="str">
            <v>_278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J334" t="str">
            <v/>
          </cell>
          <cell r="K334" t="str">
            <v/>
          </cell>
          <cell r="L334" t="str">
            <v xml:space="preserve"> </v>
          </cell>
        </row>
        <row r="335">
          <cell r="B335" t="str">
            <v>_279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J335" t="str">
            <v/>
          </cell>
          <cell r="K335" t="str">
            <v/>
          </cell>
          <cell r="L335" t="str">
            <v xml:space="preserve"> </v>
          </cell>
        </row>
        <row r="336">
          <cell r="B336" t="str">
            <v>_280</v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J336" t="str">
            <v/>
          </cell>
          <cell r="K336" t="str">
            <v/>
          </cell>
          <cell r="L336" t="str">
            <v xml:space="preserve"> </v>
          </cell>
        </row>
        <row r="337">
          <cell r="B337" t="str">
            <v>_281</v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J337" t="str">
            <v/>
          </cell>
          <cell r="K337" t="str">
            <v/>
          </cell>
          <cell r="L337" t="str">
            <v xml:space="preserve"> </v>
          </cell>
        </row>
        <row r="338">
          <cell r="B338" t="str">
            <v>_282</v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J338" t="str">
            <v/>
          </cell>
          <cell r="K338" t="str">
            <v/>
          </cell>
          <cell r="L338" t="str">
            <v xml:space="preserve"> </v>
          </cell>
        </row>
        <row r="339">
          <cell r="B339" t="str">
            <v>_283</v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J339" t="str">
            <v/>
          </cell>
          <cell r="K339" t="str">
            <v/>
          </cell>
          <cell r="L339" t="str">
            <v xml:space="preserve"> </v>
          </cell>
        </row>
        <row r="340">
          <cell r="B340" t="str">
            <v>_284</v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J340" t="str">
            <v/>
          </cell>
          <cell r="K340" t="str">
            <v/>
          </cell>
          <cell r="L340" t="str">
            <v xml:space="preserve"> </v>
          </cell>
        </row>
        <row r="341">
          <cell r="B341" t="str">
            <v>_285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J341" t="str">
            <v/>
          </cell>
          <cell r="K341" t="str">
            <v/>
          </cell>
          <cell r="L341" t="str">
            <v xml:space="preserve"> </v>
          </cell>
        </row>
        <row r="342">
          <cell r="B342" t="str">
            <v>_286</v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J342" t="str">
            <v/>
          </cell>
          <cell r="K342" t="str">
            <v/>
          </cell>
          <cell r="L342" t="str">
            <v xml:space="preserve"> </v>
          </cell>
        </row>
        <row r="343">
          <cell r="B343" t="str">
            <v>_287</v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J343" t="str">
            <v/>
          </cell>
          <cell r="K343" t="str">
            <v/>
          </cell>
          <cell r="L343" t="str">
            <v xml:space="preserve"> </v>
          </cell>
        </row>
        <row r="344">
          <cell r="B344" t="str">
            <v>_288</v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J344" t="str">
            <v/>
          </cell>
          <cell r="K344" t="str">
            <v/>
          </cell>
          <cell r="L344" t="str">
            <v xml:space="preserve"> </v>
          </cell>
        </row>
        <row r="345">
          <cell r="B345" t="str">
            <v>_289</v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J345" t="str">
            <v/>
          </cell>
          <cell r="K345" t="str">
            <v/>
          </cell>
          <cell r="L345" t="str">
            <v xml:space="preserve"> </v>
          </cell>
        </row>
        <row r="346">
          <cell r="B346" t="str">
            <v>_290</v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J346" t="str">
            <v/>
          </cell>
          <cell r="K346" t="str">
            <v/>
          </cell>
          <cell r="L346" t="str">
            <v xml:space="preserve"> </v>
          </cell>
        </row>
        <row r="347">
          <cell r="B347" t="str">
            <v>_291</v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J347" t="str">
            <v/>
          </cell>
          <cell r="K347" t="str">
            <v/>
          </cell>
          <cell r="L347" t="str">
            <v xml:space="preserve"> </v>
          </cell>
        </row>
        <row r="348">
          <cell r="B348" t="str">
            <v>_292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J348" t="str">
            <v/>
          </cell>
          <cell r="K348" t="str">
            <v/>
          </cell>
          <cell r="L348" t="str">
            <v xml:space="preserve"> </v>
          </cell>
        </row>
        <row r="349">
          <cell r="B349" t="str">
            <v>_293</v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J349" t="str">
            <v/>
          </cell>
          <cell r="K349" t="str">
            <v/>
          </cell>
          <cell r="L349" t="str">
            <v xml:space="preserve"> </v>
          </cell>
        </row>
        <row r="350">
          <cell r="B350" t="str">
            <v>_294</v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J350" t="str">
            <v/>
          </cell>
          <cell r="K350" t="str">
            <v/>
          </cell>
          <cell r="L350" t="str">
            <v xml:space="preserve"> </v>
          </cell>
        </row>
        <row r="351">
          <cell r="B351" t="str">
            <v>_295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J351" t="str">
            <v/>
          </cell>
          <cell r="K351" t="str">
            <v/>
          </cell>
          <cell r="L351" t="str">
            <v xml:space="preserve"> </v>
          </cell>
        </row>
        <row r="352">
          <cell r="B352" t="str">
            <v>_296</v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J352" t="str">
            <v/>
          </cell>
          <cell r="K352" t="str">
            <v/>
          </cell>
          <cell r="L352" t="str">
            <v xml:space="preserve"> </v>
          </cell>
        </row>
        <row r="353">
          <cell r="B353" t="str">
            <v>_297</v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J353" t="str">
            <v/>
          </cell>
          <cell r="K353" t="str">
            <v/>
          </cell>
          <cell r="L353" t="str">
            <v xml:space="preserve"> </v>
          </cell>
        </row>
        <row r="354">
          <cell r="B354" t="str">
            <v>_298</v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J354" t="str">
            <v/>
          </cell>
          <cell r="K354" t="str">
            <v/>
          </cell>
          <cell r="L354" t="str">
            <v xml:space="preserve"> </v>
          </cell>
        </row>
        <row r="355">
          <cell r="B355" t="str">
            <v>_299</v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J355" t="str">
            <v/>
          </cell>
          <cell r="K355" t="str">
            <v/>
          </cell>
          <cell r="L355" t="str">
            <v xml:space="preserve"> </v>
          </cell>
        </row>
        <row r="356">
          <cell r="B356" t="str">
            <v>_300</v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J356" t="str">
            <v/>
          </cell>
          <cell r="K356" t="str">
            <v/>
          </cell>
          <cell r="L356" t="str">
            <v xml:space="preserve"> </v>
          </cell>
        </row>
        <row r="357">
          <cell r="B357" t="str">
            <v>_301</v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J357" t="str">
            <v/>
          </cell>
          <cell r="K357" t="str">
            <v/>
          </cell>
          <cell r="L357" t="str">
            <v xml:space="preserve"> </v>
          </cell>
        </row>
        <row r="358">
          <cell r="B358" t="str">
            <v>_302</v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J358" t="str">
            <v/>
          </cell>
          <cell r="K358" t="str">
            <v/>
          </cell>
          <cell r="L358" t="str">
            <v xml:space="preserve"> </v>
          </cell>
        </row>
        <row r="359">
          <cell r="B359" t="str">
            <v>_303</v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J359" t="str">
            <v/>
          </cell>
          <cell r="K359" t="str">
            <v/>
          </cell>
          <cell r="L359" t="str">
            <v xml:space="preserve"> </v>
          </cell>
        </row>
        <row r="360">
          <cell r="B360" t="str">
            <v>_304</v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J360" t="str">
            <v/>
          </cell>
          <cell r="K360" t="str">
            <v/>
          </cell>
          <cell r="L360" t="str">
            <v xml:space="preserve"> </v>
          </cell>
        </row>
        <row r="361">
          <cell r="B361" t="str">
            <v>_305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J361" t="str">
            <v/>
          </cell>
          <cell r="K361" t="str">
            <v/>
          </cell>
          <cell r="L361" t="str">
            <v xml:space="preserve"> </v>
          </cell>
        </row>
        <row r="362">
          <cell r="B362" t="str">
            <v>_306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J362" t="str">
            <v/>
          </cell>
          <cell r="K362" t="str">
            <v/>
          </cell>
          <cell r="L362" t="str">
            <v xml:space="preserve"> </v>
          </cell>
        </row>
        <row r="363">
          <cell r="B363" t="str">
            <v>_307</v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J363" t="str">
            <v/>
          </cell>
          <cell r="K363" t="str">
            <v/>
          </cell>
          <cell r="L363" t="str">
            <v xml:space="preserve"> </v>
          </cell>
        </row>
        <row r="364">
          <cell r="B364" t="str">
            <v>_308</v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J364" t="str">
            <v/>
          </cell>
          <cell r="K364" t="str">
            <v/>
          </cell>
          <cell r="L364" t="str">
            <v xml:space="preserve"> </v>
          </cell>
        </row>
        <row r="365">
          <cell r="B365" t="str">
            <v>_309</v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J365" t="str">
            <v/>
          </cell>
          <cell r="K365" t="str">
            <v/>
          </cell>
          <cell r="L365" t="str">
            <v xml:space="preserve"> </v>
          </cell>
        </row>
        <row r="366">
          <cell r="B366" t="str">
            <v>_310</v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J366" t="str">
            <v/>
          </cell>
          <cell r="K366" t="str">
            <v/>
          </cell>
          <cell r="L366" t="str">
            <v xml:space="preserve"> </v>
          </cell>
        </row>
        <row r="367">
          <cell r="B367" t="str">
            <v>_311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J367" t="str">
            <v/>
          </cell>
          <cell r="K367" t="str">
            <v/>
          </cell>
          <cell r="L367" t="str">
            <v xml:space="preserve"> </v>
          </cell>
        </row>
        <row r="368">
          <cell r="B368" t="str">
            <v>_312</v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J368" t="str">
            <v/>
          </cell>
          <cell r="K368" t="str">
            <v/>
          </cell>
          <cell r="L368" t="str">
            <v xml:space="preserve"> </v>
          </cell>
        </row>
        <row r="369">
          <cell r="B369" t="str">
            <v>_313</v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J369" t="str">
            <v/>
          </cell>
          <cell r="K369" t="str">
            <v/>
          </cell>
          <cell r="L369" t="str">
            <v xml:space="preserve"> </v>
          </cell>
        </row>
        <row r="370">
          <cell r="B370" t="str">
            <v>_314</v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J370" t="str">
            <v/>
          </cell>
          <cell r="K370" t="str">
            <v/>
          </cell>
          <cell r="L370" t="str">
            <v xml:space="preserve"> </v>
          </cell>
        </row>
        <row r="371">
          <cell r="B371" t="str">
            <v>_315</v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J371" t="str">
            <v/>
          </cell>
          <cell r="K371" t="str">
            <v/>
          </cell>
          <cell r="L371" t="str">
            <v xml:space="preserve"> </v>
          </cell>
        </row>
        <row r="372">
          <cell r="B372" t="str">
            <v>_316</v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J372" t="str">
            <v/>
          </cell>
          <cell r="K372" t="str">
            <v/>
          </cell>
          <cell r="L372" t="str">
            <v xml:space="preserve"> </v>
          </cell>
        </row>
        <row r="373">
          <cell r="B373" t="str">
            <v>_317</v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J373" t="str">
            <v/>
          </cell>
          <cell r="K373" t="str">
            <v/>
          </cell>
          <cell r="L373" t="str">
            <v xml:space="preserve"> </v>
          </cell>
        </row>
        <row r="374">
          <cell r="B374" t="str">
            <v>_318</v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J374" t="str">
            <v/>
          </cell>
          <cell r="K374" t="str">
            <v/>
          </cell>
          <cell r="L374" t="str">
            <v xml:space="preserve"> </v>
          </cell>
        </row>
        <row r="375">
          <cell r="B375" t="str">
            <v>_319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J375" t="str">
            <v/>
          </cell>
          <cell r="K375" t="str">
            <v/>
          </cell>
          <cell r="L375" t="str">
            <v xml:space="preserve"> </v>
          </cell>
        </row>
        <row r="376">
          <cell r="B376" t="str">
            <v>_320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J376" t="str">
            <v/>
          </cell>
          <cell r="K376" t="str">
            <v/>
          </cell>
          <cell r="L376" t="str">
            <v xml:space="preserve"> </v>
          </cell>
        </row>
        <row r="377">
          <cell r="B377" t="str">
            <v>_321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J377" t="str">
            <v/>
          </cell>
          <cell r="K377" t="str">
            <v/>
          </cell>
          <cell r="L377" t="str">
            <v xml:space="preserve"> </v>
          </cell>
        </row>
        <row r="378">
          <cell r="B378" t="str">
            <v>_322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J378" t="str">
            <v/>
          </cell>
          <cell r="K378" t="str">
            <v/>
          </cell>
          <cell r="L378" t="str">
            <v xml:space="preserve"> </v>
          </cell>
        </row>
        <row r="379">
          <cell r="B379" t="str">
            <v>_323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J379" t="str">
            <v/>
          </cell>
          <cell r="K379" t="str">
            <v/>
          </cell>
          <cell r="L379" t="str">
            <v xml:space="preserve"> </v>
          </cell>
        </row>
        <row r="380">
          <cell r="B380" t="str">
            <v>_324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J380" t="str">
            <v/>
          </cell>
          <cell r="K380" t="str">
            <v/>
          </cell>
          <cell r="L380" t="str">
            <v xml:space="preserve"> </v>
          </cell>
        </row>
        <row r="381">
          <cell r="B381" t="str">
            <v>_325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J381" t="str">
            <v/>
          </cell>
          <cell r="K381" t="str">
            <v/>
          </cell>
          <cell r="L381" t="str">
            <v xml:space="preserve"> </v>
          </cell>
        </row>
        <row r="382">
          <cell r="B382" t="str">
            <v>_326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J382" t="str">
            <v/>
          </cell>
          <cell r="K382" t="str">
            <v/>
          </cell>
          <cell r="L382" t="str">
            <v xml:space="preserve"> </v>
          </cell>
        </row>
        <row r="383">
          <cell r="B383" t="str">
            <v>_327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J383" t="str">
            <v/>
          </cell>
          <cell r="K383" t="str">
            <v/>
          </cell>
          <cell r="L383" t="str">
            <v xml:space="preserve"> </v>
          </cell>
        </row>
        <row r="384">
          <cell r="B384" t="str">
            <v>_328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J384" t="str">
            <v/>
          </cell>
          <cell r="K384" t="str">
            <v/>
          </cell>
          <cell r="L384" t="str">
            <v xml:space="preserve"> </v>
          </cell>
        </row>
        <row r="385">
          <cell r="B385" t="str">
            <v>_329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J385" t="str">
            <v/>
          </cell>
          <cell r="K385" t="str">
            <v/>
          </cell>
          <cell r="L385" t="str">
            <v xml:space="preserve"> </v>
          </cell>
        </row>
        <row r="386">
          <cell r="B386" t="str">
            <v>_330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J386" t="str">
            <v/>
          </cell>
          <cell r="K386" t="str">
            <v/>
          </cell>
          <cell r="L386" t="str">
            <v xml:space="preserve"> </v>
          </cell>
        </row>
        <row r="387">
          <cell r="B387" t="str">
            <v>_331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J387" t="str">
            <v/>
          </cell>
          <cell r="K387" t="str">
            <v/>
          </cell>
          <cell r="L387" t="str">
            <v xml:space="preserve"> </v>
          </cell>
        </row>
        <row r="388">
          <cell r="B388" t="str">
            <v>_332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J388" t="str">
            <v/>
          </cell>
          <cell r="K388" t="str">
            <v/>
          </cell>
          <cell r="L388" t="str">
            <v xml:space="preserve"> </v>
          </cell>
        </row>
        <row r="389">
          <cell r="B389" t="str">
            <v>_333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J389" t="str">
            <v/>
          </cell>
          <cell r="K389" t="str">
            <v/>
          </cell>
          <cell r="L389" t="str">
            <v xml:space="preserve"> </v>
          </cell>
        </row>
        <row r="390">
          <cell r="B390" t="str">
            <v>_334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J390" t="str">
            <v/>
          </cell>
          <cell r="K390" t="str">
            <v/>
          </cell>
          <cell r="L390" t="str">
            <v xml:space="preserve"> </v>
          </cell>
        </row>
        <row r="391">
          <cell r="B391" t="str">
            <v>_335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J391" t="str">
            <v/>
          </cell>
          <cell r="K391" t="str">
            <v/>
          </cell>
          <cell r="L391" t="str">
            <v xml:space="preserve"> </v>
          </cell>
        </row>
        <row r="392">
          <cell r="B392" t="str">
            <v>_336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J392" t="str">
            <v/>
          </cell>
          <cell r="K392" t="str">
            <v/>
          </cell>
          <cell r="L392" t="str">
            <v xml:space="preserve"> </v>
          </cell>
        </row>
        <row r="393">
          <cell r="B393" t="str">
            <v>_337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J393" t="str">
            <v/>
          </cell>
          <cell r="K393" t="str">
            <v/>
          </cell>
          <cell r="L393" t="str">
            <v xml:space="preserve"> </v>
          </cell>
        </row>
        <row r="394">
          <cell r="B394" t="str">
            <v>_338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J394" t="str">
            <v/>
          </cell>
          <cell r="K394" t="str">
            <v/>
          </cell>
          <cell r="L394" t="str">
            <v xml:space="preserve"> </v>
          </cell>
        </row>
        <row r="395">
          <cell r="B395" t="str">
            <v>_339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J395" t="str">
            <v/>
          </cell>
          <cell r="K395" t="str">
            <v/>
          </cell>
          <cell r="L395" t="str">
            <v xml:space="preserve"> </v>
          </cell>
        </row>
        <row r="396">
          <cell r="B396" t="str">
            <v>_340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J396" t="str">
            <v/>
          </cell>
          <cell r="K396" t="str">
            <v/>
          </cell>
          <cell r="L396" t="str">
            <v xml:space="preserve"> </v>
          </cell>
        </row>
        <row r="397">
          <cell r="B397" t="str">
            <v>_341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J397" t="str">
            <v/>
          </cell>
          <cell r="K397" t="str">
            <v/>
          </cell>
          <cell r="L397" t="str">
            <v xml:space="preserve"> </v>
          </cell>
        </row>
        <row r="398">
          <cell r="B398" t="str">
            <v>_342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J398" t="str">
            <v/>
          </cell>
          <cell r="K398" t="str">
            <v/>
          </cell>
          <cell r="L398" t="str">
            <v xml:space="preserve"> </v>
          </cell>
        </row>
        <row r="399">
          <cell r="B399" t="str">
            <v>_343</v>
          </cell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J399" t="str">
            <v/>
          </cell>
          <cell r="K399" t="str">
            <v/>
          </cell>
          <cell r="L399" t="str">
            <v xml:space="preserve"> </v>
          </cell>
        </row>
        <row r="400">
          <cell r="B400" t="str">
            <v>_344</v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J400" t="str">
            <v/>
          </cell>
          <cell r="K400" t="str">
            <v/>
          </cell>
          <cell r="L400" t="str">
            <v xml:space="preserve"> </v>
          </cell>
        </row>
        <row r="401">
          <cell r="B401" t="str">
            <v>_345</v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J401" t="str">
            <v/>
          </cell>
          <cell r="K401" t="str">
            <v/>
          </cell>
          <cell r="L401" t="str">
            <v xml:space="preserve"> </v>
          </cell>
        </row>
        <row r="402">
          <cell r="B402" t="str">
            <v>_346</v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J402" t="str">
            <v/>
          </cell>
          <cell r="K402" t="str">
            <v/>
          </cell>
          <cell r="L402" t="str">
            <v xml:space="preserve"> </v>
          </cell>
        </row>
        <row r="403">
          <cell r="B403" t="str">
            <v>_347</v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J403" t="str">
            <v/>
          </cell>
          <cell r="K403" t="str">
            <v/>
          </cell>
          <cell r="L403" t="str">
            <v xml:space="preserve"> </v>
          </cell>
        </row>
        <row r="404">
          <cell r="B404" t="str">
            <v>_348</v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J404" t="str">
            <v/>
          </cell>
          <cell r="K404" t="str">
            <v/>
          </cell>
          <cell r="L404" t="str">
            <v xml:space="preserve"> </v>
          </cell>
        </row>
        <row r="405">
          <cell r="B405" t="str">
            <v>_349</v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J405" t="str">
            <v/>
          </cell>
          <cell r="K405" t="str">
            <v/>
          </cell>
          <cell r="L405" t="str">
            <v xml:space="preserve"> </v>
          </cell>
        </row>
        <row r="406">
          <cell r="B406" t="str">
            <v>_350</v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J406" t="str">
            <v/>
          </cell>
          <cell r="K406" t="str">
            <v/>
          </cell>
          <cell r="L406" t="str">
            <v xml:space="preserve"> </v>
          </cell>
        </row>
        <row r="407">
          <cell r="B407" t="str">
            <v>_351</v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J407" t="str">
            <v/>
          </cell>
          <cell r="K407" t="str">
            <v/>
          </cell>
          <cell r="L407" t="str">
            <v xml:space="preserve"> </v>
          </cell>
        </row>
        <row r="408">
          <cell r="B408" t="str">
            <v>_352</v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J408" t="str">
            <v/>
          </cell>
          <cell r="K408" t="str">
            <v/>
          </cell>
          <cell r="L408" t="str">
            <v xml:space="preserve"> </v>
          </cell>
        </row>
        <row r="409">
          <cell r="B409" t="str">
            <v>_353</v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J409" t="str">
            <v/>
          </cell>
          <cell r="K409" t="str">
            <v/>
          </cell>
          <cell r="L409" t="str">
            <v xml:space="preserve"> </v>
          </cell>
        </row>
        <row r="410">
          <cell r="B410" t="str">
            <v>_354</v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J410" t="str">
            <v/>
          </cell>
          <cell r="K410" t="str">
            <v/>
          </cell>
          <cell r="L410" t="str">
            <v xml:space="preserve"> </v>
          </cell>
        </row>
        <row r="411">
          <cell r="B411" t="str">
            <v>_355</v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J411" t="str">
            <v/>
          </cell>
          <cell r="K411" t="str">
            <v/>
          </cell>
          <cell r="L411" t="str">
            <v xml:space="preserve"> </v>
          </cell>
        </row>
        <row r="412">
          <cell r="B412" t="str">
            <v>_356</v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J412" t="str">
            <v/>
          </cell>
          <cell r="K412" t="str">
            <v/>
          </cell>
          <cell r="L412" t="str">
            <v xml:space="preserve"> </v>
          </cell>
        </row>
        <row r="413">
          <cell r="B413" t="str">
            <v>_357</v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J413" t="str">
            <v/>
          </cell>
          <cell r="K413" t="str">
            <v/>
          </cell>
          <cell r="L413" t="str">
            <v xml:space="preserve"> </v>
          </cell>
        </row>
        <row r="414">
          <cell r="B414" t="str">
            <v>_358</v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J414" t="str">
            <v/>
          </cell>
          <cell r="K414" t="str">
            <v/>
          </cell>
          <cell r="L414" t="str">
            <v xml:space="preserve"> </v>
          </cell>
        </row>
        <row r="415">
          <cell r="B415" t="str">
            <v>_359</v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J415" t="str">
            <v/>
          </cell>
          <cell r="K415" t="str">
            <v/>
          </cell>
          <cell r="L415" t="str">
            <v xml:space="preserve"> </v>
          </cell>
        </row>
        <row r="416">
          <cell r="B416" t="str">
            <v>_360</v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J416" t="str">
            <v/>
          </cell>
          <cell r="K416" t="str">
            <v/>
          </cell>
          <cell r="L416" t="str">
            <v xml:space="preserve"> </v>
          </cell>
        </row>
        <row r="417">
          <cell r="B417" t="str">
            <v>_361</v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J417" t="str">
            <v/>
          </cell>
          <cell r="K417" t="str">
            <v/>
          </cell>
          <cell r="L417" t="str">
            <v xml:space="preserve"> </v>
          </cell>
        </row>
        <row r="418">
          <cell r="B418" t="str">
            <v>_362</v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J418" t="str">
            <v/>
          </cell>
          <cell r="K418" t="str">
            <v/>
          </cell>
          <cell r="L418" t="str">
            <v xml:space="preserve"> </v>
          </cell>
        </row>
        <row r="419">
          <cell r="B419" t="str">
            <v>_363</v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J419" t="str">
            <v/>
          </cell>
          <cell r="K419" t="str">
            <v/>
          </cell>
          <cell r="L419" t="str">
            <v xml:space="preserve"> </v>
          </cell>
        </row>
        <row r="420">
          <cell r="B420" t="str">
            <v>_364</v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J420" t="str">
            <v/>
          </cell>
          <cell r="K420" t="str">
            <v/>
          </cell>
          <cell r="L420" t="str">
            <v xml:space="preserve"> </v>
          </cell>
        </row>
        <row r="421">
          <cell r="B421" t="str">
            <v>_365</v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J421" t="str">
            <v/>
          </cell>
          <cell r="K421" t="str">
            <v/>
          </cell>
          <cell r="L421" t="str">
            <v xml:space="preserve"> </v>
          </cell>
        </row>
        <row r="422">
          <cell r="B422" t="str">
            <v>_366</v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J422" t="str">
            <v/>
          </cell>
          <cell r="K422" t="str">
            <v/>
          </cell>
          <cell r="L422" t="str">
            <v xml:space="preserve"> </v>
          </cell>
        </row>
        <row r="423">
          <cell r="B423" t="str">
            <v>_367</v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J423" t="str">
            <v/>
          </cell>
          <cell r="K423" t="str">
            <v/>
          </cell>
          <cell r="L423" t="str">
            <v xml:space="preserve"> </v>
          </cell>
        </row>
        <row r="424">
          <cell r="B424" t="str">
            <v>_368</v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J424" t="str">
            <v/>
          </cell>
          <cell r="K424" t="str">
            <v/>
          </cell>
          <cell r="L424" t="str">
            <v xml:space="preserve"> </v>
          </cell>
        </row>
        <row r="425">
          <cell r="B425" t="str">
            <v>_369</v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J425" t="str">
            <v/>
          </cell>
          <cell r="K425" t="str">
            <v/>
          </cell>
          <cell r="L425" t="str">
            <v xml:space="preserve"> </v>
          </cell>
        </row>
        <row r="426">
          <cell r="B426" t="str">
            <v>_370</v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J426" t="str">
            <v/>
          </cell>
          <cell r="K426" t="str">
            <v/>
          </cell>
          <cell r="L426" t="str">
            <v xml:space="preserve"> </v>
          </cell>
        </row>
        <row r="427">
          <cell r="B427" t="str">
            <v>_371</v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J427" t="str">
            <v/>
          </cell>
          <cell r="K427" t="str">
            <v/>
          </cell>
          <cell r="L427" t="str">
            <v xml:space="preserve"> </v>
          </cell>
        </row>
        <row r="428">
          <cell r="B428" t="str">
            <v>_372</v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J428" t="str">
            <v/>
          </cell>
          <cell r="K428" t="str">
            <v/>
          </cell>
          <cell r="L428" t="str">
            <v xml:space="preserve"> </v>
          </cell>
        </row>
        <row r="429">
          <cell r="B429" t="str">
            <v>_373</v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J429" t="str">
            <v/>
          </cell>
          <cell r="K429" t="str">
            <v/>
          </cell>
          <cell r="L429" t="str">
            <v xml:space="preserve"> </v>
          </cell>
        </row>
        <row r="430">
          <cell r="B430" t="str">
            <v>_374</v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J430" t="str">
            <v/>
          </cell>
          <cell r="K430" t="str">
            <v/>
          </cell>
          <cell r="L430" t="str">
            <v xml:space="preserve"> </v>
          </cell>
        </row>
        <row r="431">
          <cell r="B431" t="str">
            <v>_375</v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J431" t="str">
            <v/>
          </cell>
          <cell r="K431" t="str">
            <v/>
          </cell>
          <cell r="L431" t="str">
            <v xml:space="preserve"> </v>
          </cell>
        </row>
        <row r="432">
          <cell r="B432" t="str">
            <v>_376</v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J432" t="str">
            <v/>
          </cell>
          <cell r="K432" t="str">
            <v/>
          </cell>
          <cell r="L432" t="str">
            <v xml:space="preserve"> </v>
          </cell>
        </row>
        <row r="433">
          <cell r="B433" t="str">
            <v>_377</v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J433" t="str">
            <v/>
          </cell>
          <cell r="K433" t="str">
            <v/>
          </cell>
          <cell r="L433" t="str">
            <v xml:space="preserve"> </v>
          </cell>
        </row>
        <row r="434">
          <cell r="B434" t="str">
            <v>_378</v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J434" t="str">
            <v/>
          </cell>
          <cell r="K434" t="str">
            <v/>
          </cell>
          <cell r="L434" t="str">
            <v xml:space="preserve"> </v>
          </cell>
        </row>
        <row r="435">
          <cell r="B435" t="str">
            <v>_379</v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J435" t="str">
            <v/>
          </cell>
          <cell r="K435" t="str">
            <v/>
          </cell>
          <cell r="L435" t="str">
            <v xml:space="preserve"> </v>
          </cell>
        </row>
        <row r="436">
          <cell r="B436" t="str">
            <v>_380</v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J436" t="str">
            <v/>
          </cell>
          <cell r="K436" t="str">
            <v/>
          </cell>
          <cell r="L436" t="str">
            <v xml:space="preserve"> </v>
          </cell>
        </row>
        <row r="437">
          <cell r="B437" t="str">
            <v>_381</v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J437" t="str">
            <v/>
          </cell>
          <cell r="K437" t="str">
            <v/>
          </cell>
          <cell r="L437" t="str">
            <v xml:space="preserve"> </v>
          </cell>
        </row>
        <row r="438">
          <cell r="B438" t="str">
            <v>_382</v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J438" t="str">
            <v/>
          </cell>
          <cell r="K438" t="str">
            <v/>
          </cell>
          <cell r="L438" t="str">
            <v xml:space="preserve"> </v>
          </cell>
        </row>
        <row r="439">
          <cell r="B439" t="str">
            <v>_383</v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J439" t="str">
            <v/>
          </cell>
          <cell r="K439" t="str">
            <v/>
          </cell>
          <cell r="L439" t="str">
            <v xml:space="preserve"> </v>
          </cell>
        </row>
        <row r="440">
          <cell r="B440" t="str">
            <v>_384</v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J440" t="str">
            <v/>
          </cell>
          <cell r="K440" t="str">
            <v/>
          </cell>
          <cell r="L440" t="str">
            <v xml:space="preserve"> </v>
          </cell>
        </row>
        <row r="441">
          <cell r="B441" t="str">
            <v>_385</v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J441" t="str">
            <v/>
          </cell>
          <cell r="K441" t="str">
            <v/>
          </cell>
          <cell r="L441" t="str">
            <v xml:space="preserve"> </v>
          </cell>
        </row>
        <row r="442">
          <cell r="B442" t="str">
            <v>_386</v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J442" t="str">
            <v/>
          </cell>
          <cell r="K442" t="str">
            <v/>
          </cell>
          <cell r="L442" t="str">
            <v xml:space="preserve"> </v>
          </cell>
        </row>
        <row r="443">
          <cell r="B443" t="str">
            <v>_387</v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J443" t="str">
            <v/>
          </cell>
          <cell r="K443" t="str">
            <v/>
          </cell>
          <cell r="L443" t="str">
            <v xml:space="preserve"> </v>
          </cell>
        </row>
        <row r="444">
          <cell r="B444" t="str">
            <v>_388</v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J444" t="str">
            <v/>
          </cell>
          <cell r="K444" t="str">
            <v/>
          </cell>
          <cell r="L444" t="str">
            <v xml:space="preserve"> </v>
          </cell>
        </row>
        <row r="445">
          <cell r="B445" t="str">
            <v>_389</v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J445" t="str">
            <v/>
          </cell>
          <cell r="K445" t="str">
            <v/>
          </cell>
          <cell r="L445" t="str">
            <v xml:space="preserve"> </v>
          </cell>
        </row>
        <row r="446">
          <cell r="B446" t="str">
            <v>_390</v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J446" t="str">
            <v/>
          </cell>
          <cell r="K446" t="str">
            <v/>
          </cell>
          <cell r="L446" t="str">
            <v xml:space="preserve"> </v>
          </cell>
        </row>
        <row r="447">
          <cell r="B447" t="str">
            <v>_391</v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J447" t="str">
            <v/>
          </cell>
          <cell r="K447" t="str">
            <v/>
          </cell>
          <cell r="L447" t="str">
            <v xml:space="preserve"> </v>
          </cell>
        </row>
        <row r="448">
          <cell r="B448" t="str">
            <v>_392</v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J448" t="str">
            <v/>
          </cell>
          <cell r="K448" t="str">
            <v/>
          </cell>
          <cell r="L448" t="str">
            <v xml:space="preserve"> </v>
          </cell>
        </row>
        <row r="449">
          <cell r="B449" t="str">
            <v>_393</v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J449" t="str">
            <v/>
          </cell>
          <cell r="K449" t="str">
            <v/>
          </cell>
          <cell r="L449" t="str">
            <v xml:space="preserve"> </v>
          </cell>
        </row>
        <row r="450">
          <cell r="B450" t="str">
            <v>_394</v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J450" t="str">
            <v/>
          </cell>
          <cell r="K450" t="str">
            <v/>
          </cell>
          <cell r="L450" t="str">
            <v xml:space="preserve"> </v>
          </cell>
        </row>
        <row r="451">
          <cell r="B451" t="str">
            <v>_395</v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J451" t="str">
            <v/>
          </cell>
          <cell r="K451" t="str">
            <v/>
          </cell>
          <cell r="L451" t="str">
            <v xml:space="preserve"> </v>
          </cell>
        </row>
        <row r="452">
          <cell r="B452" t="str">
            <v>_396</v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J452" t="str">
            <v/>
          </cell>
          <cell r="K452" t="str">
            <v/>
          </cell>
          <cell r="L452" t="str">
            <v xml:space="preserve"> </v>
          </cell>
        </row>
        <row r="453">
          <cell r="B453" t="str">
            <v>_397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J453" t="str">
            <v/>
          </cell>
          <cell r="K453" t="str">
            <v/>
          </cell>
          <cell r="L453" t="str">
            <v xml:space="preserve"> </v>
          </cell>
        </row>
        <row r="454">
          <cell r="B454" t="str">
            <v>_398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J454" t="str">
            <v/>
          </cell>
          <cell r="K454" t="str">
            <v/>
          </cell>
          <cell r="L454" t="str">
            <v xml:space="preserve"> </v>
          </cell>
        </row>
        <row r="455">
          <cell r="B455" t="str">
            <v>_399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J455" t="str">
            <v/>
          </cell>
          <cell r="K455" t="str">
            <v/>
          </cell>
          <cell r="L455" t="str">
            <v xml:space="preserve"> </v>
          </cell>
        </row>
        <row r="456">
          <cell r="B456" t="str">
            <v>_400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J456" t="str">
            <v/>
          </cell>
          <cell r="K456" t="str">
            <v/>
          </cell>
          <cell r="L456" t="str">
            <v xml:space="preserve"> </v>
          </cell>
        </row>
        <row r="457">
          <cell r="B457" t="str">
            <v>_401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J457" t="str">
            <v/>
          </cell>
          <cell r="K457" t="str">
            <v/>
          </cell>
          <cell r="L457" t="str">
            <v xml:space="preserve"> </v>
          </cell>
        </row>
        <row r="458">
          <cell r="B458" t="str">
            <v>_402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J458" t="str">
            <v/>
          </cell>
          <cell r="K458" t="str">
            <v/>
          </cell>
          <cell r="L458" t="str">
            <v xml:space="preserve"> </v>
          </cell>
        </row>
        <row r="459">
          <cell r="B459" t="str">
            <v>_403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J459" t="str">
            <v/>
          </cell>
          <cell r="K459" t="str">
            <v/>
          </cell>
          <cell r="L459" t="str">
            <v xml:space="preserve"> </v>
          </cell>
        </row>
        <row r="460">
          <cell r="B460" t="str">
            <v>_404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J460" t="str">
            <v/>
          </cell>
          <cell r="K460" t="str">
            <v/>
          </cell>
          <cell r="L460" t="str">
            <v xml:space="preserve"> </v>
          </cell>
        </row>
        <row r="461">
          <cell r="B461" t="str">
            <v>_405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J461" t="str">
            <v/>
          </cell>
          <cell r="K461" t="str">
            <v/>
          </cell>
          <cell r="L461" t="str">
            <v xml:space="preserve"> </v>
          </cell>
        </row>
        <row r="462">
          <cell r="B462" t="str">
            <v>_406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J462" t="str">
            <v/>
          </cell>
          <cell r="K462" t="str">
            <v/>
          </cell>
          <cell r="L462" t="str">
            <v xml:space="preserve"> </v>
          </cell>
        </row>
        <row r="463">
          <cell r="B463" t="str">
            <v>_407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J463" t="str">
            <v/>
          </cell>
          <cell r="K463" t="str">
            <v/>
          </cell>
          <cell r="L463" t="str">
            <v xml:space="preserve"> </v>
          </cell>
        </row>
        <row r="464">
          <cell r="B464" t="str">
            <v>_408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J464" t="str">
            <v/>
          </cell>
          <cell r="K464" t="str">
            <v/>
          </cell>
          <cell r="L464" t="str">
            <v xml:space="preserve"> </v>
          </cell>
        </row>
        <row r="465">
          <cell r="B465" t="str">
            <v>_409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J465" t="str">
            <v/>
          </cell>
          <cell r="K465" t="str">
            <v/>
          </cell>
          <cell r="L465" t="str">
            <v xml:space="preserve"> </v>
          </cell>
        </row>
        <row r="466">
          <cell r="B466" t="str">
            <v>_410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J466" t="str">
            <v/>
          </cell>
          <cell r="K466" t="str">
            <v/>
          </cell>
          <cell r="L466" t="str">
            <v xml:space="preserve"> </v>
          </cell>
        </row>
        <row r="467">
          <cell r="B467" t="str">
            <v>_411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J467" t="str">
            <v/>
          </cell>
          <cell r="K467" t="str">
            <v/>
          </cell>
          <cell r="L467" t="str">
            <v xml:space="preserve"> </v>
          </cell>
        </row>
        <row r="468">
          <cell r="B468" t="str">
            <v>_412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J468" t="str">
            <v/>
          </cell>
          <cell r="K468" t="str">
            <v/>
          </cell>
          <cell r="L468" t="str">
            <v xml:space="preserve"> </v>
          </cell>
        </row>
        <row r="469">
          <cell r="B469" t="str">
            <v>_413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J469" t="str">
            <v/>
          </cell>
          <cell r="K469" t="str">
            <v/>
          </cell>
          <cell r="L469" t="str">
            <v xml:space="preserve"> </v>
          </cell>
        </row>
        <row r="470">
          <cell r="B470" t="str">
            <v>_414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J470" t="str">
            <v/>
          </cell>
          <cell r="K470" t="str">
            <v/>
          </cell>
          <cell r="L470" t="str">
            <v xml:space="preserve"> </v>
          </cell>
        </row>
        <row r="471">
          <cell r="B471" t="str">
            <v>_415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J471" t="str">
            <v/>
          </cell>
          <cell r="K471" t="str">
            <v/>
          </cell>
          <cell r="L471" t="str">
            <v xml:space="preserve"> </v>
          </cell>
        </row>
        <row r="472">
          <cell r="B472" t="str">
            <v>_416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J472" t="str">
            <v/>
          </cell>
          <cell r="K472" t="str">
            <v/>
          </cell>
          <cell r="L472" t="str">
            <v xml:space="preserve"> </v>
          </cell>
        </row>
        <row r="473">
          <cell r="B473" t="str">
            <v>_417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J473" t="str">
            <v/>
          </cell>
          <cell r="K473" t="str">
            <v/>
          </cell>
          <cell r="L473" t="str">
            <v xml:space="preserve"> </v>
          </cell>
        </row>
        <row r="474">
          <cell r="B474" t="str">
            <v>_418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J474" t="str">
            <v/>
          </cell>
          <cell r="K474" t="str">
            <v/>
          </cell>
          <cell r="L474" t="str">
            <v xml:space="preserve"> </v>
          </cell>
        </row>
        <row r="475">
          <cell r="B475" t="str">
            <v>_419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J475" t="str">
            <v/>
          </cell>
          <cell r="K475" t="str">
            <v/>
          </cell>
          <cell r="L475" t="str">
            <v xml:space="preserve"> </v>
          </cell>
        </row>
        <row r="476">
          <cell r="B476" t="str">
            <v>_420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J476" t="str">
            <v/>
          </cell>
          <cell r="K476" t="str">
            <v/>
          </cell>
          <cell r="L476" t="str">
            <v xml:space="preserve"> </v>
          </cell>
        </row>
        <row r="477">
          <cell r="B477" t="str">
            <v>_421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J477" t="str">
            <v/>
          </cell>
          <cell r="K477" t="str">
            <v/>
          </cell>
          <cell r="L477" t="str">
            <v xml:space="preserve"> </v>
          </cell>
        </row>
        <row r="478">
          <cell r="B478" t="str">
            <v>_422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J478" t="str">
            <v/>
          </cell>
          <cell r="K478" t="str">
            <v/>
          </cell>
          <cell r="L478" t="str">
            <v xml:space="preserve"> </v>
          </cell>
        </row>
        <row r="479">
          <cell r="B479" t="str">
            <v>_423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J479" t="str">
            <v/>
          </cell>
          <cell r="K479" t="str">
            <v/>
          </cell>
          <cell r="L479" t="str">
            <v xml:space="preserve"> </v>
          </cell>
        </row>
        <row r="480">
          <cell r="B480" t="str">
            <v>_424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J480" t="str">
            <v/>
          </cell>
          <cell r="K480" t="str">
            <v/>
          </cell>
          <cell r="L480" t="str">
            <v xml:space="preserve"> </v>
          </cell>
        </row>
        <row r="481">
          <cell r="B481" t="str">
            <v>_425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J481" t="str">
            <v/>
          </cell>
          <cell r="K481" t="str">
            <v/>
          </cell>
          <cell r="L481" t="str">
            <v xml:space="preserve"> </v>
          </cell>
        </row>
        <row r="482">
          <cell r="B482" t="str">
            <v>_426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J482" t="str">
            <v/>
          </cell>
          <cell r="K482" t="str">
            <v/>
          </cell>
          <cell r="L482" t="str">
            <v xml:space="preserve"> </v>
          </cell>
        </row>
        <row r="483">
          <cell r="B483" t="str">
            <v>_427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J483" t="str">
            <v/>
          </cell>
          <cell r="K483" t="str">
            <v/>
          </cell>
          <cell r="L483" t="str">
            <v xml:space="preserve"> </v>
          </cell>
        </row>
        <row r="484">
          <cell r="B484" t="str">
            <v>_428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J484" t="str">
            <v/>
          </cell>
          <cell r="K484" t="str">
            <v/>
          </cell>
          <cell r="L484" t="str">
            <v xml:space="preserve"> </v>
          </cell>
        </row>
        <row r="485">
          <cell r="B485" t="str">
            <v>_429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J485" t="str">
            <v/>
          </cell>
          <cell r="K485" t="str">
            <v/>
          </cell>
          <cell r="L485" t="str">
            <v xml:space="preserve"> </v>
          </cell>
        </row>
        <row r="486">
          <cell r="B486" t="str">
            <v>_430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J486" t="str">
            <v/>
          </cell>
          <cell r="K486" t="str">
            <v/>
          </cell>
          <cell r="L486" t="str">
            <v xml:space="preserve"> </v>
          </cell>
        </row>
        <row r="487">
          <cell r="B487" t="str">
            <v>_431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J487" t="str">
            <v/>
          </cell>
          <cell r="K487" t="str">
            <v/>
          </cell>
          <cell r="L487" t="str">
            <v xml:space="preserve"> </v>
          </cell>
        </row>
        <row r="488">
          <cell r="B488" t="str">
            <v>_432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J488" t="str">
            <v/>
          </cell>
          <cell r="K488" t="str">
            <v/>
          </cell>
          <cell r="L488" t="str">
            <v xml:space="preserve"> </v>
          </cell>
        </row>
        <row r="489">
          <cell r="B489" t="str">
            <v>_433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J489" t="str">
            <v/>
          </cell>
          <cell r="K489" t="str">
            <v/>
          </cell>
          <cell r="L489" t="str">
            <v xml:space="preserve"> </v>
          </cell>
        </row>
        <row r="490">
          <cell r="B490" t="str">
            <v>_434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J490" t="str">
            <v/>
          </cell>
          <cell r="K490" t="str">
            <v/>
          </cell>
          <cell r="L490" t="str">
            <v xml:space="preserve"> </v>
          </cell>
        </row>
        <row r="491">
          <cell r="B491" t="str">
            <v>_435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J491" t="str">
            <v/>
          </cell>
          <cell r="K491" t="str">
            <v/>
          </cell>
          <cell r="L491" t="str">
            <v xml:space="preserve"> </v>
          </cell>
        </row>
        <row r="492">
          <cell r="B492" t="str">
            <v>_436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J492" t="str">
            <v/>
          </cell>
          <cell r="K492" t="str">
            <v/>
          </cell>
          <cell r="L492" t="str">
            <v xml:space="preserve"> </v>
          </cell>
        </row>
        <row r="493">
          <cell r="B493" t="str">
            <v>_437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J493" t="str">
            <v/>
          </cell>
          <cell r="K493" t="str">
            <v/>
          </cell>
          <cell r="L493" t="str">
            <v xml:space="preserve"> </v>
          </cell>
        </row>
        <row r="494">
          <cell r="B494" t="str">
            <v>_438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J494" t="str">
            <v/>
          </cell>
          <cell r="K494" t="str">
            <v/>
          </cell>
          <cell r="L494" t="str">
            <v xml:space="preserve"> </v>
          </cell>
        </row>
        <row r="495">
          <cell r="B495" t="str">
            <v>_439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J495" t="str">
            <v/>
          </cell>
          <cell r="K495" t="str">
            <v/>
          </cell>
          <cell r="L495" t="str">
            <v xml:space="preserve"> </v>
          </cell>
        </row>
        <row r="496">
          <cell r="B496" t="str">
            <v>_440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J496" t="str">
            <v/>
          </cell>
          <cell r="K496" t="str">
            <v/>
          </cell>
          <cell r="L496" t="str">
            <v xml:space="preserve"> </v>
          </cell>
        </row>
        <row r="497">
          <cell r="B497" t="str">
            <v>_441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J497" t="str">
            <v/>
          </cell>
          <cell r="K497" t="str">
            <v/>
          </cell>
          <cell r="L497" t="str">
            <v xml:space="preserve"> </v>
          </cell>
        </row>
        <row r="498">
          <cell r="B498" t="str">
            <v>_442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J498" t="str">
            <v/>
          </cell>
          <cell r="K498" t="str">
            <v/>
          </cell>
          <cell r="L498" t="str">
            <v xml:space="preserve"> </v>
          </cell>
        </row>
        <row r="499">
          <cell r="B499" t="str">
            <v>_443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J499" t="str">
            <v/>
          </cell>
          <cell r="K499" t="str">
            <v/>
          </cell>
          <cell r="L499" t="str">
            <v xml:space="preserve"> </v>
          </cell>
        </row>
        <row r="500">
          <cell r="B500" t="str">
            <v>_444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J500" t="str">
            <v/>
          </cell>
          <cell r="K500" t="str">
            <v/>
          </cell>
          <cell r="L500" t="str">
            <v xml:space="preserve"> </v>
          </cell>
        </row>
        <row r="501">
          <cell r="B501" t="str">
            <v>_445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J501" t="str">
            <v/>
          </cell>
          <cell r="K501" t="str">
            <v/>
          </cell>
          <cell r="L501" t="str">
            <v xml:space="preserve"> </v>
          </cell>
        </row>
        <row r="502">
          <cell r="B502" t="str">
            <v>_446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J502" t="str">
            <v/>
          </cell>
          <cell r="K502" t="str">
            <v/>
          </cell>
          <cell r="L502" t="str">
            <v xml:space="preserve"> </v>
          </cell>
        </row>
        <row r="503">
          <cell r="B503" t="str">
            <v>_447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J503" t="str">
            <v/>
          </cell>
          <cell r="K503" t="str">
            <v/>
          </cell>
          <cell r="L503" t="str">
            <v xml:space="preserve"> </v>
          </cell>
        </row>
        <row r="504">
          <cell r="B504" t="str">
            <v>_448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J504" t="str">
            <v/>
          </cell>
          <cell r="K504" t="str">
            <v/>
          </cell>
          <cell r="L504" t="str">
            <v xml:space="preserve"> </v>
          </cell>
        </row>
        <row r="505">
          <cell r="B505" t="str">
            <v>_449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J505" t="str">
            <v/>
          </cell>
          <cell r="K505" t="str">
            <v/>
          </cell>
          <cell r="L505" t="str">
            <v xml:space="preserve"> </v>
          </cell>
        </row>
        <row r="506">
          <cell r="B506" t="str">
            <v>_450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J506" t="str">
            <v/>
          </cell>
          <cell r="K506" t="str">
            <v/>
          </cell>
          <cell r="L506" t="str">
            <v xml:space="preserve"> </v>
          </cell>
        </row>
        <row r="507">
          <cell r="B507" t="str">
            <v>_451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J507" t="str">
            <v/>
          </cell>
          <cell r="K507" t="str">
            <v/>
          </cell>
          <cell r="L507" t="str">
            <v xml:space="preserve"> </v>
          </cell>
        </row>
        <row r="508">
          <cell r="B508" t="str">
            <v>_452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J508" t="str">
            <v/>
          </cell>
          <cell r="K508" t="str">
            <v/>
          </cell>
          <cell r="L508" t="str">
            <v xml:space="preserve"> </v>
          </cell>
        </row>
        <row r="509">
          <cell r="B509" t="str">
            <v>_453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J509" t="str">
            <v/>
          </cell>
          <cell r="K509" t="str">
            <v/>
          </cell>
          <cell r="L509" t="str">
            <v xml:space="preserve"> </v>
          </cell>
        </row>
        <row r="510">
          <cell r="B510" t="str">
            <v>_454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J510" t="str">
            <v/>
          </cell>
          <cell r="K510" t="str">
            <v/>
          </cell>
          <cell r="L510" t="str">
            <v xml:space="preserve"> </v>
          </cell>
        </row>
        <row r="511">
          <cell r="B511" t="str">
            <v>_455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J511" t="str">
            <v/>
          </cell>
          <cell r="K511" t="str">
            <v/>
          </cell>
          <cell r="L511" t="str">
            <v xml:space="preserve"> </v>
          </cell>
        </row>
        <row r="512">
          <cell r="B512" t="str">
            <v>_456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J512" t="str">
            <v/>
          </cell>
          <cell r="K512" t="str">
            <v/>
          </cell>
          <cell r="L512" t="str">
            <v xml:space="preserve"> </v>
          </cell>
        </row>
        <row r="513">
          <cell r="B513" t="str">
            <v>_457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J513" t="str">
            <v/>
          </cell>
          <cell r="K513" t="str">
            <v/>
          </cell>
          <cell r="L513" t="str">
            <v xml:space="preserve"> </v>
          </cell>
        </row>
        <row r="514">
          <cell r="B514" t="str">
            <v>_458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J514" t="str">
            <v/>
          </cell>
          <cell r="K514" t="str">
            <v/>
          </cell>
          <cell r="L514" t="str">
            <v xml:space="preserve"> </v>
          </cell>
        </row>
        <row r="515">
          <cell r="B515" t="str">
            <v>_459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J515" t="str">
            <v/>
          </cell>
          <cell r="K515" t="str">
            <v/>
          </cell>
          <cell r="L515" t="str">
            <v xml:space="preserve"> </v>
          </cell>
        </row>
        <row r="516">
          <cell r="B516" t="str">
            <v>_460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J516" t="str">
            <v/>
          </cell>
          <cell r="K516" t="str">
            <v/>
          </cell>
          <cell r="L516" t="str">
            <v xml:space="preserve"> </v>
          </cell>
        </row>
        <row r="517">
          <cell r="B517" t="str">
            <v>_461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J517" t="str">
            <v/>
          </cell>
          <cell r="K517" t="str">
            <v/>
          </cell>
          <cell r="L517" t="str">
            <v xml:space="preserve"> </v>
          </cell>
        </row>
        <row r="518">
          <cell r="B518" t="str">
            <v>_462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J518" t="str">
            <v/>
          </cell>
          <cell r="K518" t="str">
            <v/>
          </cell>
          <cell r="L518" t="str">
            <v xml:space="preserve"> </v>
          </cell>
        </row>
        <row r="519">
          <cell r="B519" t="str">
            <v>_463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J519" t="str">
            <v/>
          </cell>
          <cell r="K519" t="str">
            <v/>
          </cell>
          <cell r="L519" t="str">
            <v xml:space="preserve"> </v>
          </cell>
        </row>
        <row r="520">
          <cell r="B520" t="str">
            <v>_464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J520" t="str">
            <v/>
          </cell>
          <cell r="K520" t="str">
            <v/>
          </cell>
          <cell r="L520" t="str">
            <v xml:space="preserve"> </v>
          </cell>
        </row>
        <row r="521">
          <cell r="B521" t="str">
            <v>_465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J521" t="str">
            <v/>
          </cell>
          <cell r="K521" t="str">
            <v/>
          </cell>
          <cell r="L521" t="str">
            <v xml:space="preserve"> </v>
          </cell>
        </row>
        <row r="522">
          <cell r="B522" t="str">
            <v>_466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J522" t="str">
            <v/>
          </cell>
          <cell r="K522" t="str">
            <v/>
          </cell>
          <cell r="L522" t="str">
            <v xml:space="preserve"> </v>
          </cell>
        </row>
        <row r="523">
          <cell r="B523" t="str">
            <v>_467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J523" t="str">
            <v/>
          </cell>
          <cell r="K523" t="str">
            <v/>
          </cell>
          <cell r="L523" t="str">
            <v xml:space="preserve"> </v>
          </cell>
        </row>
        <row r="524">
          <cell r="B524" t="str">
            <v>_468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J524" t="str">
            <v/>
          </cell>
          <cell r="K524" t="str">
            <v/>
          </cell>
          <cell r="L524" t="str">
            <v xml:space="preserve"> </v>
          </cell>
        </row>
        <row r="525">
          <cell r="B525" t="str">
            <v>_469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J525" t="str">
            <v/>
          </cell>
          <cell r="K525" t="str">
            <v/>
          </cell>
          <cell r="L525" t="str">
            <v xml:space="preserve"> </v>
          </cell>
        </row>
        <row r="526">
          <cell r="B526" t="str">
            <v>_470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J526" t="str">
            <v/>
          </cell>
          <cell r="K526" t="str">
            <v/>
          </cell>
          <cell r="L526" t="str">
            <v xml:space="preserve"> </v>
          </cell>
        </row>
        <row r="527">
          <cell r="B527" t="str">
            <v>_471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J527" t="str">
            <v/>
          </cell>
          <cell r="K527" t="str">
            <v/>
          </cell>
          <cell r="L527" t="str">
            <v xml:space="preserve"> </v>
          </cell>
        </row>
        <row r="528">
          <cell r="B528" t="str">
            <v>_472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J528" t="str">
            <v/>
          </cell>
          <cell r="K528" t="str">
            <v/>
          </cell>
          <cell r="L528" t="str">
            <v xml:space="preserve"> </v>
          </cell>
        </row>
        <row r="529">
          <cell r="B529" t="str">
            <v>_473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J529" t="str">
            <v/>
          </cell>
          <cell r="K529" t="str">
            <v/>
          </cell>
          <cell r="L529" t="str">
            <v xml:space="preserve"> </v>
          </cell>
        </row>
        <row r="530">
          <cell r="B530" t="str">
            <v>_474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J530" t="str">
            <v/>
          </cell>
          <cell r="K530" t="str">
            <v/>
          </cell>
          <cell r="L530" t="str">
            <v xml:space="preserve"> </v>
          </cell>
        </row>
        <row r="531">
          <cell r="B531" t="str">
            <v>_475</v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J531" t="str">
            <v/>
          </cell>
          <cell r="K531" t="str">
            <v/>
          </cell>
          <cell r="L531" t="str">
            <v xml:space="preserve"> </v>
          </cell>
        </row>
        <row r="532">
          <cell r="B532" t="str">
            <v>_476</v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J532" t="str">
            <v/>
          </cell>
          <cell r="K532" t="str">
            <v/>
          </cell>
          <cell r="L532" t="str">
            <v xml:space="preserve"> </v>
          </cell>
        </row>
        <row r="533">
          <cell r="B533" t="str">
            <v>_477</v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J533" t="str">
            <v/>
          </cell>
          <cell r="K533" t="str">
            <v/>
          </cell>
          <cell r="L533" t="str">
            <v xml:space="preserve"> </v>
          </cell>
        </row>
        <row r="534">
          <cell r="B534" t="str">
            <v>_478</v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J534" t="str">
            <v/>
          </cell>
          <cell r="K534" t="str">
            <v/>
          </cell>
          <cell r="L534" t="str">
            <v xml:space="preserve"> </v>
          </cell>
        </row>
        <row r="535">
          <cell r="B535" t="str">
            <v>_479</v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J535" t="str">
            <v/>
          </cell>
          <cell r="K535" t="str">
            <v/>
          </cell>
          <cell r="L535" t="str">
            <v xml:space="preserve"> </v>
          </cell>
        </row>
        <row r="536">
          <cell r="B536" t="str">
            <v>_480</v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J536" t="str">
            <v/>
          </cell>
          <cell r="K536" t="str">
            <v/>
          </cell>
          <cell r="L536" t="str">
            <v xml:space="preserve"> </v>
          </cell>
        </row>
        <row r="537">
          <cell r="B537" t="str">
            <v>_481</v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J537" t="str">
            <v/>
          </cell>
          <cell r="K537" t="str">
            <v/>
          </cell>
          <cell r="L537" t="str">
            <v xml:space="preserve"> </v>
          </cell>
        </row>
        <row r="538">
          <cell r="B538" t="str">
            <v>_482</v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J538" t="str">
            <v/>
          </cell>
          <cell r="K538" t="str">
            <v/>
          </cell>
          <cell r="L538" t="str">
            <v xml:space="preserve"> </v>
          </cell>
        </row>
        <row r="539">
          <cell r="B539" t="str">
            <v>_483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J539" t="str">
            <v/>
          </cell>
          <cell r="K539" t="str">
            <v/>
          </cell>
          <cell r="L539" t="str">
            <v xml:space="preserve"> </v>
          </cell>
        </row>
        <row r="540">
          <cell r="B540" t="str">
            <v>_484</v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J540" t="str">
            <v/>
          </cell>
          <cell r="K540" t="str">
            <v/>
          </cell>
          <cell r="L540" t="str">
            <v xml:space="preserve"> </v>
          </cell>
        </row>
        <row r="541">
          <cell r="B541" t="str">
            <v>_485</v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J541" t="str">
            <v/>
          </cell>
          <cell r="K541" t="str">
            <v/>
          </cell>
          <cell r="L541" t="str">
            <v xml:space="preserve"> </v>
          </cell>
        </row>
        <row r="542">
          <cell r="B542" t="str">
            <v>_486</v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J542" t="str">
            <v/>
          </cell>
          <cell r="K542" t="str">
            <v/>
          </cell>
          <cell r="L542" t="str">
            <v xml:space="preserve"> </v>
          </cell>
        </row>
        <row r="543">
          <cell r="B543" t="str">
            <v>_487</v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J543" t="str">
            <v/>
          </cell>
          <cell r="K543" t="str">
            <v/>
          </cell>
          <cell r="L543" t="str">
            <v xml:space="preserve"> </v>
          </cell>
        </row>
        <row r="544">
          <cell r="B544" t="str">
            <v>_488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J544" t="str">
            <v/>
          </cell>
          <cell r="K544" t="str">
            <v/>
          </cell>
          <cell r="L544" t="str">
            <v xml:space="preserve"> </v>
          </cell>
        </row>
        <row r="545">
          <cell r="B545" t="str">
            <v>_489</v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J545" t="str">
            <v/>
          </cell>
          <cell r="K545" t="str">
            <v/>
          </cell>
          <cell r="L545" t="str">
            <v xml:space="preserve"> </v>
          </cell>
        </row>
        <row r="546">
          <cell r="B546" t="str">
            <v>_490</v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J546" t="str">
            <v/>
          </cell>
          <cell r="K546" t="str">
            <v/>
          </cell>
          <cell r="L546" t="str">
            <v xml:space="preserve"> </v>
          </cell>
        </row>
        <row r="547">
          <cell r="B547" t="str">
            <v>_491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J547" t="str">
            <v/>
          </cell>
          <cell r="K547" t="str">
            <v/>
          </cell>
          <cell r="L547" t="str">
            <v xml:space="preserve"> </v>
          </cell>
        </row>
        <row r="548">
          <cell r="B548" t="str">
            <v>_492</v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J548" t="str">
            <v/>
          </cell>
          <cell r="K548" t="str">
            <v/>
          </cell>
          <cell r="L548" t="str">
            <v xml:space="preserve"> </v>
          </cell>
        </row>
        <row r="549">
          <cell r="B549" t="str">
            <v>_493</v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J549" t="str">
            <v/>
          </cell>
          <cell r="K549" t="str">
            <v/>
          </cell>
          <cell r="L549" t="str">
            <v xml:space="preserve"> </v>
          </cell>
        </row>
        <row r="550">
          <cell r="B550" t="str">
            <v>_494</v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J550" t="str">
            <v/>
          </cell>
          <cell r="K550" t="str">
            <v/>
          </cell>
          <cell r="L550" t="str">
            <v xml:space="preserve"> </v>
          </cell>
        </row>
        <row r="551">
          <cell r="B551" t="str">
            <v>_495</v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J551" t="str">
            <v/>
          </cell>
          <cell r="K551" t="str">
            <v/>
          </cell>
          <cell r="L551" t="str">
            <v xml:space="preserve"> </v>
          </cell>
        </row>
        <row r="552">
          <cell r="B552" t="str">
            <v>_496</v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J552" t="str">
            <v/>
          </cell>
          <cell r="K552" t="str">
            <v/>
          </cell>
          <cell r="L552" t="str">
            <v xml:space="preserve"> </v>
          </cell>
        </row>
        <row r="553">
          <cell r="B553" t="str">
            <v>_497</v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J553" t="str">
            <v/>
          </cell>
          <cell r="K553" t="str">
            <v/>
          </cell>
          <cell r="L553" t="str">
            <v xml:space="preserve"> </v>
          </cell>
        </row>
        <row r="554">
          <cell r="B554" t="str">
            <v>_498</v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J554" t="str">
            <v/>
          </cell>
          <cell r="K554" t="str">
            <v/>
          </cell>
          <cell r="L554" t="str">
            <v xml:space="preserve"> </v>
          </cell>
        </row>
        <row r="555">
          <cell r="B555" t="str">
            <v>_499</v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J555" t="str">
            <v/>
          </cell>
          <cell r="K555" t="str">
            <v/>
          </cell>
          <cell r="L555" t="str">
            <v xml:space="preserve"> </v>
          </cell>
        </row>
        <row r="556">
          <cell r="B556" t="str">
            <v>_500</v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J556" t="str">
            <v/>
          </cell>
          <cell r="K556" t="str">
            <v/>
          </cell>
          <cell r="L556" t="str">
            <v xml:space="preserve"> </v>
          </cell>
        </row>
        <row r="557">
          <cell r="B557" t="str">
            <v>_501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J557" t="str">
            <v/>
          </cell>
          <cell r="K557" t="str">
            <v/>
          </cell>
          <cell r="L557" t="str">
            <v xml:space="preserve"> </v>
          </cell>
        </row>
        <row r="558">
          <cell r="B558" t="str">
            <v>_502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J558" t="str">
            <v/>
          </cell>
          <cell r="K558" t="str">
            <v/>
          </cell>
          <cell r="L558" t="str">
            <v xml:space="preserve"> </v>
          </cell>
        </row>
        <row r="559">
          <cell r="B559" t="str">
            <v>_503</v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J559" t="str">
            <v/>
          </cell>
          <cell r="K559" t="str">
            <v/>
          </cell>
          <cell r="L559" t="str">
            <v xml:space="preserve"> </v>
          </cell>
        </row>
        <row r="560">
          <cell r="B560" t="str">
            <v>_504</v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J560" t="str">
            <v/>
          </cell>
          <cell r="K560" t="str">
            <v/>
          </cell>
          <cell r="L560" t="str">
            <v xml:space="preserve"> </v>
          </cell>
        </row>
        <row r="561">
          <cell r="B561" t="str">
            <v>_505</v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J561" t="str">
            <v/>
          </cell>
          <cell r="K561" t="str">
            <v/>
          </cell>
          <cell r="L561" t="str">
            <v xml:space="preserve"> </v>
          </cell>
        </row>
        <row r="562">
          <cell r="B562" t="str">
            <v>_506</v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J562" t="str">
            <v/>
          </cell>
          <cell r="K562" t="str">
            <v/>
          </cell>
          <cell r="L562" t="str">
            <v xml:space="preserve"> </v>
          </cell>
        </row>
        <row r="563">
          <cell r="B563" t="str">
            <v>_507</v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J563" t="str">
            <v/>
          </cell>
          <cell r="K563" t="str">
            <v/>
          </cell>
          <cell r="L563" t="str">
            <v xml:space="preserve"> </v>
          </cell>
        </row>
        <row r="564">
          <cell r="B564" t="str">
            <v>_508</v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J564" t="str">
            <v/>
          </cell>
          <cell r="K564" t="str">
            <v/>
          </cell>
          <cell r="L564" t="str">
            <v xml:space="preserve"> </v>
          </cell>
        </row>
        <row r="565">
          <cell r="B565" t="str">
            <v>_509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J565" t="str">
            <v/>
          </cell>
          <cell r="K565" t="str">
            <v/>
          </cell>
          <cell r="L565" t="str">
            <v xml:space="preserve"> </v>
          </cell>
        </row>
        <row r="566">
          <cell r="B566" t="str">
            <v>_510</v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J566" t="str">
            <v/>
          </cell>
          <cell r="K566" t="str">
            <v/>
          </cell>
          <cell r="L566" t="str">
            <v xml:space="preserve"> </v>
          </cell>
        </row>
        <row r="567">
          <cell r="B567" t="str">
            <v>_511</v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J567" t="str">
            <v/>
          </cell>
          <cell r="K567" t="str">
            <v/>
          </cell>
          <cell r="L567" t="str">
            <v xml:space="preserve"> </v>
          </cell>
        </row>
        <row r="568">
          <cell r="B568" t="str">
            <v>_512</v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J568" t="str">
            <v/>
          </cell>
          <cell r="K568" t="str">
            <v/>
          </cell>
          <cell r="L568" t="str">
            <v xml:space="preserve"> </v>
          </cell>
        </row>
        <row r="569">
          <cell r="B569" t="str">
            <v>_513</v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J569" t="str">
            <v/>
          </cell>
          <cell r="K569" t="str">
            <v/>
          </cell>
          <cell r="L569" t="str">
            <v xml:space="preserve"> </v>
          </cell>
        </row>
        <row r="570">
          <cell r="B570" t="str">
            <v>_514</v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J570" t="str">
            <v/>
          </cell>
          <cell r="K570" t="str">
            <v/>
          </cell>
          <cell r="L570" t="str">
            <v xml:space="preserve"> </v>
          </cell>
        </row>
        <row r="571">
          <cell r="B571" t="str">
            <v>_515</v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J571" t="str">
            <v/>
          </cell>
          <cell r="K571" t="str">
            <v/>
          </cell>
          <cell r="L571" t="str">
            <v xml:space="preserve"> </v>
          </cell>
        </row>
        <row r="572">
          <cell r="B572" t="str">
            <v>_516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J572" t="str">
            <v/>
          </cell>
          <cell r="K572" t="str">
            <v/>
          </cell>
          <cell r="L572" t="str">
            <v xml:space="preserve"> </v>
          </cell>
        </row>
        <row r="573">
          <cell r="B573" t="str">
            <v>_517</v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J573" t="str">
            <v/>
          </cell>
          <cell r="K573" t="str">
            <v/>
          </cell>
          <cell r="L573" t="str">
            <v xml:space="preserve"> </v>
          </cell>
        </row>
        <row r="574">
          <cell r="B574" t="str">
            <v>_518</v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J574" t="str">
            <v/>
          </cell>
          <cell r="K574" t="str">
            <v/>
          </cell>
          <cell r="L574" t="str">
            <v xml:space="preserve"> </v>
          </cell>
        </row>
        <row r="575">
          <cell r="B575" t="str">
            <v>_519</v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J575" t="str">
            <v/>
          </cell>
          <cell r="K575" t="str">
            <v/>
          </cell>
          <cell r="L575" t="str">
            <v xml:space="preserve"> </v>
          </cell>
        </row>
        <row r="576">
          <cell r="B576" t="str">
            <v>_520</v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J576" t="str">
            <v/>
          </cell>
          <cell r="K576" t="str">
            <v/>
          </cell>
          <cell r="L576" t="str">
            <v xml:space="preserve"> </v>
          </cell>
        </row>
        <row r="577">
          <cell r="B577" t="str">
            <v>_521</v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J577" t="str">
            <v/>
          </cell>
          <cell r="K577" t="str">
            <v/>
          </cell>
          <cell r="L577" t="str">
            <v xml:space="preserve"> </v>
          </cell>
        </row>
        <row r="578">
          <cell r="B578" t="str">
            <v>_522</v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J578" t="str">
            <v/>
          </cell>
          <cell r="K578" t="str">
            <v/>
          </cell>
          <cell r="L578" t="str">
            <v xml:space="preserve"> </v>
          </cell>
        </row>
        <row r="579">
          <cell r="B579" t="str">
            <v>_523</v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J579" t="str">
            <v/>
          </cell>
          <cell r="K579" t="str">
            <v/>
          </cell>
          <cell r="L579" t="str">
            <v xml:space="preserve"> </v>
          </cell>
        </row>
        <row r="580">
          <cell r="B580" t="str">
            <v>_524</v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J580" t="str">
            <v/>
          </cell>
          <cell r="K580" t="str">
            <v/>
          </cell>
          <cell r="L580" t="str">
            <v xml:space="preserve"> </v>
          </cell>
        </row>
        <row r="581">
          <cell r="B581" t="str">
            <v>_525</v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J581" t="str">
            <v/>
          </cell>
          <cell r="K581" t="str">
            <v/>
          </cell>
          <cell r="L581" t="str">
            <v xml:space="preserve"> </v>
          </cell>
        </row>
        <row r="582">
          <cell r="B582" t="str">
            <v>_526</v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J582" t="str">
            <v/>
          </cell>
          <cell r="K582" t="str">
            <v/>
          </cell>
          <cell r="L582" t="str">
            <v xml:space="preserve"> </v>
          </cell>
        </row>
        <row r="583">
          <cell r="B583" t="str">
            <v>_527</v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J583" t="str">
            <v/>
          </cell>
          <cell r="K583" t="str">
            <v/>
          </cell>
          <cell r="L583" t="str">
            <v xml:space="preserve"> </v>
          </cell>
        </row>
        <row r="584">
          <cell r="B584" t="str">
            <v>_528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J584" t="str">
            <v/>
          </cell>
          <cell r="K584" t="str">
            <v/>
          </cell>
          <cell r="L584" t="str">
            <v xml:space="preserve"> </v>
          </cell>
        </row>
        <row r="585">
          <cell r="B585" t="str">
            <v>_529</v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J585" t="str">
            <v/>
          </cell>
          <cell r="K585" t="str">
            <v/>
          </cell>
          <cell r="L585" t="str">
            <v xml:space="preserve"> </v>
          </cell>
        </row>
        <row r="586">
          <cell r="B586" t="str">
            <v>_530</v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J586" t="str">
            <v/>
          </cell>
          <cell r="K586" t="str">
            <v/>
          </cell>
          <cell r="L586" t="str">
            <v xml:space="preserve"> </v>
          </cell>
        </row>
        <row r="587">
          <cell r="B587" t="str">
            <v>_531</v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J587" t="str">
            <v/>
          </cell>
          <cell r="K587" t="str">
            <v/>
          </cell>
          <cell r="L587" t="str">
            <v xml:space="preserve"> </v>
          </cell>
        </row>
        <row r="588">
          <cell r="B588" t="str">
            <v>_532</v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J588" t="str">
            <v/>
          </cell>
          <cell r="K588" t="str">
            <v/>
          </cell>
          <cell r="L588" t="str">
            <v xml:space="preserve"> </v>
          </cell>
        </row>
        <row r="589">
          <cell r="B589" t="str">
            <v>_533</v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J589" t="str">
            <v/>
          </cell>
          <cell r="K589" t="str">
            <v/>
          </cell>
          <cell r="L589" t="str">
            <v xml:space="preserve"> </v>
          </cell>
        </row>
        <row r="590">
          <cell r="B590" t="str">
            <v>_534</v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J590" t="str">
            <v/>
          </cell>
          <cell r="K590" t="str">
            <v/>
          </cell>
          <cell r="L590" t="str">
            <v xml:space="preserve"> </v>
          </cell>
        </row>
        <row r="591">
          <cell r="B591" t="str">
            <v>_535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J591" t="str">
            <v/>
          </cell>
          <cell r="K591" t="str">
            <v/>
          </cell>
          <cell r="L591" t="str">
            <v xml:space="preserve"> </v>
          </cell>
        </row>
        <row r="592">
          <cell r="B592" t="str">
            <v>_536</v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J592" t="str">
            <v/>
          </cell>
          <cell r="K592" t="str">
            <v/>
          </cell>
          <cell r="L592" t="str">
            <v xml:space="preserve"> </v>
          </cell>
        </row>
        <row r="593">
          <cell r="B593" t="str">
            <v>_537</v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J593" t="str">
            <v/>
          </cell>
          <cell r="K593" t="str">
            <v/>
          </cell>
          <cell r="L593" t="str">
            <v xml:space="preserve"> </v>
          </cell>
        </row>
        <row r="594">
          <cell r="B594" t="str">
            <v>_538</v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J594" t="str">
            <v/>
          </cell>
          <cell r="K594" t="str">
            <v/>
          </cell>
          <cell r="L594" t="str">
            <v xml:space="preserve"> </v>
          </cell>
        </row>
        <row r="595">
          <cell r="B595" t="str">
            <v>_539</v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J595" t="str">
            <v/>
          </cell>
          <cell r="K595" t="str">
            <v/>
          </cell>
          <cell r="L595" t="str">
            <v xml:space="preserve"> </v>
          </cell>
        </row>
        <row r="596">
          <cell r="B596" t="str">
            <v>_540</v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J596" t="str">
            <v/>
          </cell>
          <cell r="K596" t="str">
            <v/>
          </cell>
          <cell r="L596" t="str">
            <v xml:space="preserve"> </v>
          </cell>
        </row>
        <row r="597">
          <cell r="B597" t="str">
            <v>_541</v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J597" t="str">
            <v/>
          </cell>
          <cell r="K597" t="str">
            <v/>
          </cell>
          <cell r="L597" t="str">
            <v xml:space="preserve"> </v>
          </cell>
        </row>
        <row r="598">
          <cell r="B598" t="str">
            <v>_542</v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J598" t="str">
            <v/>
          </cell>
          <cell r="K598" t="str">
            <v/>
          </cell>
          <cell r="L598" t="str">
            <v xml:space="preserve"> </v>
          </cell>
        </row>
        <row r="599">
          <cell r="B599" t="str">
            <v>_543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J599" t="str">
            <v/>
          </cell>
          <cell r="K599" t="str">
            <v/>
          </cell>
          <cell r="L599" t="str">
            <v xml:space="preserve"> </v>
          </cell>
        </row>
        <row r="600">
          <cell r="B600" t="str">
            <v>_544</v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J600" t="str">
            <v/>
          </cell>
          <cell r="K600" t="str">
            <v/>
          </cell>
          <cell r="L600" t="str">
            <v xml:space="preserve"> </v>
          </cell>
        </row>
        <row r="601">
          <cell r="B601" t="str">
            <v>_545</v>
          </cell>
          <cell r="C601" t="str">
            <v/>
          </cell>
          <cell r="D601" t="str">
            <v/>
          </cell>
          <cell r="E601" t="str">
            <v/>
          </cell>
          <cell r="F601" t="str">
            <v/>
          </cell>
          <cell r="J601" t="str">
            <v/>
          </cell>
          <cell r="K601" t="str">
            <v/>
          </cell>
          <cell r="L601" t="str">
            <v xml:space="preserve"> </v>
          </cell>
        </row>
        <row r="602">
          <cell r="B602" t="str">
            <v>_546</v>
          </cell>
          <cell r="C602" t="str">
            <v/>
          </cell>
          <cell r="D602" t="str">
            <v/>
          </cell>
          <cell r="E602" t="str">
            <v/>
          </cell>
          <cell r="F602" t="str">
            <v/>
          </cell>
          <cell r="J602" t="str">
            <v/>
          </cell>
          <cell r="K602" t="str">
            <v/>
          </cell>
          <cell r="L602" t="str">
            <v xml:space="preserve"> </v>
          </cell>
        </row>
        <row r="603">
          <cell r="B603" t="str">
            <v>_547</v>
          </cell>
          <cell r="C603" t="str">
            <v/>
          </cell>
          <cell r="D603" t="str">
            <v/>
          </cell>
          <cell r="E603" t="str">
            <v/>
          </cell>
          <cell r="F603" t="str">
            <v/>
          </cell>
          <cell r="J603" t="str">
            <v/>
          </cell>
          <cell r="K603" t="str">
            <v/>
          </cell>
          <cell r="L603" t="str">
            <v xml:space="preserve"> </v>
          </cell>
        </row>
        <row r="604">
          <cell r="B604" t="str">
            <v>_548</v>
          </cell>
          <cell r="C604" t="str">
            <v/>
          </cell>
          <cell r="D604" t="str">
            <v/>
          </cell>
          <cell r="E604" t="str">
            <v/>
          </cell>
          <cell r="F604" t="str">
            <v/>
          </cell>
          <cell r="J604" t="str">
            <v/>
          </cell>
          <cell r="K604" t="str">
            <v/>
          </cell>
          <cell r="L604" t="str">
            <v xml:space="preserve"> </v>
          </cell>
        </row>
        <row r="605">
          <cell r="B605" t="str">
            <v>_549</v>
          </cell>
          <cell r="C605" t="str">
            <v/>
          </cell>
          <cell r="D605" t="str">
            <v/>
          </cell>
          <cell r="E605" t="str">
            <v/>
          </cell>
          <cell r="F605" t="str">
            <v/>
          </cell>
          <cell r="J605" t="str">
            <v/>
          </cell>
          <cell r="K605" t="str">
            <v/>
          </cell>
          <cell r="L605" t="str">
            <v xml:space="preserve"> </v>
          </cell>
        </row>
        <row r="606">
          <cell r="B606" t="str">
            <v>_550</v>
          </cell>
          <cell r="C606" t="str">
            <v/>
          </cell>
          <cell r="D606" t="str">
            <v/>
          </cell>
          <cell r="E606" t="str">
            <v/>
          </cell>
          <cell r="F606" t="str">
            <v/>
          </cell>
          <cell r="J606" t="str">
            <v/>
          </cell>
          <cell r="K606" t="str">
            <v/>
          </cell>
          <cell r="L606" t="str">
            <v xml:space="preserve"> </v>
          </cell>
        </row>
        <row r="607">
          <cell r="B607" t="str">
            <v>_551</v>
          </cell>
          <cell r="C607" t="str">
            <v/>
          </cell>
          <cell r="D607" t="str">
            <v/>
          </cell>
          <cell r="E607" t="str">
            <v/>
          </cell>
          <cell r="F607" t="str">
            <v/>
          </cell>
          <cell r="J607" t="str">
            <v/>
          </cell>
          <cell r="K607" t="str">
            <v/>
          </cell>
          <cell r="L607" t="str">
            <v xml:space="preserve"> </v>
          </cell>
        </row>
        <row r="608">
          <cell r="B608" t="str">
            <v>_552</v>
          </cell>
          <cell r="C608" t="str">
            <v/>
          </cell>
          <cell r="D608" t="str">
            <v/>
          </cell>
          <cell r="E608" t="str">
            <v/>
          </cell>
          <cell r="F608" t="str">
            <v/>
          </cell>
          <cell r="J608" t="str">
            <v/>
          </cell>
          <cell r="K608" t="str">
            <v/>
          </cell>
          <cell r="L608" t="str">
            <v xml:space="preserve"> </v>
          </cell>
        </row>
        <row r="609">
          <cell r="B609" t="str">
            <v>_553</v>
          </cell>
          <cell r="C609" t="str">
            <v/>
          </cell>
          <cell r="D609" t="str">
            <v/>
          </cell>
          <cell r="E609" t="str">
            <v/>
          </cell>
          <cell r="F609" t="str">
            <v/>
          </cell>
          <cell r="J609" t="str">
            <v/>
          </cell>
          <cell r="K609" t="str">
            <v/>
          </cell>
          <cell r="L609" t="str">
            <v xml:space="preserve"> </v>
          </cell>
        </row>
        <row r="610">
          <cell r="B610" t="str">
            <v>_554</v>
          </cell>
          <cell r="C610" t="str">
            <v/>
          </cell>
          <cell r="D610" t="str">
            <v/>
          </cell>
          <cell r="E610" t="str">
            <v/>
          </cell>
          <cell r="F610" t="str">
            <v/>
          </cell>
          <cell r="J610" t="str">
            <v/>
          </cell>
          <cell r="K610" t="str">
            <v/>
          </cell>
          <cell r="L610" t="str">
            <v xml:space="preserve"> </v>
          </cell>
        </row>
        <row r="611">
          <cell r="B611" t="str">
            <v>_555</v>
          </cell>
          <cell r="C611" t="str">
            <v/>
          </cell>
          <cell r="D611" t="str">
            <v/>
          </cell>
          <cell r="E611" t="str">
            <v/>
          </cell>
          <cell r="F611" t="str">
            <v/>
          </cell>
          <cell r="J611" t="str">
            <v/>
          </cell>
          <cell r="K611" t="str">
            <v/>
          </cell>
          <cell r="L611" t="str">
            <v xml:space="preserve"> </v>
          </cell>
        </row>
        <row r="612">
          <cell r="B612" t="str">
            <v>_556</v>
          </cell>
          <cell r="C612" t="str">
            <v/>
          </cell>
          <cell r="D612" t="str">
            <v/>
          </cell>
          <cell r="E612" t="str">
            <v/>
          </cell>
          <cell r="F612" t="str">
            <v/>
          </cell>
          <cell r="J612" t="str">
            <v/>
          </cell>
          <cell r="K612" t="str">
            <v/>
          </cell>
          <cell r="L612" t="str">
            <v xml:space="preserve"> </v>
          </cell>
        </row>
        <row r="613">
          <cell r="B613" t="str">
            <v>_557</v>
          </cell>
          <cell r="C613" t="str">
            <v/>
          </cell>
          <cell r="D613" t="str">
            <v/>
          </cell>
          <cell r="E613" t="str">
            <v/>
          </cell>
          <cell r="F613" t="str">
            <v/>
          </cell>
          <cell r="J613" t="str">
            <v/>
          </cell>
          <cell r="K613" t="str">
            <v/>
          </cell>
          <cell r="L613" t="str">
            <v xml:space="preserve"> </v>
          </cell>
        </row>
        <row r="614">
          <cell r="B614" t="str">
            <v>_558</v>
          </cell>
          <cell r="C614" t="str">
            <v/>
          </cell>
          <cell r="D614" t="str">
            <v/>
          </cell>
          <cell r="E614" t="str">
            <v/>
          </cell>
          <cell r="F614" t="str">
            <v/>
          </cell>
          <cell r="J614" t="str">
            <v/>
          </cell>
          <cell r="K614" t="str">
            <v/>
          </cell>
          <cell r="L614" t="str">
            <v xml:space="preserve"> </v>
          </cell>
        </row>
        <row r="615">
          <cell r="B615" t="str">
            <v>_559</v>
          </cell>
          <cell r="C615" t="str">
            <v/>
          </cell>
          <cell r="D615" t="str">
            <v/>
          </cell>
          <cell r="E615" t="str">
            <v/>
          </cell>
          <cell r="F615" t="str">
            <v/>
          </cell>
          <cell r="J615" t="str">
            <v/>
          </cell>
          <cell r="K615" t="str">
            <v/>
          </cell>
          <cell r="L615" t="str">
            <v xml:space="preserve"> </v>
          </cell>
        </row>
        <row r="616">
          <cell r="B616" t="str">
            <v>_560</v>
          </cell>
          <cell r="C616" t="str">
            <v/>
          </cell>
          <cell r="D616" t="str">
            <v/>
          </cell>
          <cell r="E616" t="str">
            <v/>
          </cell>
          <cell r="F616" t="str">
            <v/>
          </cell>
          <cell r="J616" t="str">
            <v/>
          </cell>
          <cell r="K616" t="str">
            <v/>
          </cell>
          <cell r="L616" t="str">
            <v xml:space="preserve"> </v>
          </cell>
        </row>
        <row r="617">
          <cell r="B617" t="str">
            <v>_561</v>
          </cell>
          <cell r="C617" t="str">
            <v/>
          </cell>
          <cell r="D617" t="str">
            <v/>
          </cell>
          <cell r="E617" t="str">
            <v/>
          </cell>
          <cell r="F617" t="str">
            <v/>
          </cell>
          <cell r="J617" t="str">
            <v/>
          </cell>
          <cell r="K617" t="str">
            <v/>
          </cell>
          <cell r="L617" t="str">
            <v xml:space="preserve"> </v>
          </cell>
        </row>
        <row r="618">
          <cell r="B618" t="str">
            <v>_562</v>
          </cell>
          <cell r="C618" t="str">
            <v/>
          </cell>
          <cell r="D618" t="str">
            <v/>
          </cell>
          <cell r="E618" t="str">
            <v/>
          </cell>
          <cell r="F618" t="str">
            <v/>
          </cell>
          <cell r="J618" t="str">
            <v/>
          </cell>
          <cell r="K618" t="str">
            <v/>
          </cell>
          <cell r="L618" t="str">
            <v xml:space="preserve"> </v>
          </cell>
        </row>
        <row r="619">
          <cell r="B619" t="str">
            <v>_563</v>
          </cell>
          <cell r="C619" t="str">
            <v/>
          </cell>
          <cell r="D619" t="str">
            <v/>
          </cell>
          <cell r="E619" t="str">
            <v/>
          </cell>
          <cell r="F619" t="str">
            <v/>
          </cell>
          <cell r="J619" t="str">
            <v/>
          </cell>
          <cell r="K619" t="str">
            <v/>
          </cell>
          <cell r="L619" t="str">
            <v xml:space="preserve"> </v>
          </cell>
        </row>
        <row r="620">
          <cell r="B620" t="str">
            <v>_564</v>
          </cell>
          <cell r="C620" t="str">
            <v/>
          </cell>
          <cell r="D620" t="str">
            <v/>
          </cell>
          <cell r="E620" t="str">
            <v/>
          </cell>
          <cell r="F620" t="str">
            <v/>
          </cell>
          <cell r="J620" t="str">
            <v/>
          </cell>
          <cell r="K620" t="str">
            <v/>
          </cell>
          <cell r="L620" t="str">
            <v xml:space="preserve"> </v>
          </cell>
        </row>
        <row r="621">
          <cell r="B621" t="str">
            <v>_565</v>
          </cell>
          <cell r="C621" t="str">
            <v/>
          </cell>
          <cell r="D621" t="str">
            <v/>
          </cell>
          <cell r="E621" t="str">
            <v/>
          </cell>
          <cell r="F621" t="str">
            <v/>
          </cell>
          <cell r="J621" t="str">
            <v/>
          </cell>
          <cell r="K621" t="str">
            <v/>
          </cell>
          <cell r="L621" t="str">
            <v xml:space="preserve"> </v>
          </cell>
        </row>
        <row r="622">
          <cell r="B622" t="str">
            <v>_566</v>
          </cell>
          <cell r="C622" t="str">
            <v/>
          </cell>
          <cell r="D622" t="str">
            <v/>
          </cell>
          <cell r="E622" t="str">
            <v/>
          </cell>
          <cell r="F622" t="str">
            <v/>
          </cell>
          <cell r="J622" t="str">
            <v/>
          </cell>
          <cell r="K622" t="str">
            <v/>
          </cell>
          <cell r="L622" t="str">
            <v xml:space="preserve"> </v>
          </cell>
        </row>
        <row r="623">
          <cell r="B623" t="str">
            <v>_567</v>
          </cell>
          <cell r="C623" t="str">
            <v/>
          </cell>
          <cell r="D623" t="str">
            <v/>
          </cell>
          <cell r="E623" t="str">
            <v/>
          </cell>
          <cell r="F623" t="str">
            <v/>
          </cell>
          <cell r="J623" t="str">
            <v/>
          </cell>
          <cell r="K623" t="str">
            <v/>
          </cell>
          <cell r="L623" t="str">
            <v xml:space="preserve"> </v>
          </cell>
        </row>
        <row r="624">
          <cell r="B624" t="str">
            <v>_568</v>
          </cell>
          <cell r="C624" t="str">
            <v/>
          </cell>
          <cell r="D624" t="str">
            <v/>
          </cell>
          <cell r="E624" t="str">
            <v/>
          </cell>
          <cell r="F624" t="str">
            <v/>
          </cell>
          <cell r="J624" t="str">
            <v/>
          </cell>
          <cell r="K624" t="str">
            <v/>
          </cell>
          <cell r="L624" t="str">
            <v xml:space="preserve"> </v>
          </cell>
        </row>
        <row r="625">
          <cell r="B625" t="str">
            <v>_569</v>
          </cell>
          <cell r="C625" t="str">
            <v/>
          </cell>
          <cell r="D625" t="str">
            <v/>
          </cell>
          <cell r="E625" t="str">
            <v/>
          </cell>
          <cell r="F625" t="str">
            <v/>
          </cell>
          <cell r="J625" t="str">
            <v/>
          </cell>
          <cell r="K625" t="str">
            <v/>
          </cell>
          <cell r="L625" t="str">
            <v xml:space="preserve"> </v>
          </cell>
        </row>
        <row r="626">
          <cell r="B626" t="str">
            <v>_570</v>
          </cell>
          <cell r="C626" t="str">
            <v/>
          </cell>
          <cell r="D626" t="str">
            <v/>
          </cell>
          <cell r="E626" t="str">
            <v/>
          </cell>
          <cell r="F626" t="str">
            <v/>
          </cell>
          <cell r="J626" t="str">
            <v/>
          </cell>
          <cell r="K626" t="str">
            <v/>
          </cell>
          <cell r="L626" t="str">
            <v xml:space="preserve"> </v>
          </cell>
        </row>
        <row r="627">
          <cell r="B627" t="str">
            <v>_571</v>
          </cell>
          <cell r="C627" t="str">
            <v/>
          </cell>
          <cell r="D627" t="str">
            <v/>
          </cell>
          <cell r="E627" t="str">
            <v/>
          </cell>
          <cell r="F627" t="str">
            <v/>
          </cell>
          <cell r="J627" t="str">
            <v/>
          </cell>
          <cell r="K627" t="str">
            <v/>
          </cell>
          <cell r="L627" t="str">
            <v xml:space="preserve"> </v>
          </cell>
        </row>
        <row r="628">
          <cell r="B628" t="str">
            <v>_572</v>
          </cell>
          <cell r="C628" t="str">
            <v/>
          </cell>
          <cell r="D628" t="str">
            <v/>
          </cell>
          <cell r="E628" t="str">
            <v/>
          </cell>
          <cell r="F628" t="str">
            <v/>
          </cell>
          <cell r="J628" t="str">
            <v/>
          </cell>
          <cell r="K628" t="str">
            <v/>
          </cell>
          <cell r="L628" t="str">
            <v xml:space="preserve"> </v>
          </cell>
        </row>
        <row r="629">
          <cell r="B629" t="str">
            <v>_573</v>
          </cell>
          <cell r="C629" t="str">
            <v/>
          </cell>
          <cell r="D629" t="str">
            <v/>
          </cell>
          <cell r="E629" t="str">
            <v/>
          </cell>
          <cell r="F629" t="str">
            <v/>
          </cell>
          <cell r="J629" t="str">
            <v/>
          </cell>
          <cell r="K629" t="str">
            <v/>
          </cell>
          <cell r="L629" t="str">
            <v xml:space="preserve"> </v>
          </cell>
        </row>
        <row r="630">
          <cell r="B630" t="str">
            <v>_574</v>
          </cell>
          <cell r="C630" t="str">
            <v/>
          </cell>
          <cell r="D630" t="str">
            <v/>
          </cell>
          <cell r="E630" t="str">
            <v/>
          </cell>
          <cell r="F630" t="str">
            <v/>
          </cell>
          <cell r="J630" t="str">
            <v/>
          </cell>
          <cell r="K630" t="str">
            <v/>
          </cell>
          <cell r="L630" t="str">
            <v xml:space="preserve"> </v>
          </cell>
        </row>
        <row r="631">
          <cell r="B631" t="str">
            <v>_575</v>
          </cell>
          <cell r="C631" t="str">
            <v/>
          </cell>
          <cell r="D631" t="str">
            <v/>
          </cell>
          <cell r="E631" t="str">
            <v/>
          </cell>
          <cell r="F631" t="str">
            <v/>
          </cell>
          <cell r="J631" t="str">
            <v/>
          </cell>
          <cell r="K631" t="str">
            <v/>
          </cell>
          <cell r="L631" t="str">
            <v xml:space="preserve"> </v>
          </cell>
        </row>
        <row r="632">
          <cell r="B632" t="str">
            <v>_576</v>
          </cell>
          <cell r="C632" t="str">
            <v/>
          </cell>
          <cell r="D632" t="str">
            <v/>
          </cell>
          <cell r="E632" t="str">
            <v/>
          </cell>
          <cell r="F632" t="str">
            <v/>
          </cell>
          <cell r="J632" t="str">
            <v/>
          </cell>
          <cell r="K632" t="str">
            <v/>
          </cell>
          <cell r="L632" t="str">
            <v xml:space="preserve"> </v>
          </cell>
        </row>
        <row r="633">
          <cell r="B633" t="str">
            <v>_577</v>
          </cell>
          <cell r="C633" t="str">
            <v/>
          </cell>
          <cell r="D633" t="str">
            <v/>
          </cell>
          <cell r="E633" t="str">
            <v/>
          </cell>
          <cell r="F633" t="str">
            <v/>
          </cell>
          <cell r="J633" t="str">
            <v/>
          </cell>
          <cell r="K633" t="str">
            <v/>
          </cell>
          <cell r="L633" t="str">
            <v xml:space="preserve"> </v>
          </cell>
        </row>
        <row r="634">
          <cell r="B634" t="str">
            <v>_578</v>
          </cell>
          <cell r="C634" t="str">
            <v/>
          </cell>
          <cell r="D634" t="str">
            <v/>
          </cell>
          <cell r="E634" t="str">
            <v/>
          </cell>
          <cell r="F634" t="str">
            <v/>
          </cell>
          <cell r="J634" t="str">
            <v/>
          </cell>
          <cell r="K634" t="str">
            <v/>
          </cell>
          <cell r="L634" t="str">
            <v xml:space="preserve"> </v>
          </cell>
        </row>
        <row r="635">
          <cell r="B635" t="str">
            <v>_579</v>
          </cell>
          <cell r="C635" t="str">
            <v/>
          </cell>
          <cell r="D635" t="str">
            <v/>
          </cell>
          <cell r="E635" t="str">
            <v/>
          </cell>
          <cell r="F635" t="str">
            <v/>
          </cell>
          <cell r="J635" t="str">
            <v/>
          </cell>
          <cell r="K635" t="str">
            <v/>
          </cell>
          <cell r="L635" t="str">
            <v xml:space="preserve"> </v>
          </cell>
        </row>
        <row r="636">
          <cell r="B636" t="str">
            <v>_580</v>
          </cell>
          <cell r="C636" t="str">
            <v/>
          </cell>
          <cell r="D636" t="str">
            <v/>
          </cell>
          <cell r="E636" t="str">
            <v/>
          </cell>
          <cell r="F636" t="str">
            <v/>
          </cell>
          <cell r="J636" t="str">
            <v/>
          </cell>
          <cell r="K636" t="str">
            <v/>
          </cell>
          <cell r="L636" t="str">
            <v xml:space="preserve"> </v>
          </cell>
        </row>
        <row r="637">
          <cell r="B637" t="str">
            <v>_581</v>
          </cell>
          <cell r="C637" t="str">
            <v/>
          </cell>
          <cell r="D637" t="str">
            <v/>
          </cell>
          <cell r="E637" t="str">
            <v/>
          </cell>
          <cell r="F637" t="str">
            <v/>
          </cell>
          <cell r="J637" t="str">
            <v/>
          </cell>
          <cell r="K637" t="str">
            <v/>
          </cell>
          <cell r="L637" t="str">
            <v xml:space="preserve"> </v>
          </cell>
        </row>
        <row r="638">
          <cell r="B638" t="str">
            <v>_582</v>
          </cell>
          <cell r="C638" t="str">
            <v/>
          </cell>
          <cell r="D638" t="str">
            <v/>
          </cell>
          <cell r="E638" t="str">
            <v/>
          </cell>
          <cell r="F638" t="str">
            <v/>
          </cell>
          <cell r="J638" t="str">
            <v/>
          </cell>
          <cell r="K638" t="str">
            <v/>
          </cell>
          <cell r="L638" t="str">
            <v xml:space="preserve"> </v>
          </cell>
        </row>
        <row r="639">
          <cell r="B639" t="str">
            <v>_583</v>
          </cell>
          <cell r="C639" t="str">
            <v/>
          </cell>
          <cell r="D639" t="str">
            <v/>
          </cell>
          <cell r="E639" t="str">
            <v/>
          </cell>
          <cell r="F639" t="str">
            <v/>
          </cell>
          <cell r="J639" t="str">
            <v/>
          </cell>
          <cell r="K639" t="str">
            <v/>
          </cell>
          <cell r="L639" t="str">
            <v xml:space="preserve"> </v>
          </cell>
        </row>
        <row r="640">
          <cell r="B640" t="str">
            <v>_584</v>
          </cell>
          <cell r="C640" t="str">
            <v/>
          </cell>
          <cell r="D640" t="str">
            <v/>
          </cell>
          <cell r="E640" t="str">
            <v/>
          </cell>
          <cell r="F640" t="str">
            <v/>
          </cell>
          <cell r="J640" t="str">
            <v/>
          </cell>
          <cell r="K640" t="str">
            <v/>
          </cell>
          <cell r="L640" t="str">
            <v xml:space="preserve"> </v>
          </cell>
        </row>
        <row r="641">
          <cell r="B641" t="str">
            <v>_585</v>
          </cell>
          <cell r="C641" t="str">
            <v/>
          </cell>
          <cell r="D641" t="str">
            <v/>
          </cell>
          <cell r="E641" t="str">
            <v/>
          </cell>
          <cell r="F641" t="str">
            <v/>
          </cell>
          <cell r="J641" t="str">
            <v/>
          </cell>
          <cell r="K641" t="str">
            <v/>
          </cell>
          <cell r="L641" t="str">
            <v xml:space="preserve"> </v>
          </cell>
        </row>
        <row r="642">
          <cell r="B642" t="str">
            <v>_586</v>
          </cell>
          <cell r="C642" t="str">
            <v/>
          </cell>
          <cell r="D642" t="str">
            <v/>
          </cell>
          <cell r="E642" t="str">
            <v/>
          </cell>
          <cell r="F642" t="str">
            <v/>
          </cell>
          <cell r="J642" t="str">
            <v/>
          </cell>
          <cell r="K642" t="str">
            <v/>
          </cell>
          <cell r="L642" t="str">
            <v xml:space="preserve"> </v>
          </cell>
        </row>
        <row r="643">
          <cell r="B643" t="str">
            <v>_587</v>
          </cell>
          <cell r="C643" t="str">
            <v/>
          </cell>
          <cell r="D643" t="str">
            <v/>
          </cell>
          <cell r="E643" t="str">
            <v/>
          </cell>
          <cell r="F643" t="str">
            <v/>
          </cell>
          <cell r="J643" t="str">
            <v/>
          </cell>
          <cell r="K643" t="str">
            <v/>
          </cell>
          <cell r="L643" t="str">
            <v xml:space="preserve"> </v>
          </cell>
        </row>
        <row r="644">
          <cell r="B644" t="str">
            <v>_588</v>
          </cell>
          <cell r="C644" t="str">
            <v/>
          </cell>
          <cell r="D644" t="str">
            <v/>
          </cell>
          <cell r="E644" t="str">
            <v/>
          </cell>
          <cell r="F644" t="str">
            <v/>
          </cell>
          <cell r="J644" t="str">
            <v/>
          </cell>
          <cell r="K644" t="str">
            <v/>
          </cell>
          <cell r="L644" t="str">
            <v xml:space="preserve"> </v>
          </cell>
        </row>
        <row r="645">
          <cell r="B645" t="str">
            <v>_589</v>
          </cell>
          <cell r="C645" t="str">
            <v/>
          </cell>
          <cell r="D645" t="str">
            <v/>
          </cell>
          <cell r="E645" t="str">
            <v/>
          </cell>
          <cell r="F645" t="str">
            <v/>
          </cell>
          <cell r="J645" t="str">
            <v/>
          </cell>
          <cell r="K645" t="str">
            <v/>
          </cell>
          <cell r="L645" t="str">
            <v xml:space="preserve"> </v>
          </cell>
        </row>
        <row r="646">
          <cell r="B646" t="str">
            <v>_590</v>
          </cell>
          <cell r="C646" t="str">
            <v/>
          </cell>
          <cell r="D646" t="str">
            <v/>
          </cell>
          <cell r="E646" t="str">
            <v/>
          </cell>
          <cell r="F646" t="str">
            <v/>
          </cell>
          <cell r="J646" t="str">
            <v/>
          </cell>
          <cell r="K646" t="str">
            <v/>
          </cell>
          <cell r="L646" t="str">
            <v xml:space="preserve"> </v>
          </cell>
        </row>
        <row r="647">
          <cell r="B647" t="str">
            <v>_591</v>
          </cell>
          <cell r="C647" t="str">
            <v/>
          </cell>
          <cell r="D647" t="str">
            <v/>
          </cell>
          <cell r="E647" t="str">
            <v/>
          </cell>
          <cell r="F647" t="str">
            <v/>
          </cell>
          <cell r="J647" t="str">
            <v/>
          </cell>
          <cell r="K647" t="str">
            <v/>
          </cell>
          <cell r="L647" t="str">
            <v xml:space="preserve"> </v>
          </cell>
        </row>
        <row r="648">
          <cell r="B648" t="str">
            <v>_592</v>
          </cell>
          <cell r="C648" t="str">
            <v/>
          </cell>
          <cell r="D648" t="str">
            <v/>
          </cell>
          <cell r="E648" t="str">
            <v/>
          </cell>
          <cell r="F648" t="str">
            <v/>
          </cell>
          <cell r="J648" t="str">
            <v/>
          </cell>
          <cell r="K648" t="str">
            <v/>
          </cell>
          <cell r="L648" t="str">
            <v xml:space="preserve"> </v>
          </cell>
        </row>
        <row r="649">
          <cell r="B649" t="str">
            <v>_593</v>
          </cell>
          <cell r="C649" t="str">
            <v/>
          </cell>
          <cell r="D649" t="str">
            <v/>
          </cell>
          <cell r="E649" t="str">
            <v/>
          </cell>
          <cell r="F649" t="str">
            <v/>
          </cell>
          <cell r="J649" t="str">
            <v/>
          </cell>
          <cell r="K649" t="str">
            <v/>
          </cell>
          <cell r="L649" t="str">
            <v xml:space="preserve"> </v>
          </cell>
        </row>
        <row r="650">
          <cell r="B650" t="str">
            <v>_594</v>
          </cell>
          <cell r="C650" t="str">
            <v/>
          </cell>
          <cell r="D650" t="str">
            <v/>
          </cell>
          <cell r="E650" t="str">
            <v/>
          </cell>
          <cell r="F650" t="str">
            <v/>
          </cell>
          <cell r="J650" t="str">
            <v/>
          </cell>
          <cell r="K650" t="str">
            <v/>
          </cell>
          <cell r="L650" t="str">
            <v xml:space="preserve"> </v>
          </cell>
        </row>
        <row r="651">
          <cell r="B651" t="str">
            <v>_595</v>
          </cell>
          <cell r="C651" t="str">
            <v/>
          </cell>
          <cell r="D651" t="str">
            <v/>
          </cell>
          <cell r="E651" t="str">
            <v/>
          </cell>
          <cell r="F651" t="str">
            <v/>
          </cell>
          <cell r="J651" t="str">
            <v/>
          </cell>
          <cell r="K651" t="str">
            <v/>
          </cell>
          <cell r="L651" t="str">
            <v xml:space="preserve"> </v>
          </cell>
        </row>
        <row r="652">
          <cell r="B652" t="str">
            <v>_596</v>
          </cell>
          <cell r="C652" t="str">
            <v/>
          </cell>
          <cell r="D652" t="str">
            <v/>
          </cell>
          <cell r="E652" t="str">
            <v/>
          </cell>
          <cell r="F652" t="str">
            <v/>
          </cell>
          <cell r="J652" t="str">
            <v/>
          </cell>
          <cell r="K652" t="str">
            <v/>
          </cell>
          <cell r="L652" t="str">
            <v xml:space="preserve"> </v>
          </cell>
        </row>
        <row r="653">
          <cell r="B653" t="str">
            <v>_597</v>
          </cell>
          <cell r="C653" t="str">
            <v/>
          </cell>
          <cell r="D653" t="str">
            <v/>
          </cell>
          <cell r="E653" t="str">
            <v/>
          </cell>
          <cell r="F653" t="str">
            <v/>
          </cell>
          <cell r="J653" t="str">
            <v/>
          </cell>
          <cell r="K653" t="str">
            <v/>
          </cell>
          <cell r="L653" t="str">
            <v xml:space="preserve"> </v>
          </cell>
        </row>
        <row r="654">
          <cell r="B654" t="str">
            <v>_598</v>
          </cell>
          <cell r="C654" t="str">
            <v/>
          </cell>
          <cell r="D654" t="str">
            <v/>
          </cell>
          <cell r="E654" t="str">
            <v/>
          </cell>
          <cell r="F654" t="str">
            <v/>
          </cell>
          <cell r="J654" t="str">
            <v/>
          </cell>
          <cell r="K654" t="str">
            <v/>
          </cell>
          <cell r="L654" t="str">
            <v xml:space="preserve"> </v>
          </cell>
        </row>
        <row r="655">
          <cell r="B655" t="str">
            <v>_599</v>
          </cell>
          <cell r="C655" t="str">
            <v/>
          </cell>
          <cell r="D655" t="str">
            <v/>
          </cell>
          <cell r="E655" t="str">
            <v/>
          </cell>
          <cell r="F655" t="str">
            <v/>
          </cell>
          <cell r="J655" t="str">
            <v/>
          </cell>
          <cell r="K655" t="str">
            <v/>
          </cell>
          <cell r="L655" t="str">
            <v xml:space="preserve"> </v>
          </cell>
        </row>
        <row r="656">
          <cell r="B656" t="str">
            <v>_600</v>
          </cell>
          <cell r="C656" t="str">
            <v/>
          </cell>
          <cell r="D656" t="str">
            <v/>
          </cell>
          <cell r="E656" t="str">
            <v/>
          </cell>
          <cell r="F656" t="str">
            <v/>
          </cell>
          <cell r="J656" t="str">
            <v/>
          </cell>
          <cell r="K656" t="str">
            <v/>
          </cell>
          <cell r="L656" t="str">
            <v xml:space="preserve"> </v>
          </cell>
        </row>
        <row r="657">
          <cell r="B657" t="str">
            <v>_601</v>
          </cell>
          <cell r="C657" t="str">
            <v/>
          </cell>
          <cell r="D657" t="str">
            <v/>
          </cell>
          <cell r="E657" t="str">
            <v/>
          </cell>
          <cell r="F657" t="str">
            <v/>
          </cell>
          <cell r="J657" t="str">
            <v/>
          </cell>
          <cell r="K657" t="str">
            <v/>
          </cell>
          <cell r="L657" t="str">
            <v xml:space="preserve"> </v>
          </cell>
        </row>
        <row r="658">
          <cell r="B658" t="str">
            <v>_602</v>
          </cell>
          <cell r="C658" t="str">
            <v/>
          </cell>
          <cell r="D658" t="str">
            <v/>
          </cell>
          <cell r="E658" t="str">
            <v/>
          </cell>
          <cell r="F658" t="str">
            <v/>
          </cell>
          <cell r="J658" t="str">
            <v/>
          </cell>
          <cell r="K658" t="str">
            <v/>
          </cell>
          <cell r="L658" t="str">
            <v xml:space="preserve"> </v>
          </cell>
        </row>
        <row r="659">
          <cell r="B659" t="str">
            <v>_603</v>
          </cell>
          <cell r="C659" t="str">
            <v/>
          </cell>
          <cell r="D659" t="str">
            <v/>
          </cell>
          <cell r="E659" t="str">
            <v/>
          </cell>
          <cell r="F659" t="str">
            <v/>
          </cell>
          <cell r="J659" t="str">
            <v/>
          </cell>
          <cell r="K659" t="str">
            <v/>
          </cell>
          <cell r="L659" t="str">
            <v xml:space="preserve"> </v>
          </cell>
        </row>
        <row r="660">
          <cell r="B660" t="str">
            <v>_604</v>
          </cell>
          <cell r="C660" t="str">
            <v/>
          </cell>
          <cell r="D660" t="str">
            <v/>
          </cell>
          <cell r="E660" t="str">
            <v/>
          </cell>
          <cell r="F660" t="str">
            <v/>
          </cell>
          <cell r="J660" t="str">
            <v/>
          </cell>
          <cell r="K660" t="str">
            <v/>
          </cell>
          <cell r="L660" t="str">
            <v xml:space="preserve"> </v>
          </cell>
        </row>
        <row r="661">
          <cell r="B661" t="str">
            <v>_605</v>
          </cell>
          <cell r="C661" t="str">
            <v/>
          </cell>
          <cell r="D661" t="str">
            <v/>
          </cell>
          <cell r="E661" t="str">
            <v/>
          </cell>
          <cell r="F661" t="str">
            <v/>
          </cell>
          <cell r="J661" t="str">
            <v/>
          </cell>
          <cell r="K661" t="str">
            <v/>
          </cell>
          <cell r="L661" t="str">
            <v xml:space="preserve"> </v>
          </cell>
        </row>
        <row r="662">
          <cell r="B662" t="str">
            <v>_606</v>
          </cell>
          <cell r="C662" t="str">
            <v/>
          </cell>
          <cell r="D662" t="str">
            <v/>
          </cell>
          <cell r="E662" t="str">
            <v/>
          </cell>
          <cell r="F662" t="str">
            <v/>
          </cell>
          <cell r="J662" t="str">
            <v/>
          </cell>
          <cell r="K662" t="str">
            <v/>
          </cell>
          <cell r="L662" t="str">
            <v xml:space="preserve"> </v>
          </cell>
        </row>
        <row r="663">
          <cell r="B663" t="str">
            <v>_607</v>
          </cell>
          <cell r="C663" t="str">
            <v/>
          </cell>
          <cell r="D663" t="str">
            <v/>
          </cell>
          <cell r="E663" t="str">
            <v/>
          </cell>
          <cell r="F663" t="str">
            <v/>
          </cell>
          <cell r="J663" t="str">
            <v/>
          </cell>
          <cell r="K663" t="str">
            <v/>
          </cell>
          <cell r="L663" t="str">
            <v xml:space="preserve"> </v>
          </cell>
        </row>
        <row r="664">
          <cell r="B664" t="str">
            <v>_608</v>
          </cell>
          <cell r="C664" t="str">
            <v/>
          </cell>
          <cell r="D664" t="str">
            <v/>
          </cell>
          <cell r="E664" t="str">
            <v/>
          </cell>
          <cell r="F664" t="str">
            <v/>
          </cell>
          <cell r="J664" t="str">
            <v/>
          </cell>
          <cell r="K664" t="str">
            <v/>
          </cell>
          <cell r="L664" t="str">
            <v xml:space="preserve"> </v>
          </cell>
        </row>
        <row r="665">
          <cell r="B665" t="str">
            <v>_609</v>
          </cell>
          <cell r="C665" t="str">
            <v/>
          </cell>
          <cell r="D665" t="str">
            <v/>
          </cell>
          <cell r="E665" t="str">
            <v/>
          </cell>
          <cell r="F665" t="str">
            <v/>
          </cell>
          <cell r="J665" t="str">
            <v/>
          </cell>
          <cell r="K665" t="str">
            <v/>
          </cell>
          <cell r="L665" t="str">
            <v xml:space="preserve"> </v>
          </cell>
        </row>
        <row r="666">
          <cell r="B666" t="str">
            <v>_610</v>
          </cell>
          <cell r="C666" t="str">
            <v/>
          </cell>
          <cell r="D666" t="str">
            <v/>
          </cell>
          <cell r="E666" t="str">
            <v/>
          </cell>
          <cell r="F666" t="str">
            <v/>
          </cell>
          <cell r="J666" t="str">
            <v/>
          </cell>
          <cell r="K666" t="str">
            <v/>
          </cell>
          <cell r="L666" t="str">
            <v xml:space="preserve"> </v>
          </cell>
        </row>
        <row r="667">
          <cell r="B667" t="str">
            <v>_611</v>
          </cell>
          <cell r="C667" t="str">
            <v/>
          </cell>
          <cell r="D667" t="str">
            <v/>
          </cell>
          <cell r="E667" t="str">
            <v/>
          </cell>
          <cell r="F667" t="str">
            <v/>
          </cell>
          <cell r="J667" t="str">
            <v/>
          </cell>
          <cell r="K667" t="str">
            <v/>
          </cell>
          <cell r="L667" t="str">
            <v xml:space="preserve"> </v>
          </cell>
        </row>
        <row r="668">
          <cell r="B668" t="str">
            <v>_612</v>
          </cell>
          <cell r="C668" t="str">
            <v/>
          </cell>
          <cell r="D668" t="str">
            <v/>
          </cell>
          <cell r="E668" t="str">
            <v/>
          </cell>
          <cell r="F668" t="str">
            <v/>
          </cell>
          <cell r="J668" t="str">
            <v/>
          </cell>
          <cell r="K668" t="str">
            <v/>
          </cell>
          <cell r="L668" t="str">
            <v xml:space="preserve"> </v>
          </cell>
        </row>
        <row r="669">
          <cell r="B669" t="str">
            <v>_613</v>
          </cell>
          <cell r="C669" t="str">
            <v/>
          </cell>
          <cell r="D669" t="str">
            <v/>
          </cell>
          <cell r="E669" t="str">
            <v/>
          </cell>
          <cell r="F669" t="str">
            <v/>
          </cell>
          <cell r="J669" t="str">
            <v/>
          </cell>
          <cell r="K669" t="str">
            <v/>
          </cell>
          <cell r="L669" t="str">
            <v xml:space="preserve"> </v>
          </cell>
        </row>
        <row r="670">
          <cell r="B670" t="str">
            <v>_614</v>
          </cell>
          <cell r="C670" t="str">
            <v/>
          </cell>
          <cell r="D670" t="str">
            <v/>
          </cell>
          <cell r="E670" t="str">
            <v/>
          </cell>
          <cell r="F670" t="str">
            <v/>
          </cell>
          <cell r="J670" t="str">
            <v/>
          </cell>
          <cell r="K670" t="str">
            <v/>
          </cell>
          <cell r="L670" t="str">
            <v xml:space="preserve"> </v>
          </cell>
        </row>
        <row r="671">
          <cell r="B671" t="str">
            <v>_615</v>
          </cell>
          <cell r="C671" t="str">
            <v/>
          </cell>
          <cell r="D671" t="str">
            <v/>
          </cell>
          <cell r="E671" t="str">
            <v/>
          </cell>
          <cell r="F671" t="str">
            <v/>
          </cell>
          <cell r="J671" t="str">
            <v/>
          </cell>
          <cell r="K671" t="str">
            <v/>
          </cell>
          <cell r="L671" t="str">
            <v xml:space="preserve"> </v>
          </cell>
        </row>
        <row r="672">
          <cell r="B672" t="str">
            <v>_616</v>
          </cell>
          <cell r="C672" t="str">
            <v/>
          </cell>
          <cell r="D672" t="str">
            <v/>
          </cell>
          <cell r="E672" t="str">
            <v/>
          </cell>
          <cell r="F672" t="str">
            <v/>
          </cell>
          <cell r="J672" t="str">
            <v/>
          </cell>
          <cell r="K672" t="str">
            <v/>
          </cell>
          <cell r="L672" t="str">
            <v xml:space="preserve"> </v>
          </cell>
        </row>
        <row r="673">
          <cell r="B673" t="str">
            <v>_617</v>
          </cell>
          <cell r="C673" t="str">
            <v/>
          </cell>
          <cell r="D673" t="str">
            <v/>
          </cell>
          <cell r="E673" t="str">
            <v/>
          </cell>
          <cell r="F673" t="str">
            <v/>
          </cell>
          <cell r="J673" t="str">
            <v/>
          </cell>
          <cell r="K673" t="str">
            <v/>
          </cell>
          <cell r="L673" t="str">
            <v xml:space="preserve"> </v>
          </cell>
        </row>
        <row r="674">
          <cell r="B674" t="str">
            <v>_618</v>
          </cell>
          <cell r="C674" t="str">
            <v/>
          </cell>
          <cell r="D674" t="str">
            <v/>
          </cell>
          <cell r="E674" t="str">
            <v/>
          </cell>
          <cell r="F674" t="str">
            <v/>
          </cell>
          <cell r="J674" t="str">
            <v/>
          </cell>
          <cell r="K674" t="str">
            <v/>
          </cell>
          <cell r="L674" t="str">
            <v xml:space="preserve"> </v>
          </cell>
        </row>
        <row r="675">
          <cell r="B675" t="str">
            <v>_619</v>
          </cell>
          <cell r="C675" t="str">
            <v/>
          </cell>
          <cell r="D675" t="str">
            <v/>
          </cell>
          <cell r="E675" t="str">
            <v/>
          </cell>
          <cell r="F675" t="str">
            <v/>
          </cell>
          <cell r="J675" t="str">
            <v/>
          </cell>
          <cell r="K675" t="str">
            <v/>
          </cell>
          <cell r="L675" t="str">
            <v xml:space="preserve"> </v>
          </cell>
        </row>
        <row r="676">
          <cell r="B676" t="str">
            <v>_620</v>
          </cell>
          <cell r="C676" t="str">
            <v/>
          </cell>
          <cell r="D676" t="str">
            <v/>
          </cell>
          <cell r="E676" t="str">
            <v/>
          </cell>
          <cell r="F676" t="str">
            <v/>
          </cell>
          <cell r="J676" t="str">
            <v/>
          </cell>
          <cell r="K676" t="str">
            <v/>
          </cell>
          <cell r="L676" t="str">
            <v xml:space="preserve"> </v>
          </cell>
        </row>
        <row r="677">
          <cell r="B677" t="str">
            <v>_621</v>
          </cell>
          <cell r="C677" t="str">
            <v/>
          </cell>
          <cell r="D677" t="str">
            <v/>
          </cell>
          <cell r="E677" t="str">
            <v/>
          </cell>
          <cell r="F677" t="str">
            <v/>
          </cell>
          <cell r="J677" t="str">
            <v/>
          </cell>
          <cell r="K677" t="str">
            <v/>
          </cell>
          <cell r="L677" t="str">
            <v xml:space="preserve"> </v>
          </cell>
        </row>
        <row r="678">
          <cell r="B678" t="str">
            <v>_622</v>
          </cell>
          <cell r="C678" t="str">
            <v/>
          </cell>
          <cell r="D678" t="str">
            <v/>
          </cell>
          <cell r="E678" t="str">
            <v/>
          </cell>
          <cell r="F678" t="str">
            <v/>
          </cell>
          <cell r="J678" t="str">
            <v/>
          </cell>
          <cell r="K678" t="str">
            <v/>
          </cell>
          <cell r="L678" t="str">
            <v xml:space="preserve"> </v>
          </cell>
        </row>
        <row r="679">
          <cell r="B679" t="str">
            <v>_623</v>
          </cell>
          <cell r="C679" t="str">
            <v/>
          </cell>
          <cell r="D679" t="str">
            <v/>
          </cell>
          <cell r="E679" t="str">
            <v/>
          </cell>
          <cell r="F679" t="str">
            <v/>
          </cell>
          <cell r="J679" t="str">
            <v/>
          </cell>
          <cell r="K679" t="str">
            <v/>
          </cell>
          <cell r="L679" t="str">
            <v xml:space="preserve"> </v>
          </cell>
        </row>
        <row r="680">
          <cell r="B680" t="str">
            <v>_624</v>
          </cell>
          <cell r="C680" t="str">
            <v/>
          </cell>
          <cell r="D680" t="str">
            <v/>
          </cell>
          <cell r="E680" t="str">
            <v/>
          </cell>
          <cell r="F680" t="str">
            <v/>
          </cell>
          <cell r="J680" t="str">
            <v/>
          </cell>
          <cell r="K680" t="str">
            <v/>
          </cell>
          <cell r="L680" t="str">
            <v xml:space="preserve"> </v>
          </cell>
        </row>
        <row r="681">
          <cell r="B681" t="str">
            <v>_625</v>
          </cell>
          <cell r="C681" t="str">
            <v/>
          </cell>
          <cell r="D681" t="str">
            <v/>
          </cell>
          <cell r="E681" t="str">
            <v/>
          </cell>
          <cell r="F681" t="str">
            <v/>
          </cell>
          <cell r="J681" t="str">
            <v/>
          </cell>
          <cell r="K681" t="str">
            <v/>
          </cell>
          <cell r="L681" t="str">
            <v xml:space="preserve"> </v>
          </cell>
        </row>
        <row r="682">
          <cell r="B682" t="str">
            <v>_626</v>
          </cell>
          <cell r="C682" t="str">
            <v/>
          </cell>
          <cell r="D682" t="str">
            <v/>
          </cell>
          <cell r="E682" t="str">
            <v/>
          </cell>
          <cell r="F682" t="str">
            <v/>
          </cell>
          <cell r="J682" t="str">
            <v/>
          </cell>
          <cell r="K682" t="str">
            <v/>
          </cell>
          <cell r="L682" t="str">
            <v xml:space="preserve"> </v>
          </cell>
        </row>
        <row r="683">
          <cell r="B683" t="str">
            <v>_627</v>
          </cell>
          <cell r="C683" t="str">
            <v/>
          </cell>
          <cell r="D683" t="str">
            <v/>
          </cell>
          <cell r="E683" t="str">
            <v/>
          </cell>
          <cell r="F683" t="str">
            <v/>
          </cell>
          <cell r="J683" t="str">
            <v/>
          </cell>
          <cell r="K683" t="str">
            <v/>
          </cell>
          <cell r="L683" t="str">
            <v xml:space="preserve"> </v>
          </cell>
        </row>
        <row r="684">
          <cell r="B684" t="str">
            <v>_628</v>
          </cell>
          <cell r="C684" t="str">
            <v/>
          </cell>
          <cell r="D684" t="str">
            <v/>
          </cell>
          <cell r="E684" t="str">
            <v/>
          </cell>
          <cell r="F684" t="str">
            <v/>
          </cell>
          <cell r="J684" t="str">
            <v/>
          </cell>
          <cell r="K684" t="str">
            <v/>
          </cell>
          <cell r="L684" t="str">
            <v xml:space="preserve"> </v>
          </cell>
        </row>
        <row r="685">
          <cell r="B685" t="str">
            <v>_629</v>
          </cell>
          <cell r="C685" t="str">
            <v/>
          </cell>
          <cell r="D685" t="str">
            <v/>
          </cell>
          <cell r="E685" t="str">
            <v/>
          </cell>
          <cell r="F685" t="str">
            <v/>
          </cell>
          <cell r="J685" t="str">
            <v/>
          </cell>
          <cell r="K685" t="str">
            <v/>
          </cell>
          <cell r="L685" t="str">
            <v xml:space="preserve"> </v>
          </cell>
        </row>
        <row r="686">
          <cell r="B686" t="str">
            <v>_630</v>
          </cell>
          <cell r="C686" t="str">
            <v/>
          </cell>
          <cell r="D686" t="str">
            <v/>
          </cell>
          <cell r="E686" t="str">
            <v/>
          </cell>
          <cell r="F686" t="str">
            <v/>
          </cell>
          <cell r="J686" t="str">
            <v/>
          </cell>
          <cell r="K686" t="str">
            <v/>
          </cell>
          <cell r="L686" t="str">
            <v xml:space="preserve"> </v>
          </cell>
        </row>
        <row r="687">
          <cell r="B687" t="str">
            <v>_631</v>
          </cell>
          <cell r="C687" t="str">
            <v/>
          </cell>
          <cell r="D687" t="str">
            <v/>
          </cell>
          <cell r="E687" t="str">
            <v/>
          </cell>
          <cell r="F687" t="str">
            <v/>
          </cell>
          <cell r="J687" t="str">
            <v/>
          </cell>
          <cell r="K687" t="str">
            <v/>
          </cell>
          <cell r="L687" t="str">
            <v xml:space="preserve"> </v>
          </cell>
        </row>
        <row r="688">
          <cell r="B688" t="str">
            <v>_632</v>
          </cell>
          <cell r="C688" t="str">
            <v/>
          </cell>
          <cell r="D688" t="str">
            <v/>
          </cell>
          <cell r="E688" t="str">
            <v/>
          </cell>
          <cell r="F688" t="str">
            <v/>
          </cell>
          <cell r="J688" t="str">
            <v/>
          </cell>
          <cell r="K688" t="str">
            <v/>
          </cell>
          <cell r="L688" t="str">
            <v xml:space="preserve"> </v>
          </cell>
        </row>
        <row r="689">
          <cell r="B689" t="str">
            <v>_633</v>
          </cell>
          <cell r="C689" t="str">
            <v/>
          </cell>
          <cell r="D689" t="str">
            <v/>
          </cell>
          <cell r="E689" t="str">
            <v/>
          </cell>
          <cell r="F689" t="str">
            <v/>
          </cell>
          <cell r="J689" t="str">
            <v/>
          </cell>
          <cell r="K689" t="str">
            <v/>
          </cell>
          <cell r="L689" t="str">
            <v xml:space="preserve"> </v>
          </cell>
        </row>
        <row r="690">
          <cell r="B690" t="str">
            <v>_634</v>
          </cell>
          <cell r="C690" t="str">
            <v/>
          </cell>
          <cell r="D690" t="str">
            <v/>
          </cell>
          <cell r="E690" t="str">
            <v/>
          </cell>
          <cell r="F690" t="str">
            <v/>
          </cell>
          <cell r="J690" t="str">
            <v/>
          </cell>
          <cell r="K690" t="str">
            <v/>
          </cell>
          <cell r="L690" t="str">
            <v xml:space="preserve"> </v>
          </cell>
        </row>
        <row r="691">
          <cell r="B691" t="str">
            <v>_635</v>
          </cell>
          <cell r="C691" t="str">
            <v/>
          </cell>
          <cell r="D691" t="str">
            <v/>
          </cell>
          <cell r="E691" t="str">
            <v/>
          </cell>
          <cell r="F691" t="str">
            <v/>
          </cell>
          <cell r="J691" t="str">
            <v/>
          </cell>
          <cell r="K691" t="str">
            <v/>
          </cell>
          <cell r="L691" t="str">
            <v xml:space="preserve"> </v>
          </cell>
        </row>
        <row r="692">
          <cell r="B692" t="str">
            <v>_636</v>
          </cell>
          <cell r="C692" t="str">
            <v/>
          </cell>
          <cell r="D692" t="str">
            <v/>
          </cell>
          <cell r="E692" t="str">
            <v/>
          </cell>
          <cell r="F692" t="str">
            <v/>
          </cell>
          <cell r="J692" t="str">
            <v/>
          </cell>
          <cell r="K692" t="str">
            <v/>
          </cell>
          <cell r="L692" t="str">
            <v xml:space="preserve"> </v>
          </cell>
        </row>
        <row r="693">
          <cell r="B693" t="str">
            <v>_637</v>
          </cell>
          <cell r="C693" t="str">
            <v/>
          </cell>
          <cell r="D693" t="str">
            <v/>
          </cell>
          <cell r="E693" t="str">
            <v/>
          </cell>
          <cell r="F693" t="str">
            <v/>
          </cell>
          <cell r="J693" t="str">
            <v/>
          </cell>
          <cell r="K693" t="str">
            <v/>
          </cell>
          <cell r="L693" t="str">
            <v xml:space="preserve"> </v>
          </cell>
        </row>
        <row r="694">
          <cell r="B694" t="str">
            <v>_638</v>
          </cell>
          <cell r="C694" t="str">
            <v/>
          </cell>
          <cell r="D694" t="str">
            <v/>
          </cell>
          <cell r="E694" t="str">
            <v/>
          </cell>
          <cell r="F694" t="str">
            <v/>
          </cell>
          <cell r="J694" t="str">
            <v/>
          </cell>
          <cell r="K694" t="str">
            <v/>
          </cell>
          <cell r="L694" t="str">
            <v xml:space="preserve"> </v>
          </cell>
        </row>
        <row r="695">
          <cell r="B695" t="str">
            <v>_639</v>
          </cell>
          <cell r="C695" t="str">
            <v/>
          </cell>
          <cell r="D695" t="str">
            <v/>
          </cell>
          <cell r="E695" t="str">
            <v/>
          </cell>
          <cell r="F695" t="str">
            <v/>
          </cell>
          <cell r="J695" t="str">
            <v/>
          </cell>
          <cell r="K695" t="str">
            <v/>
          </cell>
          <cell r="L695" t="str">
            <v xml:space="preserve"> </v>
          </cell>
        </row>
        <row r="696">
          <cell r="B696" t="str">
            <v>_640</v>
          </cell>
          <cell r="C696" t="str">
            <v/>
          </cell>
          <cell r="D696" t="str">
            <v/>
          </cell>
          <cell r="E696" t="str">
            <v/>
          </cell>
          <cell r="F696" t="str">
            <v/>
          </cell>
          <cell r="J696" t="str">
            <v/>
          </cell>
          <cell r="K696" t="str">
            <v/>
          </cell>
          <cell r="L696" t="str">
            <v xml:space="preserve"> </v>
          </cell>
        </row>
        <row r="697">
          <cell r="B697" t="str">
            <v>_641</v>
          </cell>
          <cell r="C697" t="str">
            <v/>
          </cell>
          <cell r="D697" t="str">
            <v/>
          </cell>
          <cell r="E697" t="str">
            <v/>
          </cell>
          <cell r="F697" t="str">
            <v/>
          </cell>
          <cell r="J697" t="str">
            <v/>
          </cell>
          <cell r="K697" t="str">
            <v/>
          </cell>
          <cell r="L697" t="str">
            <v xml:space="preserve"> </v>
          </cell>
        </row>
        <row r="698">
          <cell r="B698" t="str">
            <v>_642</v>
          </cell>
          <cell r="C698" t="str">
            <v/>
          </cell>
          <cell r="D698" t="str">
            <v/>
          </cell>
          <cell r="E698" t="str">
            <v/>
          </cell>
          <cell r="F698" t="str">
            <v/>
          </cell>
          <cell r="J698" t="str">
            <v/>
          </cell>
          <cell r="K698" t="str">
            <v/>
          </cell>
          <cell r="L698" t="str">
            <v xml:space="preserve"> </v>
          </cell>
        </row>
        <row r="699">
          <cell r="B699" t="str">
            <v>_643</v>
          </cell>
          <cell r="C699" t="str">
            <v/>
          </cell>
          <cell r="D699" t="str">
            <v/>
          </cell>
          <cell r="E699" t="str">
            <v/>
          </cell>
          <cell r="F699" t="str">
            <v/>
          </cell>
          <cell r="J699" t="str">
            <v/>
          </cell>
          <cell r="K699" t="str">
            <v/>
          </cell>
          <cell r="L699" t="str">
            <v xml:space="preserve"> </v>
          </cell>
        </row>
        <row r="700">
          <cell r="B700" t="str">
            <v>_644</v>
          </cell>
          <cell r="C700" t="str">
            <v/>
          </cell>
          <cell r="D700" t="str">
            <v/>
          </cell>
          <cell r="E700" t="str">
            <v/>
          </cell>
          <cell r="F700" t="str">
            <v/>
          </cell>
          <cell r="J700" t="str">
            <v/>
          </cell>
          <cell r="K700" t="str">
            <v/>
          </cell>
          <cell r="L700" t="str">
            <v xml:space="preserve"> </v>
          </cell>
        </row>
        <row r="701">
          <cell r="B701" t="str">
            <v>_645</v>
          </cell>
          <cell r="C701" t="str">
            <v/>
          </cell>
          <cell r="D701" t="str">
            <v/>
          </cell>
          <cell r="E701" t="str">
            <v/>
          </cell>
          <cell r="F701" t="str">
            <v/>
          </cell>
          <cell r="J701" t="str">
            <v/>
          </cell>
          <cell r="K701" t="str">
            <v/>
          </cell>
          <cell r="L701" t="str">
            <v xml:space="preserve"> </v>
          </cell>
        </row>
        <row r="702">
          <cell r="B702" t="str">
            <v>_646</v>
          </cell>
          <cell r="C702" t="str">
            <v/>
          </cell>
          <cell r="D702" t="str">
            <v/>
          </cell>
          <cell r="E702" t="str">
            <v/>
          </cell>
          <cell r="F702" t="str">
            <v/>
          </cell>
          <cell r="J702" t="str">
            <v/>
          </cell>
          <cell r="K702" t="str">
            <v/>
          </cell>
          <cell r="L702" t="str">
            <v xml:space="preserve"> </v>
          </cell>
        </row>
        <row r="703">
          <cell r="B703" t="str">
            <v>_647</v>
          </cell>
          <cell r="C703" t="str">
            <v/>
          </cell>
          <cell r="D703" t="str">
            <v/>
          </cell>
          <cell r="E703" t="str">
            <v/>
          </cell>
          <cell r="F703" t="str">
            <v/>
          </cell>
          <cell r="J703" t="str">
            <v/>
          </cell>
          <cell r="K703" t="str">
            <v/>
          </cell>
          <cell r="L703" t="str">
            <v xml:space="preserve"> </v>
          </cell>
        </row>
        <row r="704">
          <cell r="B704" t="str">
            <v>_648</v>
          </cell>
          <cell r="C704" t="str">
            <v/>
          </cell>
          <cell r="D704" t="str">
            <v/>
          </cell>
          <cell r="E704" t="str">
            <v/>
          </cell>
          <cell r="F704" t="str">
            <v/>
          </cell>
          <cell r="J704" t="str">
            <v/>
          </cell>
          <cell r="K704" t="str">
            <v/>
          </cell>
          <cell r="L704" t="str">
            <v xml:space="preserve"> </v>
          </cell>
        </row>
        <row r="705">
          <cell r="B705" t="str">
            <v>_649</v>
          </cell>
          <cell r="C705" t="str">
            <v/>
          </cell>
          <cell r="D705" t="str">
            <v/>
          </cell>
          <cell r="E705" t="str">
            <v/>
          </cell>
          <cell r="F705" t="str">
            <v/>
          </cell>
          <cell r="J705" t="str">
            <v/>
          </cell>
          <cell r="K705" t="str">
            <v/>
          </cell>
          <cell r="L705" t="str">
            <v xml:space="preserve"> </v>
          </cell>
        </row>
        <row r="706">
          <cell r="B706" t="str">
            <v>_650</v>
          </cell>
          <cell r="C706" t="str">
            <v/>
          </cell>
          <cell r="D706" t="str">
            <v/>
          </cell>
          <cell r="E706" t="str">
            <v/>
          </cell>
          <cell r="F706" t="str">
            <v/>
          </cell>
          <cell r="J706" t="str">
            <v/>
          </cell>
          <cell r="K706" t="str">
            <v/>
          </cell>
          <cell r="L706" t="str">
            <v xml:space="preserve"> </v>
          </cell>
        </row>
        <row r="707">
          <cell r="B707" t="str">
            <v>_651</v>
          </cell>
          <cell r="C707" t="str">
            <v/>
          </cell>
          <cell r="D707" t="str">
            <v/>
          </cell>
          <cell r="E707" t="str">
            <v/>
          </cell>
          <cell r="F707" t="str">
            <v/>
          </cell>
          <cell r="J707" t="str">
            <v/>
          </cell>
          <cell r="K707" t="str">
            <v/>
          </cell>
          <cell r="L707" t="str">
            <v xml:space="preserve"> </v>
          </cell>
        </row>
        <row r="708">
          <cell r="B708" t="str">
            <v>_652</v>
          </cell>
          <cell r="C708" t="str">
            <v/>
          </cell>
          <cell r="D708" t="str">
            <v/>
          </cell>
          <cell r="E708" t="str">
            <v/>
          </cell>
          <cell r="F708" t="str">
            <v/>
          </cell>
          <cell r="J708" t="str">
            <v/>
          </cell>
          <cell r="K708" t="str">
            <v/>
          </cell>
          <cell r="L708" t="str">
            <v xml:space="preserve"> </v>
          </cell>
        </row>
        <row r="709">
          <cell r="B709" t="str">
            <v>_653</v>
          </cell>
          <cell r="C709" t="str">
            <v/>
          </cell>
          <cell r="D709" t="str">
            <v/>
          </cell>
          <cell r="E709" t="str">
            <v/>
          </cell>
          <cell r="F709" t="str">
            <v/>
          </cell>
          <cell r="J709" t="str">
            <v/>
          </cell>
          <cell r="K709" t="str">
            <v/>
          </cell>
          <cell r="L709" t="str">
            <v xml:space="preserve"> </v>
          </cell>
        </row>
        <row r="710">
          <cell r="B710" t="str">
            <v>_654</v>
          </cell>
          <cell r="C710" t="str">
            <v/>
          </cell>
          <cell r="D710" t="str">
            <v/>
          </cell>
          <cell r="E710" t="str">
            <v/>
          </cell>
          <cell r="F710" t="str">
            <v/>
          </cell>
          <cell r="J710" t="str">
            <v/>
          </cell>
          <cell r="K710" t="str">
            <v/>
          </cell>
          <cell r="L710" t="str">
            <v xml:space="preserve"> </v>
          </cell>
        </row>
        <row r="711">
          <cell r="B711" t="str">
            <v>_655</v>
          </cell>
          <cell r="C711" t="str">
            <v/>
          </cell>
          <cell r="D711" t="str">
            <v/>
          </cell>
          <cell r="E711" t="str">
            <v/>
          </cell>
          <cell r="F711" t="str">
            <v/>
          </cell>
          <cell r="J711" t="str">
            <v/>
          </cell>
          <cell r="K711" t="str">
            <v/>
          </cell>
          <cell r="L711" t="str">
            <v xml:space="preserve"> </v>
          </cell>
        </row>
        <row r="712">
          <cell r="B712" t="str">
            <v>_656</v>
          </cell>
          <cell r="C712" t="str">
            <v/>
          </cell>
          <cell r="D712" t="str">
            <v/>
          </cell>
          <cell r="E712" t="str">
            <v/>
          </cell>
          <cell r="F712" t="str">
            <v/>
          </cell>
          <cell r="J712" t="str">
            <v/>
          </cell>
          <cell r="K712" t="str">
            <v/>
          </cell>
          <cell r="L712" t="str">
            <v xml:space="preserve"> </v>
          </cell>
        </row>
        <row r="713">
          <cell r="B713" t="str">
            <v>_657</v>
          </cell>
          <cell r="C713" t="str">
            <v/>
          </cell>
          <cell r="D713" t="str">
            <v/>
          </cell>
          <cell r="E713" t="str">
            <v/>
          </cell>
          <cell r="F713" t="str">
            <v/>
          </cell>
          <cell r="J713" t="str">
            <v/>
          </cell>
          <cell r="K713" t="str">
            <v/>
          </cell>
          <cell r="L713" t="str">
            <v xml:space="preserve"> </v>
          </cell>
        </row>
        <row r="714">
          <cell r="B714" t="str">
            <v>_658</v>
          </cell>
          <cell r="C714" t="str">
            <v/>
          </cell>
          <cell r="D714" t="str">
            <v/>
          </cell>
          <cell r="E714" t="str">
            <v/>
          </cell>
          <cell r="F714" t="str">
            <v/>
          </cell>
          <cell r="J714" t="str">
            <v/>
          </cell>
          <cell r="K714" t="str">
            <v/>
          </cell>
          <cell r="L714" t="str">
            <v xml:space="preserve"> </v>
          </cell>
        </row>
        <row r="715">
          <cell r="B715" t="str">
            <v>_659</v>
          </cell>
          <cell r="C715" t="str">
            <v/>
          </cell>
          <cell r="D715" t="str">
            <v/>
          </cell>
          <cell r="E715" t="str">
            <v/>
          </cell>
          <cell r="F715" t="str">
            <v/>
          </cell>
          <cell r="J715" t="str">
            <v/>
          </cell>
          <cell r="K715" t="str">
            <v/>
          </cell>
          <cell r="L715" t="str">
            <v xml:space="preserve"> </v>
          </cell>
        </row>
        <row r="716">
          <cell r="B716" t="str">
            <v>_660</v>
          </cell>
          <cell r="C716" t="str">
            <v/>
          </cell>
          <cell r="D716" t="str">
            <v/>
          </cell>
          <cell r="E716" t="str">
            <v/>
          </cell>
          <cell r="F716" t="str">
            <v/>
          </cell>
          <cell r="J716" t="str">
            <v/>
          </cell>
          <cell r="K716" t="str">
            <v/>
          </cell>
          <cell r="L716" t="str">
            <v xml:space="preserve"> </v>
          </cell>
        </row>
        <row r="717">
          <cell r="B717" t="str">
            <v>_661</v>
          </cell>
          <cell r="C717" t="str">
            <v/>
          </cell>
          <cell r="D717" t="str">
            <v/>
          </cell>
          <cell r="E717" t="str">
            <v/>
          </cell>
          <cell r="F717" t="str">
            <v/>
          </cell>
          <cell r="J717" t="str">
            <v/>
          </cell>
          <cell r="K717" t="str">
            <v/>
          </cell>
          <cell r="L717" t="str">
            <v xml:space="preserve"> </v>
          </cell>
        </row>
        <row r="718">
          <cell r="B718" t="str">
            <v>_662</v>
          </cell>
          <cell r="C718" t="str">
            <v/>
          </cell>
          <cell r="D718" t="str">
            <v/>
          </cell>
          <cell r="E718" t="str">
            <v/>
          </cell>
          <cell r="F718" t="str">
            <v/>
          </cell>
          <cell r="J718" t="str">
            <v/>
          </cell>
          <cell r="K718" t="str">
            <v/>
          </cell>
          <cell r="L718" t="str">
            <v xml:space="preserve"> </v>
          </cell>
        </row>
        <row r="719">
          <cell r="B719" t="str">
            <v>_663</v>
          </cell>
          <cell r="C719" t="str">
            <v/>
          </cell>
          <cell r="D719" t="str">
            <v/>
          </cell>
          <cell r="E719" t="str">
            <v/>
          </cell>
          <cell r="F719" t="str">
            <v/>
          </cell>
          <cell r="J719" t="str">
            <v/>
          </cell>
          <cell r="K719" t="str">
            <v/>
          </cell>
          <cell r="L719" t="str">
            <v xml:space="preserve"> </v>
          </cell>
        </row>
        <row r="720">
          <cell r="B720" t="str">
            <v>_664</v>
          </cell>
          <cell r="C720" t="str">
            <v/>
          </cell>
          <cell r="D720" t="str">
            <v/>
          </cell>
          <cell r="E720" t="str">
            <v/>
          </cell>
          <cell r="F720" t="str">
            <v/>
          </cell>
          <cell r="J720" t="str">
            <v/>
          </cell>
          <cell r="K720" t="str">
            <v/>
          </cell>
          <cell r="L720" t="str">
            <v xml:space="preserve"> </v>
          </cell>
        </row>
        <row r="721">
          <cell r="B721" t="str">
            <v>_665</v>
          </cell>
          <cell r="C721" t="str">
            <v/>
          </cell>
          <cell r="D721" t="str">
            <v/>
          </cell>
          <cell r="E721" t="str">
            <v/>
          </cell>
          <cell r="F721" t="str">
            <v/>
          </cell>
          <cell r="J721" t="str">
            <v/>
          </cell>
          <cell r="K721" t="str">
            <v/>
          </cell>
          <cell r="L721" t="str">
            <v xml:space="preserve"> </v>
          </cell>
        </row>
        <row r="722">
          <cell r="B722" t="str">
            <v>_666</v>
          </cell>
          <cell r="C722" t="str">
            <v/>
          </cell>
          <cell r="D722" t="str">
            <v/>
          </cell>
          <cell r="E722" t="str">
            <v/>
          </cell>
          <cell r="F722" t="str">
            <v/>
          </cell>
          <cell r="J722" t="str">
            <v/>
          </cell>
          <cell r="K722" t="str">
            <v/>
          </cell>
          <cell r="L722" t="str">
            <v xml:space="preserve"> </v>
          </cell>
        </row>
        <row r="723">
          <cell r="B723" t="str">
            <v>_667</v>
          </cell>
          <cell r="C723" t="str">
            <v/>
          </cell>
          <cell r="D723" t="str">
            <v/>
          </cell>
          <cell r="E723" t="str">
            <v/>
          </cell>
          <cell r="F723" t="str">
            <v/>
          </cell>
          <cell r="J723" t="str">
            <v/>
          </cell>
          <cell r="K723" t="str">
            <v/>
          </cell>
          <cell r="L723" t="str">
            <v xml:space="preserve"> </v>
          </cell>
        </row>
        <row r="724">
          <cell r="B724" t="str">
            <v>_668</v>
          </cell>
          <cell r="C724" t="str">
            <v/>
          </cell>
          <cell r="D724" t="str">
            <v/>
          </cell>
          <cell r="E724" t="str">
            <v/>
          </cell>
          <cell r="F724" t="str">
            <v/>
          </cell>
          <cell r="J724" t="str">
            <v/>
          </cell>
          <cell r="K724" t="str">
            <v/>
          </cell>
          <cell r="L724" t="str">
            <v xml:space="preserve"> </v>
          </cell>
        </row>
        <row r="725">
          <cell r="B725" t="str">
            <v>_669</v>
          </cell>
          <cell r="C725" t="str">
            <v/>
          </cell>
          <cell r="D725" t="str">
            <v/>
          </cell>
          <cell r="E725" t="str">
            <v/>
          </cell>
          <cell r="F725" t="str">
            <v/>
          </cell>
          <cell r="J725" t="str">
            <v/>
          </cell>
          <cell r="K725" t="str">
            <v/>
          </cell>
          <cell r="L725" t="str">
            <v xml:space="preserve"> </v>
          </cell>
        </row>
        <row r="726">
          <cell r="B726" t="str">
            <v>_670</v>
          </cell>
          <cell r="C726" t="str">
            <v/>
          </cell>
          <cell r="D726" t="str">
            <v/>
          </cell>
          <cell r="E726" t="str">
            <v/>
          </cell>
          <cell r="F726" t="str">
            <v/>
          </cell>
          <cell r="J726" t="str">
            <v/>
          </cell>
          <cell r="K726" t="str">
            <v/>
          </cell>
          <cell r="L726" t="str">
            <v xml:space="preserve"> </v>
          </cell>
        </row>
        <row r="727">
          <cell r="B727" t="str">
            <v>_671</v>
          </cell>
          <cell r="C727" t="str">
            <v/>
          </cell>
          <cell r="D727" t="str">
            <v/>
          </cell>
          <cell r="E727" t="str">
            <v/>
          </cell>
          <cell r="F727" t="str">
            <v/>
          </cell>
          <cell r="J727" t="str">
            <v/>
          </cell>
          <cell r="K727" t="str">
            <v/>
          </cell>
          <cell r="L727" t="str">
            <v xml:space="preserve"> </v>
          </cell>
        </row>
        <row r="728">
          <cell r="B728" t="str">
            <v>_672</v>
          </cell>
          <cell r="C728" t="str">
            <v/>
          </cell>
          <cell r="D728" t="str">
            <v/>
          </cell>
          <cell r="E728" t="str">
            <v/>
          </cell>
          <cell r="F728" t="str">
            <v/>
          </cell>
          <cell r="J728" t="str">
            <v/>
          </cell>
          <cell r="K728" t="str">
            <v/>
          </cell>
          <cell r="L728" t="str">
            <v xml:space="preserve"> </v>
          </cell>
        </row>
        <row r="729">
          <cell r="B729" t="str">
            <v>_673</v>
          </cell>
          <cell r="C729" t="str">
            <v/>
          </cell>
          <cell r="D729" t="str">
            <v/>
          </cell>
          <cell r="E729" t="str">
            <v/>
          </cell>
          <cell r="F729" t="str">
            <v/>
          </cell>
          <cell r="J729" t="str">
            <v/>
          </cell>
          <cell r="K729" t="str">
            <v/>
          </cell>
          <cell r="L729" t="str">
            <v xml:space="preserve"> </v>
          </cell>
        </row>
        <row r="730">
          <cell r="B730" t="str">
            <v>_674</v>
          </cell>
          <cell r="C730" t="str">
            <v/>
          </cell>
          <cell r="D730" t="str">
            <v/>
          </cell>
          <cell r="E730" t="str">
            <v/>
          </cell>
          <cell r="F730" t="str">
            <v/>
          </cell>
          <cell r="J730" t="str">
            <v/>
          </cell>
          <cell r="K730" t="str">
            <v/>
          </cell>
          <cell r="L730" t="str">
            <v xml:space="preserve"> </v>
          </cell>
        </row>
        <row r="731">
          <cell r="B731" t="str">
            <v>_675</v>
          </cell>
          <cell r="C731" t="str">
            <v/>
          </cell>
          <cell r="D731" t="str">
            <v/>
          </cell>
          <cell r="E731" t="str">
            <v/>
          </cell>
          <cell r="F731" t="str">
            <v/>
          </cell>
          <cell r="J731" t="str">
            <v/>
          </cell>
          <cell r="K731" t="str">
            <v/>
          </cell>
          <cell r="L731" t="str">
            <v xml:space="preserve"> </v>
          </cell>
        </row>
        <row r="732">
          <cell r="B732" t="str">
            <v>_676</v>
          </cell>
          <cell r="C732" t="str">
            <v/>
          </cell>
          <cell r="D732" t="str">
            <v/>
          </cell>
          <cell r="E732" t="str">
            <v/>
          </cell>
          <cell r="F732" t="str">
            <v/>
          </cell>
          <cell r="J732" t="str">
            <v/>
          </cell>
          <cell r="K732" t="str">
            <v/>
          </cell>
          <cell r="L732" t="str">
            <v xml:space="preserve"> </v>
          </cell>
        </row>
        <row r="733">
          <cell r="B733" t="str">
            <v>_677</v>
          </cell>
          <cell r="C733" t="str">
            <v/>
          </cell>
          <cell r="D733" t="str">
            <v/>
          </cell>
          <cell r="E733" t="str">
            <v/>
          </cell>
          <cell r="F733" t="str">
            <v/>
          </cell>
          <cell r="J733" t="str">
            <v/>
          </cell>
          <cell r="K733" t="str">
            <v/>
          </cell>
          <cell r="L733" t="str">
            <v xml:space="preserve"> </v>
          </cell>
        </row>
        <row r="734">
          <cell r="B734" t="str">
            <v>_678</v>
          </cell>
          <cell r="C734" t="str">
            <v/>
          </cell>
          <cell r="D734" t="str">
            <v/>
          </cell>
          <cell r="E734" t="str">
            <v/>
          </cell>
          <cell r="F734" t="str">
            <v/>
          </cell>
          <cell r="J734" t="str">
            <v/>
          </cell>
          <cell r="K734" t="str">
            <v/>
          </cell>
          <cell r="L734" t="str">
            <v xml:space="preserve"> </v>
          </cell>
        </row>
        <row r="735">
          <cell r="B735" t="str">
            <v>_679</v>
          </cell>
          <cell r="C735" t="str">
            <v/>
          </cell>
          <cell r="D735" t="str">
            <v/>
          </cell>
          <cell r="E735" t="str">
            <v/>
          </cell>
          <cell r="F735" t="str">
            <v/>
          </cell>
          <cell r="J735" t="str">
            <v/>
          </cell>
          <cell r="K735" t="str">
            <v/>
          </cell>
          <cell r="L735" t="str">
            <v xml:space="preserve"> </v>
          </cell>
        </row>
        <row r="736">
          <cell r="B736" t="str">
            <v>_680</v>
          </cell>
          <cell r="C736" t="str">
            <v/>
          </cell>
          <cell r="D736" t="str">
            <v/>
          </cell>
          <cell r="E736" t="str">
            <v/>
          </cell>
          <cell r="F736" t="str">
            <v/>
          </cell>
          <cell r="J736" t="str">
            <v/>
          </cell>
          <cell r="K736" t="str">
            <v/>
          </cell>
          <cell r="L736" t="str">
            <v xml:space="preserve"> </v>
          </cell>
        </row>
        <row r="737">
          <cell r="B737" t="str">
            <v>_681</v>
          </cell>
          <cell r="C737" t="str">
            <v/>
          </cell>
          <cell r="D737" t="str">
            <v/>
          </cell>
          <cell r="E737" t="str">
            <v/>
          </cell>
          <cell r="F737" t="str">
            <v/>
          </cell>
          <cell r="J737" t="str">
            <v/>
          </cell>
          <cell r="K737" t="str">
            <v/>
          </cell>
          <cell r="L737" t="str">
            <v xml:space="preserve"> </v>
          </cell>
        </row>
        <row r="738">
          <cell r="B738" t="str">
            <v>_682</v>
          </cell>
          <cell r="C738" t="str">
            <v/>
          </cell>
          <cell r="D738" t="str">
            <v/>
          </cell>
          <cell r="E738" t="str">
            <v/>
          </cell>
          <cell r="F738" t="str">
            <v/>
          </cell>
          <cell r="J738" t="str">
            <v/>
          </cell>
          <cell r="K738" t="str">
            <v/>
          </cell>
          <cell r="L738" t="str">
            <v xml:space="preserve"> </v>
          </cell>
        </row>
        <row r="739">
          <cell r="B739" t="str">
            <v>_683</v>
          </cell>
          <cell r="C739" t="str">
            <v/>
          </cell>
          <cell r="D739" t="str">
            <v/>
          </cell>
          <cell r="E739" t="str">
            <v/>
          </cell>
          <cell r="F739" t="str">
            <v/>
          </cell>
          <cell r="J739" t="str">
            <v/>
          </cell>
          <cell r="K739" t="str">
            <v/>
          </cell>
          <cell r="L739" t="str">
            <v xml:space="preserve"> </v>
          </cell>
        </row>
        <row r="740">
          <cell r="B740" t="str">
            <v>_684</v>
          </cell>
          <cell r="C740" t="str">
            <v/>
          </cell>
          <cell r="D740" t="str">
            <v/>
          </cell>
          <cell r="E740" t="str">
            <v/>
          </cell>
          <cell r="F740" t="str">
            <v/>
          </cell>
          <cell r="J740" t="str">
            <v/>
          </cell>
          <cell r="K740" t="str">
            <v/>
          </cell>
          <cell r="L740" t="str">
            <v xml:space="preserve"> </v>
          </cell>
        </row>
        <row r="741">
          <cell r="B741" t="str">
            <v>_685</v>
          </cell>
          <cell r="C741" t="str">
            <v/>
          </cell>
          <cell r="D741" t="str">
            <v/>
          </cell>
          <cell r="E741" t="str">
            <v/>
          </cell>
          <cell r="F741" t="str">
            <v/>
          </cell>
          <cell r="J741" t="str">
            <v/>
          </cell>
          <cell r="K741" t="str">
            <v/>
          </cell>
          <cell r="L741" t="str">
            <v xml:space="preserve"> </v>
          </cell>
        </row>
        <row r="742">
          <cell r="B742" t="str">
            <v>_686</v>
          </cell>
          <cell r="C742" t="str">
            <v/>
          </cell>
          <cell r="D742" t="str">
            <v/>
          </cell>
          <cell r="E742" t="str">
            <v/>
          </cell>
          <cell r="F742" t="str">
            <v/>
          </cell>
          <cell r="J742" t="str">
            <v/>
          </cell>
          <cell r="K742" t="str">
            <v/>
          </cell>
          <cell r="L742" t="str">
            <v xml:space="preserve"> </v>
          </cell>
        </row>
        <row r="743">
          <cell r="B743" t="str">
            <v>_687</v>
          </cell>
          <cell r="C743" t="str">
            <v/>
          </cell>
          <cell r="D743" t="str">
            <v/>
          </cell>
          <cell r="E743" t="str">
            <v/>
          </cell>
          <cell r="F743" t="str">
            <v/>
          </cell>
          <cell r="J743" t="str">
            <v/>
          </cell>
          <cell r="K743" t="str">
            <v/>
          </cell>
          <cell r="L743" t="str">
            <v xml:space="preserve"> </v>
          </cell>
        </row>
        <row r="744">
          <cell r="B744" t="str">
            <v>_688</v>
          </cell>
          <cell r="C744" t="str">
            <v/>
          </cell>
          <cell r="D744" t="str">
            <v/>
          </cell>
          <cell r="E744" t="str">
            <v/>
          </cell>
          <cell r="F744" t="str">
            <v/>
          </cell>
          <cell r="J744" t="str">
            <v/>
          </cell>
          <cell r="K744" t="str">
            <v/>
          </cell>
          <cell r="L744" t="str">
            <v xml:space="preserve"> </v>
          </cell>
        </row>
        <row r="745">
          <cell r="B745" t="str">
            <v>_689</v>
          </cell>
          <cell r="C745" t="str">
            <v/>
          </cell>
          <cell r="D745" t="str">
            <v/>
          </cell>
          <cell r="E745" t="str">
            <v/>
          </cell>
          <cell r="F745" t="str">
            <v/>
          </cell>
          <cell r="J745" t="str">
            <v/>
          </cell>
          <cell r="K745" t="str">
            <v/>
          </cell>
          <cell r="L745" t="str">
            <v xml:space="preserve"> </v>
          </cell>
        </row>
        <row r="746">
          <cell r="B746" t="str">
            <v>_690</v>
          </cell>
          <cell r="C746" t="str">
            <v/>
          </cell>
          <cell r="D746" t="str">
            <v/>
          </cell>
          <cell r="E746" t="str">
            <v/>
          </cell>
          <cell r="F746" t="str">
            <v/>
          </cell>
          <cell r="J746" t="str">
            <v/>
          </cell>
          <cell r="K746" t="str">
            <v/>
          </cell>
          <cell r="L746" t="str">
            <v xml:space="preserve"> </v>
          </cell>
        </row>
        <row r="747">
          <cell r="B747" t="str">
            <v>_691</v>
          </cell>
          <cell r="C747" t="str">
            <v/>
          </cell>
          <cell r="D747" t="str">
            <v/>
          </cell>
          <cell r="E747" t="str">
            <v/>
          </cell>
          <cell r="F747" t="str">
            <v/>
          </cell>
          <cell r="J747" t="str">
            <v/>
          </cell>
          <cell r="K747" t="str">
            <v/>
          </cell>
          <cell r="L747" t="str">
            <v xml:space="preserve"> </v>
          </cell>
        </row>
        <row r="748">
          <cell r="B748" t="str">
            <v>_692</v>
          </cell>
          <cell r="C748" t="str">
            <v/>
          </cell>
          <cell r="D748" t="str">
            <v/>
          </cell>
          <cell r="E748" t="str">
            <v/>
          </cell>
          <cell r="F748" t="str">
            <v/>
          </cell>
          <cell r="J748" t="str">
            <v/>
          </cell>
          <cell r="K748" t="str">
            <v/>
          </cell>
          <cell r="L748" t="str">
            <v xml:space="preserve"> </v>
          </cell>
        </row>
        <row r="749">
          <cell r="B749" t="str">
            <v>_693</v>
          </cell>
          <cell r="C749" t="str">
            <v/>
          </cell>
          <cell r="D749" t="str">
            <v/>
          </cell>
          <cell r="E749" t="str">
            <v/>
          </cell>
          <cell r="F749" t="str">
            <v/>
          </cell>
          <cell r="J749" t="str">
            <v/>
          </cell>
          <cell r="K749" t="str">
            <v/>
          </cell>
          <cell r="L749" t="str">
            <v xml:space="preserve"> </v>
          </cell>
        </row>
        <row r="750">
          <cell r="B750" t="str">
            <v>_694</v>
          </cell>
          <cell r="C750" t="str">
            <v/>
          </cell>
          <cell r="D750" t="str">
            <v/>
          </cell>
          <cell r="E750" t="str">
            <v/>
          </cell>
          <cell r="F750" t="str">
            <v/>
          </cell>
          <cell r="J750" t="str">
            <v/>
          </cell>
          <cell r="K750" t="str">
            <v/>
          </cell>
          <cell r="L750" t="str">
            <v xml:space="preserve"> </v>
          </cell>
        </row>
        <row r="751">
          <cell r="B751" t="str">
            <v>_695</v>
          </cell>
          <cell r="C751" t="str">
            <v/>
          </cell>
          <cell r="D751" t="str">
            <v/>
          </cell>
          <cell r="E751" t="str">
            <v/>
          </cell>
          <cell r="F751" t="str">
            <v/>
          </cell>
          <cell r="J751" t="str">
            <v/>
          </cell>
          <cell r="K751" t="str">
            <v/>
          </cell>
          <cell r="L751" t="str">
            <v xml:space="preserve"> </v>
          </cell>
        </row>
        <row r="752">
          <cell r="B752" t="str">
            <v>_696</v>
          </cell>
          <cell r="C752" t="str">
            <v/>
          </cell>
          <cell r="D752" t="str">
            <v/>
          </cell>
          <cell r="E752" t="str">
            <v/>
          </cell>
          <cell r="F752" t="str">
            <v/>
          </cell>
          <cell r="J752" t="str">
            <v/>
          </cell>
          <cell r="K752" t="str">
            <v/>
          </cell>
          <cell r="L752" t="str">
            <v xml:space="preserve"> </v>
          </cell>
        </row>
        <row r="753">
          <cell r="B753" t="str">
            <v>_697</v>
          </cell>
          <cell r="C753" t="str">
            <v/>
          </cell>
          <cell r="D753" t="str">
            <v/>
          </cell>
          <cell r="E753" t="str">
            <v/>
          </cell>
          <cell r="F753" t="str">
            <v/>
          </cell>
          <cell r="J753" t="str">
            <v/>
          </cell>
          <cell r="K753" t="str">
            <v/>
          </cell>
          <cell r="L753" t="str">
            <v xml:space="preserve"> </v>
          </cell>
        </row>
        <row r="754">
          <cell r="B754" t="str">
            <v>_698</v>
          </cell>
          <cell r="C754" t="str">
            <v/>
          </cell>
          <cell r="D754" t="str">
            <v/>
          </cell>
          <cell r="E754" t="str">
            <v/>
          </cell>
          <cell r="F754" t="str">
            <v/>
          </cell>
          <cell r="J754" t="str">
            <v/>
          </cell>
          <cell r="K754" t="str">
            <v/>
          </cell>
          <cell r="L754" t="str">
            <v xml:space="preserve"> </v>
          </cell>
        </row>
        <row r="755">
          <cell r="B755" t="str">
            <v>_699</v>
          </cell>
          <cell r="C755" t="str">
            <v/>
          </cell>
          <cell r="D755" t="str">
            <v/>
          </cell>
          <cell r="E755" t="str">
            <v/>
          </cell>
          <cell r="F755" t="str">
            <v/>
          </cell>
          <cell r="J755" t="str">
            <v/>
          </cell>
          <cell r="K755" t="str">
            <v/>
          </cell>
          <cell r="L755" t="str">
            <v xml:space="preserve"> </v>
          </cell>
        </row>
        <row r="756">
          <cell r="B756" t="str">
            <v>_700</v>
          </cell>
          <cell r="C756" t="str">
            <v/>
          </cell>
          <cell r="D756" t="str">
            <v/>
          </cell>
          <cell r="E756" t="str">
            <v/>
          </cell>
          <cell r="F756" t="str">
            <v/>
          </cell>
          <cell r="J756" t="str">
            <v/>
          </cell>
          <cell r="K756" t="str">
            <v/>
          </cell>
          <cell r="L756" t="str">
            <v xml:space="preserve"> </v>
          </cell>
        </row>
        <row r="757">
          <cell r="B757" t="str">
            <v>_701</v>
          </cell>
          <cell r="C757" t="str">
            <v/>
          </cell>
          <cell r="D757" t="str">
            <v/>
          </cell>
          <cell r="E757" t="str">
            <v/>
          </cell>
          <cell r="F757" t="str">
            <v/>
          </cell>
          <cell r="J757" t="str">
            <v/>
          </cell>
          <cell r="K757" t="str">
            <v/>
          </cell>
          <cell r="L757" t="str">
            <v xml:space="preserve"> </v>
          </cell>
        </row>
        <row r="758">
          <cell r="B758" t="str">
            <v>_702</v>
          </cell>
          <cell r="C758" t="str">
            <v/>
          </cell>
          <cell r="D758" t="str">
            <v/>
          </cell>
          <cell r="E758" t="str">
            <v/>
          </cell>
          <cell r="F758" t="str">
            <v/>
          </cell>
          <cell r="J758" t="str">
            <v/>
          </cell>
          <cell r="K758" t="str">
            <v/>
          </cell>
          <cell r="L758" t="str">
            <v xml:space="preserve"> </v>
          </cell>
        </row>
        <row r="759">
          <cell r="B759" t="str">
            <v>_703</v>
          </cell>
          <cell r="C759" t="str">
            <v/>
          </cell>
          <cell r="D759" t="str">
            <v/>
          </cell>
          <cell r="E759" t="str">
            <v/>
          </cell>
          <cell r="F759" t="str">
            <v/>
          </cell>
          <cell r="J759" t="str">
            <v/>
          </cell>
          <cell r="K759" t="str">
            <v/>
          </cell>
          <cell r="L759" t="str">
            <v xml:space="preserve"> </v>
          </cell>
        </row>
        <row r="760">
          <cell r="B760" t="str">
            <v>_704</v>
          </cell>
          <cell r="C760" t="str">
            <v/>
          </cell>
          <cell r="D760" t="str">
            <v/>
          </cell>
          <cell r="E760" t="str">
            <v/>
          </cell>
          <cell r="F760" t="str">
            <v/>
          </cell>
          <cell r="J760" t="str">
            <v/>
          </cell>
          <cell r="K760" t="str">
            <v/>
          </cell>
          <cell r="L760" t="str">
            <v xml:space="preserve"> </v>
          </cell>
        </row>
        <row r="761">
          <cell r="B761" t="str">
            <v>_705</v>
          </cell>
          <cell r="C761" t="str">
            <v/>
          </cell>
          <cell r="D761" t="str">
            <v/>
          </cell>
          <cell r="E761" t="str">
            <v/>
          </cell>
          <cell r="F761" t="str">
            <v/>
          </cell>
          <cell r="J761" t="str">
            <v/>
          </cell>
          <cell r="K761" t="str">
            <v/>
          </cell>
          <cell r="L761" t="str">
            <v xml:space="preserve"> </v>
          </cell>
        </row>
        <row r="762">
          <cell r="B762" t="str">
            <v>_706</v>
          </cell>
          <cell r="C762" t="str">
            <v/>
          </cell>
          <cell r="D762" t="str">
            <v/>
          </cell>
          <cell r="E762" t="str">
            <v/>
          </cell>
          <cell r="F762" t="str">
            <v/>
          </cell>
          <cell r="J762" t="str">
            <v/>
          </cell>
          <cell r="K762" t="str">
            <v/>
          </cell>
          <cell r="L762" t="str">
            <v xml:space="preserve"> </v>
          </cell>
        </row>
        <row r="763">
          <cell r="B763" t="str">
            <v>_707</v>
          </cell>
          <cell r="C763" t="str">
            <v/>
          </cell>
          <cell r="D763" t="str">
            <v/>
          </cell>
          <cell r="E763" t="str">
            <v/>
          </cell>
          <cell r="F763" t="str">
            <v/>
          </cell>
          <cell r="J763" t="str">
            <v/>
          </cell>
          <cell r="K763" t="str">
            <v/>
          </cell>
          <cell r="L763" t="str">
            <v xml:space="preserve"> </v>
          </cell>
        </row>
        <row r="764">
          <cell r="B764" t="str">
            <v>_708</v>
          </cell>
          <cell r="C764" t="str">
            <v/>
          </cell>
          <cell r="D764" t="str">
            <v/>
          </cell>
          <cell r="E764" t="str">
            <v/>
          </cell>
          <cell r="F764" t="str">
            <v/>
          </cell>
          <cell r="J764" t="str">
            <v/>
          </cell>
          <cell r="K764" t="str">
            <v/>
          </cell>
          <cell r="L764" t="str">
            <v xml:space="preserve"> </v>
          </cell>
        </row>
        <row r="765">
          <cell r="B765" t="str">
            <v>_709</v>
          </cell>
          <cell r="C765" t="str">
            <v/>
          </cell>
          <cell r="D765" t="str">
            <v/>
          </cell>
          <cell r="E765" t="str">
            <v/>
          </cell>
          <cell r="F765" t="str">
            <v/>
          </cell>
          <cell r="J765" t="str">
            <v/>
          </cell>
          <cell r="K765" t="str">
            <v/>
          </cell>
          <cell r="L765" t="str">
            <v xml:space="preserve"> </v>
          </cell>
        </row>
        <row r="766">
          <cell r="B766" t="str">
            <v>_710</v>
          </cell>
          <cell r="C766" t="str">
            <v/>
          </cell>
          <cell r="D766" t="str">
            <v/>
          </cell>
          <cell r="E766" t="str">
            <v/>
          </cell>
          <cell r="F766" t="str">
            <v/>
          </cell>
          <cell r="J766" t="str">
            <v/>
          </cell>
          <cell r="K766" t="str">
            <v/>
          </cell>
          <cell r="L766" t="str">
            <v xml:space="preserve"> </v>
          </cell>
        </row>
        <row r="767">
          <cell r="B767" t="str">
            <v>_711</v>
          </cell>
          <cell r="C767" t="str">
            <v/>
          </cell>
          <cell r="D767" t="str">
            <v/>
          </cell>
          <cell r="E767" t="str">
            <v/>
          </cell>
          <cell r="F767" t="str">
            <v/>
          </cell>
          <cell r="J767" t="str">
            <v/>
          </cell>
          <cell r="K767" t="str">
            <v/>
          </cell>
          <cell r="L767" t="str">
            <v xml:space="preserve"> </v>
          </cell>
        </row>
        <row r="768">
          <cell r="B768" t="str">
            <v>_712</v>
          </cell>
          <cell r="C768" t="str">
            <v/>
          </cell>
          <cell r="D768" t="str">
            <v/>
          </cell>
          <cell r="E768" t="str">
            <v/>
          </cell>
          <cell r="F768" t="str">
            <v/>
          </cell>
          <cell r="J768" t="str">
            <v/>
          </cell>
          <cell r="K768" t="str">
            <v/>
          </cell>
          <cell r="L768" t="str">
            <v xml:space="preserve"> </v>
          </cell>
        </row>
        <row r="769">
          <cell r="B769" t="str">
            <v>_713</v>
          </cell>
          <cell r="C769" t="str">
            <v/>
          </cell>
          <cell r="D769" t="str">
            <v/>
          </cell>
          <cell r="E769" t="str">
            <v/>
          </cell>
          <cell r="F769" t="str">
            <v/>
          </cell>
          <cell r="J769" t="str">
            <v/>
          </cell>
          <cell r="K769" t="str">
            <v/>
          </cell>
          <cell r="L769" t="str">
            <v xml:space="preserve"> </v>
          </cell>
        </row>
        <row r="770">
          <cell r="B770" t="str">
            <v>_714</v>
          </cell>
          <cell r="C770" t="str">
            <v/>
          </cell>
          <cell r="D770" t="str">
            <v/>
          </cell>
          <cell r="E770" t="str">
            <v/>
          </cell>
          <cell r="F770" t="str">
            <v/>
          </cell>
          <cell r="J770" t="str">
            <v/>
          </cell>
          <cell r="K770" t="str">
            <v/>
          </cell>
          <cell r="L770" t="str">
            <v xml:space="preserve"> </v>
          </cell>
        </row>
        <row r="771">
          <cell r="B771" t="str">
            <v>_715</v>
          </cell>
          <cell r="C771" t="str">
            <v/>
          </cell>
          <cell r="D771" t="str">
            <v/>
          </cell>
          <cell r="E771" t="str">
            <v/>
          </cell>
          <cell r="F771" t="str">
            <v/>
          </cell>
          <cell r="J771" t="str">
            <v/>
          </cell>
          <cell r="K771" t="str">
            <v/>
          </cell>
          <cell r="L771" t="str">
            <v xml:space="preserve"> </v>
          </cell>
        </row>
        <row r="772">
          <cell r="B772" t="str">
            <v>_716</v>
          </cell>
          <cell r="C772" t="str">
            <v/>
          </cell>
          <cell r="D772" t="str">
            <v/>
          </cell>
          <cell r="E772" t="str">
            <v/>
          </cell>
          <cell r="F772" t="str">
            <v/>
          </cell>
          <cell r="J772" t="str">
            <v/>
          </cell>
          <cell r="K772" t="str">
            <v/>
          </cell>
          <cell r="L772" t="str">
            <v xml:space="preserve"> </v>
          </cell>
        </row>
        <row r="773">
          <cell r="B773" t="str">
            <v>_717</v>
          </cell>
          <cell r="C773" t="str">
            <v/>
          </cell>
          <cell r="D773" t="str">
            <v/>
          </cell>
          <cell r="E773" t="str">
            <v/>
          </cell>
          <cell r="F773" t="str">
            <v/>
          </cell>
          <cell r="J773" t="str">
            <v/>
          </cell>
          <cell r="K773" t="str">
            <v/>
          </cell>
          <cell r="L773" t="str">
            <v xml:space="preserve"> </v>
          </cell>
        </row>
        <row r="774">
          <cell r="B774" t="str">
            <v>_718</v>
          </cell>
          <cell r="C774" t="str">
            <v/>
          </cell>
          <cell r="D774" t="str">
            <v/>
          </cell>
          <cell r="E774" t="str">
            <v/>
          </cell>
          <cell r="F774" t="str">
            <v/>
          </cell>
          <cell r="J774" t="str">
            <v/>
          </cell>
          <cell r="K774" t="str">
            <v/>
          </cell>
          <cell r="L774" t="str">
            <v xml:space="preserve"> </v>
          </cell>
        </row>
        <row r="775">
          <cell r="B775" t="str">
            <v>_719</v>
          </cell>
          <cell r="C775" t="str">
            <v/>
          </cell>
          <cell r="D775" t="str">
            <v/>
          </cell>
          <cell r="E775" t="str">
            <v/>
          </cell>
          <cell r="F775" t="str">
            <v/>
          </cell>
          <cell r="J775" t="str">
            <v/>
          </cell>
          <cell r="K775" t="str">
            <v/>
          </cell>
          <cell r="L775" t="str">
            <v xml:space="preserve"> </v>
          </cell>
        </row>
        <row r="776">
          <cell r="B776" t="str">
            <v>_720</v>
          </cell>
          <cell r="C776" t="str">
            <v/>
          </cell>
          <cell r="D776" t="str">
            <v/>
          </cell>
          <cell r="E776" t="str">
            <v/>
          </cell>
          <cell r="F776" t="str">
            <v/>
          </cell>
          <cell r="J776" t="str">
            <v/>
          </cell>
          <cell r="K776" t="str">
            <v/>
          </cell>
          <cell r="L776" t="str">
            <v xml:space="preserve"> </v>
          </cell>
        </row>
        <row r="777">
          <cell r="B777" t="str">
            <v>_721</v>
          </cell>
          <cell r="C777" t="str">
            <v/>
          </cell>
          <cell r="D777" t="str">
            <v/>
          </cell>
          <cell r="E777" t="str">
            <v/>
          </cell>
          <cell r="F777" t="str">
            <v/>
          </cell>
          <cell r="J777" t="str">
            <v/>
          </cell>
          <cell r="K777" t="str">
            <v/>
          </cell>
          <cell r="L777" t="str">
            <v xml:space="preserve"> </v>
          </cell>
        </row>
        <row r="778">
          <cell r="B778" t="str">
            <v>_722</v>
          </cell>
          <cell r="C778" t="str">
            <v/>
          </cell>
          <cell r="D778" t="str">
            <v/>
          </cell>
          <cell r="E778" t="str">
            <v/>
          </cell>
          <cell r="F778" t="str">
            <v/>
          </cell>
          <cell r="J778" t="str">
            <v/>
          </cell>
          <cell r="K778" t="str">
            <v/>
          </cell>
          <cell r="L778" t="str">
            <v xml:space="preserve"> </v>
          </cell>
        </row>
        <row r="779">
          <cell r="B779" t="str">
            <v>_723</v>
          </cell>
          <cell r="C779" t="str">
            <v/>
          </cell>
          <cell r="D779" t="str">
            <v/>
          </cell>
          <cell r="E779" t="str">
            <v/>
          </cell>
          <cell r="F779" t="str">
            <v/>
          </cell>
          <cell r="J779" t="str">
            <v/>
          </cell>
          <cell r="K779" t="str">
            <v/>
          </cell>
          <cell r="L779" t="str">
            <v xml:space="preserve"> </v>
          </cell>
        </row>
        <row r="780">
          <cell r="B780" t="str">
            <v>_724</v>
          </cell>
          <cell r="C780" t="str">
            <v/>
          </cell>
          <cell r="D780" t="str">
            <v/>
          </cell>
          <cell r="E780" t="str">
            <v/>
          </cell>
          <cell r="F780" t="str">
            <v/>
          </cell>
          <cell r="J780" t="str">
            <v/>
          </cell>
          <cell r="K780" t="str">
            <v/>
          </cell>
          <cell r="L780" t="str">
            <v xml:space="preserve"> </v>
          </cell>
        </row>
        <row r="781">
          <cell r="B781" t="str">
            <v>_725</v>
          </cell>
          <cell r="C781" t="str">
            <v/>
          </cell>
          <cell r="D781" t="str">
            <v/>
          </cell>
          <cell r="E781" t="str">
            <v/>
          </cell>
          <cell r="F781" t="str">
            <v/>
          </cell>
          <cell r="J781" t="str">
            <v/>
          </cell>
          <cell r="K781" t="str">
            <v/>
          </cell>
          <cell r="L781" t="str">
            <v xml:space="preserve"> </v>
          </cell>
        </row>
        <row r="782">
          <cell r="B782" t="str">
            <v>_726</v>
          </cell>
          <cell r="C782" t="str">
            <v/>
          </cell>
          <cell r="D782" t="str">
            <v/>
          </cell>
          <cell r="E782" t="str">
            <v/>
          </cell>
          <cell r="F782" t="str">
            <v/>
          </cell>
          <cell r="J782" t="str">
            <v/>
          </cell>
          <cell r="K782" t="str">
            <v/>
          </cell>
          <cell r="L782" t="str">
            <v xml:space="preserve"> </v>
          </cell>
        </row>
        <row r="783">
          <cell r="B783" t="str">
            <v>_727</v>
          </cell>
          <cell r="C783" t="str">
            <v/>
          </cell>
          <cell r="D783" t="str">
            <v/>
          </cell>
          <cell r="E783" t="str">
            <v/>
          </cell>
          <cell r="F783" t="str">
            <v/>
          </cell>
          <cell r="J783" t="str">
            <v/>
          </cell>
          <cell r="K783" t="str">
            <v/>
          </cell>
          <cell r="L783" t="str">
            <v xml:space="preserve"> </v>
          </cell>
        </row>
        <row r="784">
          <cell r="B784" t="str">
            <v>_728</v>
          </cell>
          <cell r="C784" t="str">
            <v/>
          </cell>
          <cell r="D784" t="str">
            <v/>
          </cell>
          <cell r="E784" t="str">
            <v/>
          </cell>
          <cell r="F784" t="str">
            <v/>
          </cell>
          <cell r="J784" t="str">
            <v/>
          </cell>
          <cell r="K784" t="str">
            <v/>
          </cell>
          <cell r="L784" t="str">
            <v xml:space="preserve"> </v>
          </cell>
        </row>
        <row r="785">
          <cell r="B785" t="str">
            <v>_729</v>
          </cell>
          <cell r="C785" t="str">
            <v/>
          </cell>
          <cell r="D785" t="str">
            <v/>
          </cell>
          <cell r="E785" t="str">
            <v/>
          </cell>
          <cell r="F785" t="str">
            <v/>
          </cell>
          <cell r="J785" t="str">
            <v/>
          </cell>
          <cell r="K785" t="str">
            <v/>
          </cell>
          <cell r="L785" t="str">
            <v xml:space="preserve"> </v>
          </cell>
        </row>
        <row r="786">
          <cell r="B786" t="str">
            <v>_730</v>
          </cell>
          <cell r="C786" t="str">
            <v/>
          </cell>
          <cell r="D786" t="str">
            <v/>
          </cell>
          <cell r="E786" t="str">
            <v/>
          </cell>
          <cell r="F786" t="str">
            <v/>
          </cell>
          <cell r="J786" t="str">
            <v/>
          </cell>
          <cell r="K786" t="str">
            <v/>
          </cell>
          <cell r="L786" t="str">
            <v xml:space="preserve"> </v>
          </cell>
        </row>
        <row r="787">
          <cell r="B787" t="str">
            <v>_731</v>
          </cell>
          <cell r="C787" t="str">
            <v/>
          </cell>
          <cell r="D787" t="str">
            <v/>
          </cell>
          <cell r="E787" t="str">
            <v/>
          </cell>
          <cell r="F787" t="str">
            <v/>
          </cell>
          <cell r="J787" t="str">
            <v/>
          </cell>
          <cell r="K787" t="str">
            <v/>
          </cell>
          <cell r="L787" t="str">
            <v xml:space="preserve"> </v>
          </cell>
        </row>
        <row r="788">
          <cell r="B788" t="str">
            <v>_732</v>
          </cell>
          <cell r="C788" t="str">
            <v/>
          </cell>
          <cell r="D788" t="str">
            <v/>
          </cell>
          <cell r="E788" t="str">
            <v/>
          </cell>
          <cell r="F788" t="str">
            <v/>
          </cell>
          <cell r="J788" t="str">
            <v/>
          </cell>
          <cell r="K788" t="str">
            <v/>
          </cell>
          <cell r="L788" t="str">
            <v xml:space="preserve"> </v>
          </cell>
        </row>
        <row r="789">
          <cell r="B789" t="str">
            <v>_733</v>
          </cell>
          <cell r="C789" t="str">
            <v/>
          </cell>
          <cell r="D789" t="str">
            <v/>
          </cell>
          <cell r="E789" t="str">
            <v/>
          </cell>
          <cell r="F789" t="str">
            <v/>
          </cell>
          <cell r="J789" t="str">
            <v/>
          </cell>
          <cell r="K789" t="str">
            <v/>
          </cell>
          <cell r="L789" t="str">
            <v xml:space="preserve"> </v>
          </cell>
        </row>
        <row r="790">
          <cell r="B790" t="str">
            <v>_734</v>
          </cell>
          <cell r="C790" t="str">
            <v/>
          </cell>
          <cell r="D790" t="str">
            <v/>
          </cell>
          <cell r="E790" t="str">
            <v/>
          </cell>
          <cell r="F790" t="str">
            <v/>
          </cell>
          <cell r="J790" t="str">
            <v/>
          </cell>
          <cell r="K790" t="str">
            <v/>
          </cell>
          <cell r="L790" t="str">
            <v xml:space="preserve"> </v>
          </cell>
        </row>
        <row r="791">
          <cell r="B791" t="str">
            <v>_735</v>
          </cell>
          <cell r="C791" t="str">
            <v/>
          </cell>
          <cell r="D791" t="str">
            <v/>
          </cell>
          <cell r="E791" t="str">
            <v/>
          </cell>
          <cell r="F791" t="str">
            <v/>
          </cell>
          <cell r="J791" t="str">
            <v/>
          </cell>
          <cell r="K791" t="str">
            <v/>
          </cell>
          <cell r="L791" t="str">
            <v xml:space="preserve"> </v>
          </cell>
        </row>
        <row r="792">
          <cell r="B792" t="str">
            <v>_736</v>
          </cell>
          <cell r="C792" t="str">
            <v/>
          </cell>
          <cell r="D792" t="str">
            <v/>
          </cell>
          <cell r="E792" t="str">
            <v/>
          </cell>
          <cell r="F792" t="str">
            <v/>
          </cell>
          <cell r="J792" t="str">
            <v/>
          </cell>
          <cell r="K792" t="str">
            <v/>
          </cell>
          <cell r="L792" t="str">
            <v xml:space="preserve"> </v>
          </cell>
        </row>
        <row r="793">
          <cell r="B793" t="str">
            <v>_737</v>
          </cell>
          <cell r="C793" t="str">
            <v/>
          </cell>
          <cell r="D793" t="str">
            <v/>
          </cell>
          <cell r="E793" t="str">
            <v/>
          </cell>
          <cell r="F793" t="str">
            <v/>
          </cell>
          <cell r="J793" t="str">
            <v/>
          </cell>
          <cell r="K793" t="str">
            <v/>
          </cell>
          <cell r="L793" t="str">
            <v xml:space="preserve"> </v>
          </cell>
        </row>
        <row r="794">
          <cell r="B794" t="str">
            <v>_738</v>
          </cell>
          <cell r="C794" t="str">
            <v/>
          </cell>
          <cell r="D794" t="str">
            <v/>
          </cell>
          <cell r="E794" t="str">
            <v/>
          </cell>
          <cell r="F794" t="str">
            <v/>
          </cell>
          <cell r="J794" t="str">
            <v/>
          </cell>
          <cell r="K794" t="str">
            <v/>
          </cell>
          <cell r="L794" t="str">
            <v xml:space="preserve"> </v>
          </cell>
        </row>
        <row r="795">
          <cell r="B795" t="str">
            <v>_739</v>
          </cell>
          <cell r="C795" t="str">
            <v/>
          </cell>
          <cell r="D795" t="str">
            <v/>
          </cell>
          <cell r="E795" t="str">
            <v/>
          </cell>
          <cell r="F795" t="str">
            <v/>
          </cell>
          <cell r="J795" t="str">
            <v/>
          </cell>
          <cell r="K795" t="str">
            <v/>
          </cell>
          <cell r="L795" t="str">
            <v xml:space="preserve"> </v>
          </cell>
        </row>
        <row r="796">
          <cell r="B796" t="str">
            <v>_740</v>
          </cell>
          <cell r="C796" t="str">
            <v/>
          </cell>
          <cell r="D796" t="str">
            <v/>
          </cell>
          <cell r="E796" t="str">
            <v/>
          </cell>
          <cell r="F796" t="str">
            <v/>
          </cell>
          <cell r="J796" t="str">
            <v/>
          </cell>
          <cell r="K796" t="str">
            <v/>
          </cell>
          <cell r="L796" t="str">
            <v xml:space="preserve"> </v>
          </cell>
        </row>
        <row r="797">
          <cell r="B797" t="str">
            <v>_741</v>
          </cell>
          <cell r="C797" t="str">
            <v/>
          </cell>
          <cell r="D797" t="str">
            <v/>
          </cell>
          <cell r="E797" t="str">
            <v/>
          </cell>
          <cell r="F797" t="str">
            <v/>
          </cell>
          <cell r="J797" t="str">
            <v/>
          </cell>
          <cell r="K797" t="str">
            <v/>
          </cell>
          <cell r="L797" t="str">
            <v xml:space="preserve"> </v>
          </cell>
        </row>
        <row r="798">
          <cell r="B798" t="str">
            <v>_742</v>
          </cell>
          <cell r="C798" t="str">
            <v/>
          </cell>
          <cell r="D798" t="str">
            <v/>
          </cell>
          <cell r="E798" t="str">
            <v/>
          </cell>
          <cell r="F798" t="str">
            <v/>
          </cell>
          <cell r="J798" t="str">
            <v/>
          </cell>
          <cell r="K798" t="str">
            <v/>
          </cell>
          <cell r="L798" t="str">
            <v xml:space="preserve"> </v>
          </cell>
        </row>
        <row r="799">
          <cell r="B799" t="str">
            <v>_743</v>
          </cell>
          <cell r="C799" t="str">
            <v/>
          </cell>
          <cell r="D799" t="str">
            <v/>
          </cell>
          <cell r="E799" t="str">
            <v/>
          </cell>
          <cell r="F799" t="str">
            <v/>
          </cell>
          <cell r="J799" t="str">
            <v/>
          </cell>
          <cell r="K799" t="str">
            <v/>
          </cell>
          <cell r="L799" t="str">
            <v xml:space="preserve"> </v>
          </cell>
        </row>
        <row r="800">
          <cell r="B800" t="str">
            <v>_744</v>
          </cell>
          <cell r="C800" t="str">
            <v/>
          </cell>
          <cell r="D800" t="str">
            <v/>
          </cell>
          <cell r="E800" t="str">
            <v/>
          </cell>
          <cell r="F800" t="str">
            <v/>
          </cell>
          <cell r="J800" t="str">
            <v/>
          </cell>
          <cell r="K800" t="str">
            <v/>
          </cell>
          <cell r="L800" t="str">
            <v xml:space="preserve"> </v>
          </cell>
        </row>
        <row r="801">
          <cell r="B801" t="str">
            <v>_745</v>
          </cell>
          <cell r="C801" t="str">
            <v/>
          </cell>
          <cell r="D801" t="str">
            <v/>
          </cell>
          <cell r="E801" t="str">
            <v/>
          </cell>
          <cell r="F801" t="str">
            <v/>
          </cell>
          <cell r="J801" t="str">
            <v/>
          </cell>
          <cell r="K801" t="str">
            <v/>
          </cell>
          <cell r="L801" t="str">
            <v xml:space="preserve"> </v>
          </cell>
        </row>
        <row r="802">
          <cell r="B802" t="str">
            <v>_746</v>
          </cell>
          <cell r="C802" t="str">
            <v/>
          </cell>
          <cell r="D802" t="str">
            <v/>
          </cell>
          <cell r="E802" t="str">
            <v/>
          </cell>
          <cell r="F802" t="str">
            <v/>
          </cell>
          <cell r="J802" t="str">
            <v/>
          </cell>
          <cell r="K802" t="str">
            <v/>
          </cell>
          <cell r="L802" t="str">
            <v xml:space="preserve"> </v>
          </cell>
        </row>
        <row r="803">
          <cell r="B803" t="str">
            <v>_747</v>
          </cell>
          <cell r="C803" t="str">
            <v/>
          </cell>
          <cell r="D803" t="str">
            <v/>
          </cell>
          <cell r="E803" t="str">
            <v/>
          </cell>
          <cell r="F803" t="str">
            <v/>
          </cell>
          <cell r="J803" t="str">
            <v/>
          </cell>
          <cell r="K803" t="str">
            <v/>
          </cell>
          <cell r="L803" t="str">
            <v xml:space="preserve"> </v>
          </cell>
        </row>
        <row r="804">
          <cell r="B804" t="str">
            <v>_748</v>
          </cell>
          <cell r="C804" t="str">
            <v/>
          </cell>
          <cell r="D804" t="str">
            <v/>
          </cell>
          <cell r="E804" t="str">
            <v/>
          </cell>
          <cell r="F804" t="str">
            <v/>
          </cell>
          <cell r="J804" t="str">
            <v/>
          </cell>
          <cell r="K804" t="str">
            <v/>
          </cell>
          <cell r="L804" t="str">
            <v xml:space="preserve"> </v>
          </cell>
        </row>
        <row r="805">
          <cell r="B805" t="str">
            <v>_749</v>
          </cell>
          <cell r="C805" t="str">
            <v/>
          </cell>
          <cell r="D805" t="str">
            <v/>
          </cell>
          <cell r="E805" t="str">
            <v/>
          </cell>
          <cell r="F805" t="str">
            <v/>
          </cell>
          <cell r="J805" t="str">
            <v/>
          </cell>
          <cell r="K805" t="str">
            <v/>
          </cell>
          <cell r="L805" t="str">
            <v xml:space="preserve"> </v>
          </cell>
        </row>
        <row r="806">
          <cell r="B806" t="str">
            <v>_750</v>
          </cell>
          <cell r="C806" t="str">
            <v/>
          </cell>
          <cell r="D806" t="str">
            <v/>
          </cell>
          <cell r="E806" t="str">
            <v/>
          </cell>
          <cell r="F806" t="str">
            <v/>
          </cell>
          <cell r="J806" t="str">
            <v/>
          </cell>
          <cell r="K806" t="str">
            <v/>
          </cell>
          <cell r="L806" t="str">
            <v xml:space="preserve"> </v>
          </cell>
        </row>
        <row r="807">
          <cell r="B807" t="str">
            <v>_751</v>
          </cell>
          <cell r="C807" t="str">
            <v/>
          </cell>
          <cell r="D807" t="str">
            <v/>
          </cell>
          <cell r="E807" t="str">
            <v/>
          </cell>
          <cell r="F807" t="str">
            <v/>
          </cell>
          <cell r="J807" t="str">
            <v/>
          </cell>
          <cell r="K807" t="str">
            <v/>
          </cell>
          <cell r="L807" t="str">
            <v xml:space="preserve"> </v>
          </cell>
        </row>
        <row r="808">
          <cell r="B808" t="str">
            <v>_752</v>
          </cell>
          <cell r="C808" t="str">
            <v/>
          </cell>
          <cell r="D808" t="str">
            <v/>
          </cell>
          <cell r="E808" t="str">
            <v/>
          </cell>
          <cell r="F808" t="str">
            <v/>
          </cell>
          <cell r="J808" t="str">
            <v/>
          </cell>
          <cell r="K808" t="str">
            <v/>
          </cell>
          <cell r="L808" t="str">
            <v xml:space="preserve"> </v>
          </cell>
        </row>
        <row r="809">
          <cell r="B809" t="str">
            <v>_753</v>
          </cell>
          <cell r="C809" t="str">
            <v/>
          </cell>
          <cell r="D809" t="str">
            <v/>
          </cell>
          <cell r="E809" t="str">
            <v/>
          </cell>
          <cell r="F809" t="str">
            <v/>
          </cell>
          <cell r="J809" t="str">
            <v/>
          </cell>
          <cell r="K809" t="str">
            <v/>
          </cell>
          <cell r="L809" t="str">
            <v xml:space="preserve"> </v>
          </cell>
        </row>
        <row r="810">
          <cell r="B810" t="str">
            <v>_754</v>
          </cell>
          <cell r="C810" t="str">
            <v/>
          </cell>
          <cell r="D810" t="str">
            <v/>
          </cell>
          <cell r="E810" t="str">
            <v/>
          </cell>
          <cell r="F810" t="str">
            <v/>
          </cell>
          <cell r="J810" t="str">
            <v/>
          </cell>
          <cell r="K810" t="str">
            <v/>
          </cell>
          <cell r="L810" t="str">
            <v xml:space="preserve"> </v>
          </cell>
        </row>
        <row r="811">
          <cell r="B811" t="str">
            <v>_755</v>
          </cell>
          <cell r="C811" t="str">
            <v/>
          </cell>
          <cell r="D811" t="str">
            <v/>
          </cell>
          <cell r="E811" t="str">
            <v/>
          </cell>
          <cell r="F811" t="str">
            <v/>
          </cell>
          <cell r="J811" t="str">
            <v/>
          </cell>
          <cell r="K811" t="str">
            <v/>
          </cell>
          <cell r="L811" t="str">
            <v xml:space="preserve"> </v>
          </cell>
        </row>
        <row r="812">
          <cell r="B812" t="str">
            <v>_756</v>
          </cell>
          <cell r="C812" t="str">
            <v/>
          </cell>
          <cell r="D812" t="str">
            <v/>
          </cell>
          <cell r="E812" t="str">
            <v/>
          </cell>
          <cell r="F812" t="str">
            <v/>
          </cell>
          <cell r="J812" t="str">
            <v/>
          </cell>
          <cell r="K812" t="str">
            <v/>
          </cell>
          <cell r="L812" t="str">
            <v xml:space="preserve"> </v>
          </cell>
        </row>
        <row r="813">
          <cell r="B813" t="str">
            <v>_757</v>
          </cell>
          <cell r="C813" t="str">
            <v/>
          </cell>
          <cell r="D813" t="str">
            <v/>
          </cell>
          <cell r="E813" t="str">
            <v/>
          </cell>
          <cell r="F813" t="str">
            <v/>
          </cell>
          <cell r="J813" t="str">
            <v/>
          </cell>
          <cell r="K813" t="str">
            <v/>
          </cell>
          <cell r="L813" t="str">
            <v xml:space="preserve"> </v>
          </cell>
        </row>
        <row r="814">
          <cell r="B814" t="str">
            <v>_758</v>
          </cell>
          <cell r="C814" t="str">
            <v/>
          </cell>
          <cell r="D814" t="str">
            <v/>
          </cell>
          <cell r="E814" t="str">
            <v/>
          </cell>
          <cell r="F814" t="str">
            <v/>
          </cell>
          <cell r="J814" t="str">
            <v/>
          </cell>
          <cell r="K814" t="str">
            <v/>
          </cell>
          <cell r="L814" t="str">
            <v xml:space="preserve"> </v>
          </cell>
        </row>
        <row r="815">
          <cell r="B815" t="str">
            <v>_759</v>
          </cell>
          <cell r="C815" t="str">
            <v/>
          </cell>
          <cell r="D815" t="str">
            <v/>
          </cell>
          <cell r="E815" t="str">
            <v/>
          </cell>
          <cell r="F815" t="str">
            <v/>
          </cell>
          <cell r="J815" t="str">
            <v/>
          </cell>
          <cell r="K815" t="str">
            <v/>
          </cell>
          <cell r="L815" t="str">
            <v xml:space="preserve"> </v>
          </cell>
        </row>
        <row r="816">
          <cell r="B816" t="str">
            <v>_760</v>
          </cell>
          <cell r="C816" t="str">
            <v/>
          </cell>
          <cell r="D816" t="str">
            <v/>
          </cell>
          <cell r="E816" t="str">
            <v/>
          </cell>
          <cell r="F816" t="str">
            <v/>
          </cell>
          <cell r="J816" t="str">
            <v/>
          </cell>
          <cell r="K816" t="str">
            <v/>
          </cell>
          <cell r="L816" t="str">
            <v xml:space="preserve"> </v>
          </cell>
        </row>
        <row r="817">
          <cell r="B817" t="str">
            <v>_761</v>
          </cell>
          <cell r="C817" t="str">
            <v/>
          </cell>
          <cell r="D817" t="str">
            <v/>
          </cell>
          <cell r="E817" t="str">
            <v/>
          </cell>
          <cell r="F817" t="str">
            <v/>
          </cell>
          <cell r="J817" t="str">
            <v/>
          </cell>
          <cell r="K817" t="str">
            <v/>
          </cell>
          <cell r="L817" t="str">
            <v xml:space="preserve"> </v>
          </cell>
        </row>
        <row r="818">
          <cell r="B818" t="str">
            <v>_762</v>
          </cell>
          <cell r="C818" t="str">
            <v/>
          </cell>
          <cell r="D818" t="str">
            <v/>
          </cell>
          <cell r="E818" t="str">
            <v/>
          </cell>
          <cell r="F818" t="str">
            <v/>
          </cell>
          <cell r="J818" t="str">
            <v/>
          </cell>
          <cell r="K818" t="str">
            <v/>
          </cell>
          <cell r="L818" t="str">
            <v xml:space="preserve"> </v>
          </cell>
        </row>
        <row r="819">
          <cell r="B819" t="str">
            <v>_763</v>
          </cell>
          <cell r="C819" t="str">
            <v/>
          </cell>
          <cell r="D819" t="str">
            <v/>
          </cell>
          <cell r="E819" t="str">
            <v/>
          </cell>
          <cell r="F819" t="str">
            <v/>
          </cell>
          <cell r="J819" t="str">
            <v/>
          </cell>
          <cell r="K819" t="str">
            <v/>
          </cell>
          <cell r="L819" t="str">
            <v xml:space="preserve"> </v>
          </cell>
        </row>
        <row r="820">
          <cell r="B820" t="str">
            <v>_764</v>
          </cell>
          <cell r="C820" t="str">
            <v/>
          </cell>
          <cell r="D820" t="str">
            <v/>
          </cell>
          <cell r="E820" t="str">
            <v/>
          </cell>
          <cell r="F820" t="str">
            <v/>
          </cell>
          <cell r="J820" t="str">
            <v/>
          </cell>
          <cell r="K820" t="str">
            <v/>
          </cell>
          <cell r="L820" t="str">
            <v xml:space="preserve"> </v>
          </cell>
        </row>
        <row r="821">
          <cell r="B821" t="str">
            <v>_765</v>
          </cell>
          <cell r="C821" t="str">
            <v/>
          </cell>
          <cell r="D821" t="str">
            <v/>
          </cell>
          <cell r="E821" t="str">
            <v/>
          </cell>
          <cell r="F821" t="str">
            <v/>
          </cell>
          <cell r="J821" t="str">
            <v/>
          </cell>
          <cell r="K821" t="str">
            <v/>
          </cell>
          <cell r="L821" t="str">
            <v xml:space="preserve"> </v>
          </cell>
        </row>
        <row r="822">
          <cell r="B822" t="str">
            <v>_766</v>
          </cell>
          <cell r="C822" t="str">
            <v/>
          </cell>
          <cell r="D822" t="str">
            <v/>
          </cell>
          <cell r="E822" t="str">
            <v/>
          </cell>
          <cell r="F822" t="str">
            <v/>
          </cell>
          <cell r="J822" t="str">
            <v/>
          </cell>
          <cell r="K822" t="str">
            <v/>
          </cell>
          <cell r="L822" t="str">
            <v xml:space="preserve"> </v>
          </cell>
        </row>
        <row r="823">
          <cell r="B823" t="str">
            <v>_767</v>
          </cell>
          <cell r="C823" t="str">
            <v/>
          </cell>
          <cell r="D823" t="str">
            <v/>
          </cell>
          <cell r="E823" t="str">
            <v/>
          </cell>
          <cell r="F823" t="str">
            <v/>
          </cell>
          <cell r="J823" t="str">
            <v/>
          </cell>
          <cell r="K823" t="str">
            <v/>
          </cell>
          <cell r="L823" t="str">
            <v xml:space="preserve"> </v>
          </cell>
        </row>
        <row r="824">
          <cell r="B824" t="str">
            <v>_768</v>
          </cell>
          <cell r="C824" t="str">
            <v/>
          </cell>
          <cell r="D824" t="str">
            <v/>
          </cell>
          <cell r="E824" t="str">
            <v/>
          </cell>
          <cell r="F824" t="str">
            <v/>
          </cell>
          <cell r="J824" t="str">
            <v/>
          </cell>
          <cell r="K824" t="str">
            <v/>
          </cell>
          <cell r="L824" t="str">
            <v xml:space="preserve"> </v>
          </cell>
        </row>
        <row r="825">
          <cell r="B825" t="str">
            <v>_769</v>
          </cell>
          <cell r="C825" t="str">
            <v/>
          </cell>
          <cell r="D825" t="str">
            <v/>
          </cell>
          <cell r="E825" t="str">
            <v/>
          </cell>
          <cell r="F825" t="str">
            <v/>
          </cell>
          <cell r="J825" t="str">
            <v/>
          </cell>
          <cell r="K825" t="str">
            <v/>
          </cell>
          <cell r="L825" t="str">
            <v xml:space="preserve"> </v>
          </cell>
        </row>
        <row r="826">
          <cell r="B826" t="str">
            <v>_770</v>
          </cell>
          <cell r="C826" t="str">
            <v/>
          </cell>
          <cell r="D826" t="str">
            <v/>
          </cell>
          <cell r="E826" t="str">
            <v/>
          </cell>
          <cell r="F826" t="str">
            <v/>
          </cell>
          <cell r="J826" t="str">
            <v/>
          </cell>
          <cell r="K826" t="str">
            <v/>
          </cell>
          <cell r="L826" t="str">
            <v xml:space="preserve"> </v>
          </cell>
        </row>
        <row r="827">
          <cell r="B827" t="str">
            <v>_771</v>
          </cell>
          <cell r="C827" t="str">
            <v/>
          </cell>
          <cell r="D827" t="str">
            <v/>
          </cell>
          <cell r="E827" t="str">
            <v/>
          </cell>
          <cell r="F827" t="str">
            <v/>
          </cell>
          <cell r="J827" t="str">
            <v/>
          </cell>
          <cell r="K827" t="str">
            <v/>
          </cell>
          <cell r="L827" t="str">
            <v xml:space="preserve"> </v>
          </cell>
        </row>
        <row r="828">
          <cell r="B828" t="str">
            <v>_772</v>
          </cell>
          <cell r="C828" t="str">
            <v/>
          </cell>
          <cell r="D828" t="str">
            <v/>
          </cell>
          <cell r="E828" t="str">
            <v/>
          </cell>
          <cell r="F828" t="str">
            <v/>
          </cell>
          <cell r="J828" t="str">
            <v/>
          </cell>
          <cell r="K828" t="str">
            <v/>
          </cell>
          <cell r="L828" t="str">
            <v xml:space="preserve"> </v>
          </cell>
        </row>
        <row r="829">
          <cell r="B829" t="str">
            <v>_773</v>
          </cell>
          <cell r="C829" t="str">
            <v/>
          </cell>
          <cell r="D829" t="str">
            <v/>
          </cell>
          <cell r="E829" t="str">
            <v/>
          </cell>
          <cell r="F829" t="str">
            <v/>
          </cell>
          <cell r="J829" t="str">
            <v/>
          </cell>
          <cell r="K829" t="str">
            <v/>
          </cell>
          <cell r="L829" t="str">
            <v xml:space="preserve"> </v>
          </cell>
        </row>
        <row r="830">
          <cell r="B830" t="str">
            <v>_774</v>
          </cell>
          <cell r="C830" t="str">
            <v/>
          </cell>
          <cell r="D830" t="str">
            <v/>
          </cell>
          <cell r="E830" t="str">
            <v/>
          </cell>
          <cell r="F830" t="str">
            <v/>
          </cell>
          <cell r="J830" t="str">
            <v/>
          </cell>
          <cell r="K830" t="str">
            <v/>
          </cell>
          <cell r="L830" t="str">
            <v xml:space="preserve"> </v>
          </cell>
        </row>
        <row r="831">
          <cell r="B831" t="str">
            <v>_775</v>
          </cell>
          <cell r="C831" t="str">
            <v/>
          </cell>
          <cell r="D831" t="str">
            <v/>
          </cell>
          <cell r="E831" t="str">
            <v/>
          </cell>
          <cell r="F831" t="str">
            <v/>
          </cell>
          <cell r="J831" t="str">
            <v/>
          </cell>
          <cell r="K831" t="str">
            <v/>
          </cell>
          <cell r="L831" t="str">
            <v xml:space="preserve"> </v>
          </cell>
        </row>
        <row r="832">
          <cell r="B832" t="str">
            <v>_776</v>
          </cell>
          <cell r="C832" t="str">
            <v/>
          </cell>
          <cell r="D832" t="str">
            <v/>
          </cell>
          <cell r="E832" t="str">
            <v/>
          </cell>
          <cell r="F832" t="str">
            <v/>
          </cell>
          <cell r="J832" t="str">
            <v/>
          </cell>
          <cell r="K832" t="str">
            <v/>
          </cell>
          <cell r="L832" t="str">
            <v xml:space="preserve"> </v>
          </cell>
        </row>
        <row r="833">
          <cell r="B833" t="str">
            <v>_777</v>
          </cell>
          <cell r="C833" t="str">
            <v/>
          </cell>
          <cell r="D833" t="str">
            <v/>
          </cell>
          <cell r="E833" t="str">
            <v/>
          </cell>
          <cell r="F833" t="str">
            <v/>
          </cell>
          <cell r="J833" t="str">
            <v/>
          </cell>
          <cell r="K833" t="str">
            <v/>
          </cell>
          <cell r="L833" t="str">
            <v xml:space="preserve"> </v>
          </cell>
        </row>
        <row r="834">
          <cell r="B834" t="str">
            <v>_778</v>
          </cell>
          <cell r="C834" t="str">
            <v/>
          </cell>
          <cell r="D834" t="str">
            <v/>
          </cell>
          <cell r="E834" t="str">
            <v/>
          </cell>
          <cell r="F834" t="str">
            <v/>
          </cell>
          <cell r="J834" t="str">
            <v/>
          </cell>
          <cell r="K834" t="str">
            <v/>
          </cell>
          <cell r="L834" t="str">
            <v xml:space="preserve"> </v>
          </cell>
        </row>
        <row r="835">
          <cell r="B835" t="str">
            <v>_779</v>
          </cell>
          <cell r="C835" t="str">
            <v/>
          </cell>
          <cell r="D835" t="str">
            <v/>
          </cell>
          <cell r="E835" t="str">
            <v/>
          </cell>
          <cell r="F835" t="str">
            <v/>
          </cell>
          <cell r="J835" t="str">
            <v/>
          </cell>
          <cell r="K835" t="str">
            <v/>
          </cell>
          <cell r="L835" t="str">
            <v xml:space="preserve"> </v>
          </cell>
        </row>
        <row r="836">
          <cell r="B836" t="str">
            <v>_780</v>
          </cell>
          <cell r="C836" t="str">
            <v/>
          </cell>
          <cell r="D836" t="str">
            <v/>
          </cell>
          <cell r="E836" t="str">
            <v/>
          </cell>
          <cell r="F836" t="str">
            <v/>
          </cell>
          <cell r="J836" t="str">
            <v/>
          </cell>
          <cell r="K836" t="str">
            <v/>
          </cell>
          <cell r="L836" t="str">
            <v xml:space="preserve"> </v>
          </cell>
        </row>
        <row r="837">
          <cell r="B837" t="str">
            <v>_781</v>
          </cell>
          <cell r="C837" t="str">
            <v/>
          </cell>
          <cell r="D837" t="str">
            <v/>
          </cell>
          <cell r="E837" t="str">
            <v/>
          </cell>
          <cell r="F837" t="str">
            <v/>
          </cell>
          <cell r="J837" t="str">
            <v/>
          </cell>
          <cell r="K837" t="str">
            <v/>
          </cell>
          <cell r="L837" t="str">
            <v xml:space="preserve"> </v>
          </cell>
        </row>
        <row r="838">
          <cell r="B838" t="str">
            <v>_782</v>
          </cell>
          <cell r="C838" t="str">
            <v/>
          </cell>
          <cell r="D838" t="str">
            <v/>
          </cell>
          <cell r="E838" t="str">
            <v/>
          </cell>
          <cell r="F838" t="str">
            <v/>
          </cell>
          <cell r="J838" t="str">
            <v/>
          </cell>
          <cell r="K838" t="str">
            <v/>
          </cell>
          <cell r="L838" t="str">
            <v xml:space="preserve"> </v>
          </cell>
        </row>
        <row r="839">
          <cell r="B839" t="str">
            <v>_783</v>
          </cell>
          <cell r="C839" t="str">
            <v/>
          </cell>
          <cell r="D839" t="str">
            <v/>
          </cell>
          <cell r="E839" t="str">
            <v/>
          </cell>
          <cell r="F839" t="str">
            <v/>
          </cell>
          <cell r="J839" t="str">
            <v/>
          </cell>
          <cell r="K839" t="str">
            <v/>
          </cell>
          <cell r="L839" t="str">
            <v xml:space="preserve"> </v>
          </cell>
        </row>
        <row r="840">
          <cell r="B840" t="str">
            <v>_784</v>
          </cell>
          <cell r="C840" t="str">
            <v/>
          </cell>
          <cell r="D840" t="str">
            <v/>
          </cell>
          <cell r="E840" t="str">
            <v/>
          </cell>
          <cell r="F840" t="str">
            <v/>
          </cell>
          <cell r="J840" t="str">
            <v/>
          </cell>
          <cell r="K840" t="str">
            <v/>
          </cell>
          <cell r="L840" t="str">
            <v xml:space="preserve"> </v>
          </cell>
        </row>
        <row r="841">
          <cell r="B841" t="str">
            <v>_785</v>
          </cell>
          <cell r="C841" t="str">
            <v/>
          </cell>
          <cell r="D841" t="str">
            <v/>
          </cell>
          <cell r="E841" t="str">
            <v/>
          </cell>
          <cell r="F841" t="str">
            <v/>
          </cell>
          <cell r="J841" t="str">
            <v/>
          </cell>
          <cell r="K841" t="str">
            <v/>
          </cell>
          <cell r="L841" t="str">
            <v xml:space="preserve"> </v>
          </cell>
        </row>
        <row r="842">
          <cell r="B842" t="str">
            <v>_786</v>
          </cell>
          <cell r="C842" t="str">
            <v/>
          </cell>
          <cell r="D842" t="str">
            <v/>
          </cell>
          <cell r="E842" t="str">
            <v/>
          </cell>
          <cell r="F842" t="str">
            <v/>
          </cell>
          <cell r="J842" t="str">
            <v/>
          </cell>
          <cell r="K842" t="str">
            <v/>
          </cell>
          <cell r="L842" t="str">
            <v xml:space="preserve"> </v>
          </cell>
        </row>
        <row r="843">
          <cell r="B843" t="str">
            <v>_787</v>
          </cell>
          <cell r="C843" t="str">
            <v/>
          </cell>
          <cell r="D843" t="str">
            <v/>
          </cell>
          <cell r="E843" t="str">
            <v/>
          </cell>
          <cell r="F843" t="str">
            <v/>
          </cell>
          <cell r="J843" t="str">
            <v/>
          </cell>
          <cell r="K843" t="str">
            <v/>
          </cell>
          <cell r="L843" t="str">
            <v xml:space="preserve"> </v>
          </cell>
        </row>
        <row r="844">
          <cell r="B844" t="str">
            <v>_788</v>
          </cell>
          <cell r="C844" t="str">
            <v/>
          </cell>
          <cell r="D844" t="str">
            <v/>
          </cell>
          <cell r="E844" t="str">
            <v/>
          </cell>
          <cell r="F844" t="str">
            <v/>
          </cell>
          <cell r="J844" t="str">
            <v/>
          </cell>
          <cell r="K844" t="str">
            <v/>
          </cell>
          <cell r="L844" t="str">
            <v xml:space="preserve"> </v>
          </cell>
        </row>
        <row r="845">
          <cell r="B845" t="str">
            <v>_789</v>
          </cell>
          <cell r="C845" t="str">
            <v/>
          </cell>
          <cell r="D845" t="str">
            <v/>
          </cell>
          <cell r="E845" t="str">
            <v/>
          </cell>
          <cell r="F845" t="str">
            <v/>
          </cell>
          <cell r="J845" t="str">
            <v/>
          </cell>
          <cell r="K845" t="str">
            <v/>
          </cell>
          <cell r="L845" t="str">
            <v xml:space="preserve"> </v>
          </cell>
        </row>
        <row r="846">
          <cell r="B846" t="str">
            <v>_790</v>
          </cell>
          <cell r="C846" t="str">
            <v/>
          </cell>
          <cell r="D846" t="str">
            <v/>
          </cell>
          <cell r="E846" t="str">
            <v/>
          </cell>
          <cell r="F846" t="str">
            <v/>
          </cell>
          <cell r="J846" t="str">
            <v/>
          </cell>
          <cell r="K846" t="str">
            <v/>
          </cell>
          <cell r="L846" t="str">
            <v xml:space="preserve"> </v>
          </cell>
        </row>
        <row r="847">
          <cell r="B847" t="str">
            <v>_791</v>
          </cell>
          <cell r="C847" t="str">
            <v/>
          </cell>
          <cell r="D847" t="str">
            <v/>
          </cell>
          <cell r="E847" t="str">
            <v/>
          </cell>
          <cell r="F847" t="str">
            <v/>
          </cell>
          <cell r="J847" t="str">
            <v/>
          </cell>
          <cell r="K847" t="str">
            <v/>
          </cell>
          <cell r="L847" t="str">
            <v xml:space="preserve"> </v>
          </cell>
        </row>
        <row r="848">
          <cell r="B848" t="str">
            <v>_792</v>
          </cell>
          <cell r="C848" t="str">
            <v/>
          </cell>
          <cell r="D848" t="str">
            <v/>
          </cell>
          <cell r="E848" t="str">
            <v/>
          </cell>
          <cell r="F848" t="str">
            <v/>
          </cell>
          <cell r="J848" t="str">
            <v/>
          </cell>
          <cell r="K848" t="str">
            <v/>
          </cell>
          <cell r="L848" t="str">
            <v xml:space="preserve"> </v>
          </cell>
        </row>
        <row r="849">
          <cell r="B849" t="str">
            <v>_793</v>
          </cell>
          <cell r="C849" t="str">
            <v/>
          </cell>
          <cell r="D849" t="str">
            <v/>
          </cell>
          <cell r="E849" t="str">
            <v/>
          </cell>
          <cell r="F849" t="str">
            <v/>
          </cell>
          <cell r="J849" t="str">
            <v/>
          </cell>
          <cell r="K849" t="str">
            <v/>
          </cell>
          <cell r="L849" t="str">
            <v xml:space="preserve"> </v>
          </cell>
        </row>
        <row r="850">
          <cell r="B850" t="str">
            <v>_794</v>
          </cell>
          <cell r="C850" t="str">
            <v/>
          </cell>
          <cell r="D850" t="str">
            <v/>
          </cell>
          <cell r="E850" t="str">
            <v/>
          </cell>
          <cell r="F850" t="str">
            <v/>
          </cell>
          <cell r="J850" t="str">
            <v/>
          </cell>
          <cell r="K850" t="str">
            <v/>
          </cell>
          <cell r="L850" t="str">
            <v xml:space="preserve"> </v>
          </cell>
        </row>
        <row r="851">
          <cell r="B851" t="str">
            <v>_795</v>
          </cell>
          <cell r="C851" t="str">
            <v/>
          </cell>
          <cell r="D851" t="str">
            <v/>
          </cell>
          <cell r="E851" t="str">
            <v/>
          </cell>
          <cell r="F851" t="str">
            <v/>
          </cell>
          <cell r="J851" t="str">
            <v/>
          </cell>
          <cell r="K851" t="str">
            <v/>
          </cell>
          <cell r="L851" t="str">
            <v xml:space="preserve"> </v>
          </cell>
        </row>
        <row r="852">
          <cell r="B852" t="str">
            <v>_796</v>
          </cell>
          <cell r="C852" t="str">
            <v/>
          </cell>
          <cell r="D852" t="str">
            <v/>
          </cell>
          <cell r="E852" t="str">
            <v/>
          </cell>
          <cell r="F852" t="str">
            <v/>
          </cell>
          <cell r="J852" t="str">
            <v/>
          </cell>
          <cell r="K852" t="str">
            <v/>
          </cell>
          <cell r="L852" t="str">
            <v xml:space="preserve"> </v>
          </cell>
        </row>
        <row r="853">
          <cell r="B853" t="str">
            <v>_797</v>
          </cell>
          <cell r="C853" t="str">
            <v/>
          </cell>
          <cell r="D853" t="str">
            <v/>
          </cell>
          <cell r="E853" t="str">
            <v/>
          </cell>
          <cell r="F853" t="str">
            <v/>
          </cell>
          <cell r="J853" t="str">
            <v/>
          </cell>
          <cell r="K853" t="str">
            <v/>
          </cell>
          <cell r="L853" t="str">
            <v xml:space="preserve"> </v>
          </cell>
        </row>
        <row r="854">
          <cell r="B854" t="str">
            <v>_798</v>
          </cell>
          <cell r="C854" t="str">
            <v/>
          </cell>
          <cell r="D854" t="str">
            <v/>
          </cell>
          <cell r="E854" t="str">
            <v/>
          </cell>
          <cell r="F854" t="str">
            <v/>
          </cell>
          <cell r="J854" t="str">
            <v/>
          </cell>
          <cell r="K854" t="str">
            <v/>
          </cell>
          <cell r="L854" t="str">
            <v xml:space="preserve"> </v>
          </cell>
        </row>
        <row r="855">
          <cell r="B855" t="str">
            <v>_799</v>
          </cell>
          <cell r="C855" t="str">
            <v/>
          </cell>
          <cell r="D855" t="str">
            <v/>
          </cell>
          <cell r="E855" t="str">
            <v/>
          </cell>
          <cell r="F855" t="str">
            <v/>
          </cell>
          <cell r="J855" t="str">
            <v/>
          </cell>
          <cell r="K855" t="str">
            <v/>
          </cell>
          <cell r="L855" t="str">
            <v xml:space="preserve"> </v>
          </cell>
        </row>
        <row r="856">
          <cell r="B856" t="str">
            <v>_800</v>
          </cell>
          <cell r="C856" t="str">
            <v/>
          </cell>
          <cell r="D856" t="str">
            <v/>
          </cell>
          <cell r="E856" t="str">
            <v/>
          </cell>
          <cell r="F856" t="str">
            <v/>
          </cell>
          <cell r="J856" t="str">
            <v/>
          </cell>
          <cell r="K856" t="str">
            <v/>
          </cell>
          <cell r="L856" t="str">
            <v xml:space="preserve"> </v>
          </cell>
        </row>
        <row r="857">
          <cell r="B857" t="str">
            <v>_801</v>
          </cell>
          <cell r="C857" t="str">
            <v/>
          </cell>
          <cell r="D857" t="str">
            <v/>
          </cell>
          <cell r="E857" t="str">
            <v/>
          </cell>
          <cell r="F857" t="str">
            <v/>
          </cell>
          <cell r="J857" t="str">
            <v/>
          </cell>
          <cell r="K857" t="str">
            <v/>
          </cell>
          <cell r="L857" t="str">
            <v xml:space="preserve"> </v>
          </cell>
        </row>
        <row r="858">
          <cell r="B858" t="str">
            <v>_802</v>
          </cell>
          <cell r="C858" t="str">
            <v/>
          </cell>
          <cell r="D858" t="str">
            <v/>
          </cell>
          <cell r="E858" t="str">
            <v/>
          </cell>
          <cell r="F858" t="str">
            <v/>
          </cell>
          <cell r="J858" t="str">
            <v/>
          </cell>
          <cell r="K858" t="str">
            <v/>
          </cell>
          <cell r="L858" t="str">
            <v xml:space="preserve"> </v>
          </cell>
        </row>
        <row r="859">
          <cell r="B859" t="str">
            <v>_803</v>
          </cell>
          <cell r="C859" t="str">
            <v/>
          </cell>
          <cell r="D859" t="str">
            <v/>
          </cell>
          <cell r="E859" t="str">
            <v/>
          </cell>
          <cell r="F859" t="str">
            <v/>
          </cell>
          <cell r="J859" t="str">
            <v/>
          </cell>
          <cell r="K859" t="str">
            <v/>
          </cell>
          <cell r="L859" t="str">
            <v xml:space="preserve"> </v>
          </cell>
        </row>
        <row r="860">
          <cell r="B860" t="str">
            <v>_804</v>
          </cell>
          <cell r="C860" t="str">
            <v/>
          </cell>
          <cell r="D860" t="str">
            <v/>
          </cell>
          <cell r="E860" t="str">
            <v/>
          </cell>
          <cell r="F860" t="str">
            <v/>
          </cell>
          <cell r="J860" t="str">
            <v/>
          </cell>
          <cell r="K860" t="str">
            <v/>
          </cell>
          <cell r="L860" t="str">
            <v xml:space="preserve"> </v>
          </cell>
        </row>
        <row r="861">
          <cell r="B861" t="str">
            <v>_805</v>
          </cell>
          <cell r="C861" t="str">
            <v/>
          </cell>
          <cell r="D861" t="str">
            <v/>
          </cell>
          <cell r="E861" t="str">
            <v/>
          </cell>
          <cell r="F861" t="str">
            <v/>
          </cell>
          <cell r="J861" t="str">
            <v/>
          </cell>
          <cell r="K861" t="str">
            <v/>
          </cell>
          <cell r="L861" t="str">
            <v xml:space="preserve"> </v>
          </cell>
        </row>
        <row r="862">
          <cell r="B862" t="str">
            <v>_806</v>
          </cell>
          <cell r="C862" t="str">
            <v/>
          </cell>
          <cell r="D862" t="str">
            <v/>
          </cell>
          <cell r="E862" t="str">
            <v/>
          </cell>
          <cell r="F862" t="str">
            <v/>
          </cell>
          <cell r="J862" t="str">
            <v/>
          </cell>
          <cell r="K862" t="str">
            <v/>
          </cell>
          <cell r="L862" t="str">
            <v xml:space="preserve"> </v>
          </cell>
        </row>
        <row r="863">
          <cell r="B863" t="str">
            <v>_807</v>
          </cell>
          <cell r="C863" t="str">
            <v/>
          </cell>
          <cell r="D863" t="str">
            <v/>
          </cell>
          <cell r="E863" t="str">
            <v/>
          </cell>
          <cell r="F863" t="str">
            <v/>
          </cell>
          <cell r="J863" t="str">
            <v/>
          </cell>
          <cell r="K863" t="str">
            <v/>
          </cell>
          <cell r="L863" t="str">
            <v xml:space="preserve"> </v>
          </cell>
        </row>
        <row r="864">
          <cell r="B864" t="str">
            <v>_808</v>
          </cell>
          <cell r="C864" t="str">
            <v/>
          </cell>
          <cell r="D864" t="str">
            <v/>
          </cell>
          <cell r="E864" t="str">
            <v/>
          </cell>
          <cell r="F864" t="str">
            <v/>
          </cell>
          <cell r="J864" t="str">
            <v/>
          </cell>
          <cell r="K864" t="str">
            <v/>
          </cell>
          <cell r="L864" t="str">
            <v xml:space="preserve"> </v>
          </cell>
        </row>
        <row r="865">
          <cell r="B865" t="str">
            <v>_809</v>
          </cell>
          <cell r="C865" t="str">
            <v/>
          </cell>
          <cell r="D865" t="str">
            <v/>
          </cell>
          <cell r="E865" t="str">
            <v/>
          </cell>
          <cell r="F865" t="str">
            <v/>
          </cell>
          <cell r="J865" t="str">
            <v/>
          </cell>
          <cell r="K865" t="str">
            <v/>
          </cell>
          <cell r="L865" t="str">
            <v xml:space="preserve"> </v>
          </cell>
        </row>
        <row r="866">
          <cell r="B866" t="str">
            <v>_810</v>
          </cell>
          <cell r="C866" t="str">
            <v/>
          </cell>
          <cell r="D866" t="str">
            <v/>
          </cell>
          <cell r="E866" t="str">
            <v/>
          </cell>
          <cell r="F866" t="str">
            <v/>
          </cell>
          <cell r="J866" t="str">
            <v/>
          </cell>
          <cell r="K866" t="str">
            <v/>
          </cell>
          <cell r="L866" t="str">
            <v xml:space="preserve"> </v>
          </cell>
        </row>
        <row r="867">
          <cell r="B867" t="str">
            <v>_811</v>
          </cell>
          <cell r="C867" t="str">
            <v/>
          </cell>
          <cell r="D867" t="str">
            <v/>
          </cell>
          <cell r="E867" t="str">
            <v/>
          </cell>
          <cell r="F867" t="str">
            <v/>
          </cell>
          <cell r="J867" t="str">
            <v/>
          </cell>
          <cell r="K867" t="str">
            <v/>
          </cell>
          <cell r="L867" t="str">
            <v xml:space="preserve"> </v>
          </cell>
        </row>
        <row r="868">
          <cell r="B868" t="str">
            <v>_812</v>
          </cell>
          <cell r="C868" t="str">
            <v/>
          </cell>
          <cell r="D868" t="str">
            <v/>
          </cell>
          <cell r="E868" t="str">
            <v/>
          </cell>
          <cell r="F868" t="str">
            <v/>
          </cell>
          <cell r="J868" t="str">
            <v/>
          </cell>
          <cell r="K868" t="str">
            <v/>
          </cell>
          <cell r="L868" t="str">
            <v xml:space="preserve"> </v>
          </cell>
        </row>
        <row r="869">
          <cell r="B869" t="str">
            <v>_813</v>
          </cell>
          <cell r="C869" t="str">
            <v/>
          </cell>
          <cell r="D869" t="str">
            <v/>
          </cell>
          <cell r="E869" t="str">
            <v/>
          </cell>
          <cell r="F869" t="str">
            <v/>
          </cell>
          <cell r="J869" t="str">
            <v/>
          </cell>
          <cell r="K869" t="str">
            <v/>
          </cell>
          <cell r="L869" t="str">
            <v xml:space="preserve"> </v>
          </cell>
        </row>
        <row r="870">
          <cell r="B870" t="str">
            <v>_814</v>
          </cell>
          <cell r="C870" t="str">
            <v/>
          </cell>
          <cell r="D870" t="str">
            <v/>
          </cell>
          <cell r="E870" t="str">
            <v/>
          </cell>
          <cell r="F870" t="str">
            <v/>
          </cell>
          <cell r="J870" t="str">
            <v/>
          </cell>
          <cell r="K870" t="str">
            <v/>
          </cell>
          <cell r="L870" t="str">
            <v xml:space="preserve"> </v>
          </cell>
        </row>
        <row r="871">
          <cell r="B871" t="str">
            <v>_815</v>
          </cell>
          <cell r="C871" t="str">
            <v/>
          </cell>
          <cell r="D871" t="str">
            <v/>
          </cell>
          <cell r="E871" t="str">
            <v/>
          </cell>
          <cell r="F871" t="str">
            <v/>
          </cell>
          <cell r="J871" t="str">
            <v/>
          </cell>
          <cell r="K871" t="str">
            <v/>
          </cell>
          <cell r="L871" t="str">
            <v xml:space="preserve"> </v>
          </cell>
        </row>
        <row r="872">
          <cell r="B872" t="str">
            <v>_816</v>
          </cell>
          <cell r="C872" t="str">
            <v/>
          </cell>
          <cell r="D872" t="str">
            <v/>
          </cell>
          <cell r="E872" t="str">
            <v/>
          </cell>
          <cell r="F872" t="str">
            <v/>
          </cell>
          <cell r="J872" t="str">
            <v/>
          </cell>
          <cell r="K872" t="str">
            <v/>
          </cell>
          <cell r="L872" t="str">
            <v xml:space="preserve"> </v>
          </cell>
        </row>
        <row r="873">
          <cell r="B873" t="str">
            <v>_817</v>
          </cell>
          <cell r="C873" t="str">
            <v/>
          </cell>
          <cell r="D873" t="str">
            <v/>
          </cell>
          <cell r="E873" t="str">
            <v/>
          </cell>
          <cell r="F873" t="str">
            <v/>
          </cell>
          <cell r="J873" t="str">
            <v/>
          </cell>
          <cell r="K873" t="str">
            <v/>
          </cell>
          <cell r="L873" t="str">
            <v xml:space="preserve"> </v>
          </cell>
        </row>
        <row r="874">
          <cell r="B874" t="str">
            <v>_818</v>
          </cell>
          <cell r="C874" t="str">
            <v/>
          </cell>
          <cell r="D874" t="str">
            <v/>
          </cell>
          <cell r="E874" t="str">
            <v/>
          </cell>
          <cell r="F874" t="str">
            <v/>
          </cell>
          <cell r="J874" t="str">
            <v/>
          </cell>
          <cell r="K874" t="str">
            <v/>
          </cell>
          <cell r="L874" t="str">
            <v xml:space="preserve"> </v>
          </cell>
        </row>
        <row r="875">
          <cell r="B875" t="str">
            <v>_819</v>
          </cell>
          <cell r="C875" t="str">
            <v/>
          </cell>
          <cell r="D875" t="str">
            <v/>
          </cell>
          <cell r="E875" t="str">
            <v/>
          </cell>
          <cell r="F875" t="str">
            <v/>
          </cell>
          <cell r="J875" t="str">
            <v/>
          </cell>
          <cell r="K875" t="str">
            <v/>
          </cell>
          <cell r="L875" t="str">
            <v xml:space="preserve"> </v>
          </cell>
        </row>
        <row r="876">
          <cell r="B876" t="str">
            <v>_820</v>
          </cell>
          <cell r="C876" t="str">
            <v/>
          </cell>
          <cell r="D876" t="str">
            <v/>
          </cell>
          <cell r="E876" t="str">
            <v/>
          </cell>
          <cell r="F876" t="str">
            <v/>
          </cell>
          <cell r="J876" t="str">
            <v/>
          </cell>
          <cell r="K876" t="str">
            <v/>
          </cell>
          <cell r="L876" t="str">
            <v xml:space="preserve"> </v>
          </cell>
        </row>
        <row r="877">
          <cell r="B877" t="str">
            <v>_821</v>
          </cell>
          <cell r="C877" t="str">
            <v/>
          </cell>
          <cell r="D877" t="str">
            <v/>
          </cell>
          <cell r="E877" t="str">
            <v/>
          </cell>
          <cell r="F877" t="str">
            <v/>
          </cell>
          <cell r="J877" t="str">
            <v/>
          </cell>
          <cell r="K877" t="str">
            <v/>
          </cell>
          <cell r="L877" t="str">
            <v xml:space="preserve"> </v>
          </cell>
        </row>
        <row r="878">
          <cell r="B878" t="str">
            <v>_822</v>
          </cell>
          <cell r="C878" t="str">
            <v/>
          </cell>
          <cell r="D878" t="str">
            <v/>
          </cell>
          <cell r="E878" t="str">
            <v/>
          </cell>
          <cell r="F878" t="str">
            <v/>
          </cell>
          <cell r="J878" t="str">
            <v/>
          </cell>
          <cell r="K878" t="str">
            <v/>
          </cell>
          <cell r="L878" t="str">
            <v xml:space="preserve"> </v>
          </cell>
        </row>
        <row r="879">
          <cell r="B879" t="str">
            <v>_823</v>
          </cell>
          <cell r="C879" t="str">
            <v/>
          </cell>
          <cell r="D879" t="str">
            <v/>
          </cell>
          <cell r="E879" t="str">
            <v/>
          </cell>
          <cell r="F879" t="str">
            <v/>
          </cell>
          <cell r="J879" t="str">
            <v/>
          </cell>
          <cell r="K879" t="str">
            <v/>
          </cell>
          <cell r="L879" t="str">
            <v xml:space="preserve"> </v>
          </cell>
        </row>
        <row r="880">
          <cell r="B880" t="str">
            <v>_824</v>
          </cell>
          <cell r="C880" t="str">
            <v/>
          </cell>
          <cell r="D880" t="str">
            <v/>
          </cell>
          <cell r="E880" t="str">
            <v/>
          </cell>
          <cell r="F880" t="str">
            <v/>
          </cell>
          <cell r="J880" t="str">
            <v/>
          </cell>
          <cell r="K880" t="str">
            <v/>
          </cell>
          <cell r="L880" t="str">
            <v xml:space="preserve"> </v>
          </cell>
        </row>
        <row r="881">
          <cell r="B881" t="str">
            <v>_825</v>
          </cell>
          <cell r="C881" t="str">
            <v/>
          </cell>
          <cell r="D881" t="str">
            <v/>
          </cell>
          <cell r="E881" t="str">
            <v/>
          </cell>
          <cell r="F881" t="str">
            <v/>
          </cell>
          <cell r="J881" t="str">
            <v/>
          </cell>
          <cell r="K881" t="str">
            <v/>
          </cell>
          <cell r="L881" t="str">
            <v xml:space="preserve"> </v>
          </cell>
        </row>
        <row r="882">
          <cell r="B882" t="str">
            <v>_826</v>
          </cell>
          <cell r="C882" t="str">
            <v/>
          </cell>
          <cell r="D882" t="str">
            <v/>
          </cell>
          <cell r="E882" t="str">
            <v/>
          </cell>
          <cell r="F882" t="str">
            <v/>
          </cell>
          <cell r="J882" t="str">
            <v/>
          </cell>
          <cell r="K882" t="str">
            <v/>
          </cell>
          <cell r="L882" t="str">
            <v xml:space="preserve"> </v>
          </cell>
        </row>
        <row r="883">
          <cell r="B883" t="str">
            <v>_827</v>
          </cell>
          <cell r="C883" t="str">
            <v/>
          </cell>
          <cell r="D883" t="str">
            <v/>
          </cell>
          <cell r="E883" t="str">
            <v/>
          </cell>
          <cell r="F883" t="str">
            <v/>
          </cell>
          <cell r="J883" t="str">
            <v/>
          </cell>
          <cell r="K883" t="str">
            <v/>
          </cell>
          <cell r="L883" t="str">
            <v xml:space="preserve"> </v>
          </cell>
        </row>
        <row r="884">
          <cell r="B884" t="str">
            <v>_828</v>
          </cell>
          <cell r="C884" t="str">
            <v/>
          </cell>
          <cell r="D884" t="str">
            <v/>
          </cell>
          <cell r="E884" t="str">
            <v/>
          </cell>
          <cell r="F884" t="str">
            <v/>
          </cell>
          <cell r="J884" t="str">
            <v/>
          </cell>
          <cell r="K884" t="str">
            <v/>
          </cell>
          <cell r="L884" t="str">
            <v xml:space="preserve"> </v>
          </cell>
        </row>
        <row r="885">
          <cell r="B885" t="str">
            <v>_829</v>
          </cell>
          <cell r="C885" t="str">
            <v/>
          </cell>
          <cell r="D885" t="str">
            <v/>
          </cell>
          <cell r="E885" t="str">
            <v/>
          </cell>
          <cell r="F885" t="str">
            <v/>
          </cell>
          <cell r="J885" t="str">
            <v/>
          </cell>
          <cell r="K885" t="str">
            <v/>
          </cell>
          <cell r="L885" t="str">
            <v xml:space="preserve"> </v>
          </cell>
        </row>
        <row r="886">
          <cell r="B886" t="str">
            <v>_830</v>
          </cell>
          <cell r="C886" t="str">
            <v/>
          </cell>
          <cell r="D886" t="str">
            <v/>
          </cell>
          <cell r="E886" t="str">
            <v/>
          </cell>
          <cell r="F886" t="str">
            <v/>
          </cell>
          <cell r="J886" t="str">
            <v/>
          </cell>
          <cell r="K886" t="str">
            <v/>
          </cell>
          <cell r="L886" t="str">
            <v xml:space="preserve"> </v>
          </cell>
        </row>
        <row r="887">
          <cell r="B887" t="str">
            <v>_831</v>
          </cell>
          <cell r="C887" t="str">
            <v/>
          </cell>
          <cell r="D887" t="str">
            <v/>
          </cell>
          <cell r="E887" t="str">
            <v/>
          </cell>
          <cell r="F887" t="str">
            <v/>
          </cell>
          <cell r="J887" t="str">
            <v/>
          </cell>
          <cell r="K887" t="str">
            <v/>
          </cell>
          <cell r="L887" t="str">
            <v xml:space="preserve"> </v>
          </cell>
        </row>
        <row r="888">
          <cell r="B888" t="str">
            <v>_832</v>
          </cell>
          <cell r="C888" t="str">
            <v/>
          </cell>
          <cell r="D888" t="str">
            <v/>
          </cell>
          <cell r="E888" t="str">
            <v/>
          </cell>
          <cell r="F888" t="str">
            <v/>
          </cell>
          <cell r="J888" t="str">
            <v/>
          </cell>
          <cell r="K888" t="str">
            <v/>
          </cell>
          <cell r="L888" t="str">
            <v xml:space="preserve"> </v>
          </cell>
        </row>
        <row r="889">
          <cell r="B889" t="str">
            <v>_833</v>
          </cell>
          <cell r="C889" t="str">
            <v/>
          </cell>
          <cell r="D889" t="str">
            <v/>
          </cell>
          <cell r="E889" t="str">
            <v/>
          </cell>
          <cell r="F889" t="str">
            <v/>
          </cell>
          <cell r="J889" t="str">
            <v/>
          </cell>
          <cell r="K889" t="str">
            <v/>
          </cell>
          <cell r="L889" t="str">
            <v xml:space="preserve"> </v>
          </cell>
        </row>
        <row r="890">
          <cell r="B890" t="str">
            <v>_834</v>
          </cell>
          <cell r="C890" t="str">
            <v/>
          </cell>
          <cell r="D890" t="str">
            <v/>
          </cell>
          <cell r="E890" t="str">
            <v/>
          </cell>
          <cell r="F890" t="str">
            <v/>
          </cell>
          <cell r="J890" t="str">
            <v/>
          </cell>
          <cell r="K890" t="str">
            <v/>
          </cell>
          <cell r="L890" t="str">
            <v xml:space="preserve"> </v>
          </cell>
        </row>
        <row r="891">
          <cell r="B891" t="str">
            <v>_835</v>
          </cell>
          <cell r="C891" t="str">
            <v/>
          </cell>
          <cell r="D891" t="str">
            <v/>
          </cell>
          <cell r="E891" t="str">
            <v/>
          </cell>
          <cell r="F891" t="str">
            <v/>
          </cell>
          <cell r="J891" t="str">
            <v/>
          </cell>
          <cell r="K891" t="str">
            <v/>
          </cell>
          <cell r="L891" t="str">
            <v xml:space="preserve"> </v>
          </cell>
        </row>
        <row r="892">
          <cell r="B892" t="str">
            <v>_836</v>
          </cell>
          <cell r="C892" t="str">
            <v/>
          </cell>
          <cell r="D892" t="str">
            <v/>
          </cell>
          <cell r="E892" t="str">
            <v/>
          </cell>
          <cell r="F892" t="str">
            <v/>
          </cell>
          <cell r="J892" t="str">
            <v/>
          </cell>
          <cell r="K892" t="str">
            <v/>
          </cell>
          <cell r="L892" t="str">
            <v xml:space="preserve"> </v>
          </cell>
        </row>
        <row r="893">
          <cell r="B893" t="str">
            <v>_837</v>
          </cell>
          <cell r="C893" t="str">
            <v/>
          </cell>
          <cell r="D893" t="str">
            <v/>
          </cell>
          <cell r="E893" t="str">
            <v/>
          </cell>
          <cell r="F893" t="str">
            <v/>
          </cell>
          <cell r="J893" t="str">
            <v/>
          </cell>
          <cell r="K893" t="str">
            <v/>
          </cell>
          <cell r="L893" t="str">
            <v xml:space="preserve"> </v>
          </cell>
        </row>
        <row r="894">
          <cell r="B894" t="str">
            <v>_838</v>
          </cell>
          <cell r="C894" t="str">
            <v/>
          </cell>
          <cell r="D894" t="str">
            <v/>
          </cell>
          <cell r="E894" t="str">
            <v/>
          </cell>
          <cell r="F894" t="str">
            <v/>
          </cell>
          <cell r="J894" t="str">
            <v/>
          </cell>
          <cell r="K894" t="str">
            <v/>
          </cell>
          <cell r="L894" t="str">
            <v xml:space="preserve"> </v>
          </cell>
        </row>
        <row r="895">
          <cell r="B895" t="str">
            <v>_839</v>
          </cell>
          <cell r="C895" t="str">
            <v/>
          </cell>
          <cell r="D895" t="str">
            <v/>
          </cell>
          <cell r="E895" t="str">
            <v/>
          </cell>
          <cell r="F895" t="str">
            <v/>
          </cell>
          <cell r="J895" t="str">
            <v/>
          </cell>
          <cell r="K895" t="str">
            <v/>
          </cell>
          <cell r="L895" t="str">
            <v xml:space="preserve"> </v>
          </cell>
        </row>
        <row r="896">
          <cell r="B896" t="str">
            <v>_840</v>
          </cell>
          <cell r="C896" t="str">
            <v/>
          </cell>
          <cell r="D896" t="str">
            <v/>
          </cell>
          <cell r="E896" t="str">
            <v/>
          </cell>
          <cell r="F896" t="str">
            <v/>
          </cell>
          <cell r="J896" t="str">
            <v/>
          </cell>
          <cell r="K896" t="str">
            <v/>
          </cell>
          <cell r="L896" t="str">
            <v xml:space="preserve"> </v>
          </cell>
        </row>
        <row r="897">
          <cell r="B897" t="str">
            <v>_841</v>
          </cell>
          <cell r="C897" t="str">
            <v/>
          </cell>
          <cell r="D897" t="str">
            <v/>
          </cell>
          <cell r="E897" t="str">
            <v/>
          </cell>
          <cell r="F897" t="str">
            <v/>
          </cell>
          <cell r="J897" t="str">
            <v/>
          </cell>
          <cell r="K897" t="str">
            <v/>
          </cell>
          <cell r="L897" t="str">
            <v xml:space="preserve"> </v>
          </cell>
        </row>
        <row r="898">
          <cell r="B898" t="str">
            <v>_842</v>
          </cell>
          <cell r="C898" t="str">
            <v/>
          </cell>
          <cell r="D898" t="str">
            <v/>
          </cell>
          <cell r="E898" t="str">
            <v/>
          </cell>
          <cell r="F898" t="str">
            <v/>
          </cell>
          <cell r="J898" t="str">
            <v/>
          </cell>
          <cell r="K898" t="str">
            <v/>
          </cell>
          <cell r="L898" t="str">
            <v xml:space="preserve"> </v>
          </cell>
        </row>
        <row r="899">
          <cell r="B899" t="str">
            <v>_843</v>
          </cell>
          <cell r="C899" t="str">
            <v/>
          </cell>
          <cell r="D899" t="str">
            <v/>
          </cell>
          <cell r="E899" t="str">
            <v/>
          </cell>
          <cell r="F899" t="str">
            <v/>
          </cell>
          <cell r="J899" t="str">
            <v/>
          </cell>
          <cell r="K899" t="str">
            <v/>
          </cell>
          <cell r="L899" t="str">
            <v xml:space="preserve"> </v>
          </cell>
        </row>
        <row r="900">
          <cell r="B900" t="str">
            <v>_844</v>
          </cell>
          <cell r="C900" t="str">
            <v/>
          </cell>
          <cell r="D900" t="str">
            <v/>
          </cell>
          <cell r="E900" t="str">
            <v/>
          </cell>
          <cell r="F900" t="str">
            <v/>
          </cell>
          <cell r="J900" t="str">
            <v/>
          </cell>
          <cell r="K900" t="str">
            <v/>
          </cell>
          <cell r="L900" t="str">
            <v xml:space="preserve"> </v>
          </cell>
        </row>
        <row r="901">
          <cell r="B901" t="str">
            <v>_845</v>
          </cell>
          <cell r="C901" t="str">
            <v/>
          </cell>
          <cell r="D901" t="str">
            <v/>
          </cell>
          <cell r="E901" t="str">
            <v/>
          </cell>
          <cell r="F901" t="str">
            <v/>
          </cell>
          <cell r="J901" t="str">
            <v/>
          </cell>
          <cell r="K901" t="str">
            <v/>
          </cell>
          <cell r="L901" t="str">
            <v xml:space="preserve"> </v>
          </cell>
        </row>
        <row r="902">
          <cell r="B902" t="str">
            <v>_846</v>
          </cell>
          <cell r="C902" t="str">
            <v/>
          </cell>
          <cell r="D902" t="str">
            <v/>
          </cell>
          <cell r="E902" t="str">
            <v/>
          </cell>
          <cell r="F902" t="str">
            <v/>
          </cell>
          <cell r="J902" t="str">
            <v/>
          </cell>
          <cell r="K902" t="str">
            <v/>
          </cell>
          <cell r="L902" t="str">
            <v xml:space="preserve"> </v>
          </cell>
        </row>
        <row r="903">
          <cell r="B903" t="str">
            <v>_847</v>
          </cell>
          <cell r="C903" t="str">
            <v/>
          </cell>
          <cell r="D903" t="str">
            <v/>
          </cell>
          <cell r="E903" t="str">
            <v/>
          </cell>
          <cell r="F903" t="str">
            <v/>
          </cell>
          <cell r="J903" t="str">
            <v/>
          </cell>
          <cell r="K903" t="str">
            <v/>
          </cell>
          <cell r="L903" t="str">
            <v xml:space="preserve"> </v>
          </cell>
        </row>
        <row r="904">
          <cell r="B904" t="str">
            <v>_848</v>
          </cell>
          <cell r="C904" t="str">
            <v/>
          </cell>
          <cell r="D904" t="str">
            <v/>
          </cell>
          <cell r="E904" t="str">
            <v/>
          </cell>
          <cell r="F904" t="str">
            <v/>
          </cell>
          <cell r="J904" t="str">
            <v/>
          </cell>
          <cell r="K904" t="str">
            <v/>
          </cell>
          <cell r="L904" t="str">
            <v xml:space="preserve"> </v>
          </cell>
        </row>
        <row r="905">
          <cell r="B905" t="str">
            <v>_849</v>
          </cell>
          <cell r="C905" t="str">
            <v/>
          </cell>
          <cell r="D905" t="str">
            <v/>
          </cell>
          <cell r="E905" t="str">
            <v/>
          </cell>
          <cell r="F905" t="str">
            <v/>
          </cell>
          <cell r="J905" t="str">
            <v/>
          </cell>
          <cell r="K905" t="str">
            <v/>
          </cell>
          <cell r="L905" t="str">
            <v xml:space="preserve"> </v>
          </cell>
        </row>
        <row r="906">
          <cell r="B906" t="str">
            <v>_850</v>
          </cell>
          <cell r="C906" t="str">
            <v/>
          </cell>
          <cell r="D906" t="str">
            <v/>
          </cell>
          <cell r="E906" t="str">
            <v/>
          </cell>
          <cell r="F906" t="str">
            <v/>
          </cell>
          <cell r="J906" t="str">
            <v/>
          </cell>
          <cell r="K906" t="str">
            <v/>
          </cell>
          <cell r="L906" t="str">
            <v xml:space="preserve"> </v>
          </cell>
        </row>
        <row r="907">
          <cell r="B907" t="str">
            <v>_851</v>
          </cell>
          <cell r="C907" t="str">
            <v/>
          </cell>
          <cell r="D907" t="str">
            <v/>
          </cell>
          <cell r="E907" t="str">
            <v/>
          </cell>
          <cell r="F907" t="str">
            <v/>
          </cell>
          <cell r="J907" t="str">
            <v/>
          </cell>
          <cell r="K907" t="str">
            <v/>
          </cell>
          <cell r="L907" t="str">
            <v xml:space="preserve"> </v>
          </cell>
        </row>
        <row r="908">
          <cell r="B908" t="str">
            <v>_852</v>
          </cell>
          <cell r="C908" t="str">
            <v/>
          </cell>
          <cell r="D908" t="str">
            <v/>
          </cell>
          <cell r="E908" t="str">
            <v/>
          </cell>
          <cell r="F908" t="str">
            <v/>
          </cell>
          <cell r="J908" t="str">
            <v/>
          </cell>
          <cell r="K908" t="str">
            <v/>
          </cell>
          <cell r="L908" t="str">
            <v xml:space="preserve"> </v>
          </cell>
        </row>
        <row r="909">
          <cell r="B909" t="str">
            <v>_853</v>
          </cell>
          <cell r="C909" t="str">
            <v/>
          </cell>
          <cell r="D909" t="str">
            <v/>
          </cell>
          <cell r="E909" t="str">
            <v/>
          </cell>
          <cell r="F909" t="str">
            <v/>
          </cell>
          <cell r="J909" t="str">
            <v/>
          </cell>
          <cell r="K909" t="str">
            <v/>
          </cell>
          <cell r="L909" t="str">
            <v xml:space="preserve"> </v>
          </cell>
        </row>
        <row r="910">
          <cell r="B910" t="str">
            <v>_854</v>
          </cell>
          <cell r="C910" t="str">
            <v/>
          </cell>
          <cell r="D910" t="str">
            <v/>
          </cell>
          <cell r="E910" t="str">
            <v/>
          </cell>
          <cell r="F910" t="str">
            <v/>
          </cell>
          <cell r="J910" t="str">
            <v/>
          </cell>
          <cell r="K910" t="str">
            <v/>
          </cell>
          <cell r="L910" t="str">
            <v xml:space="preserve"> </v>
          </cell>
        </row>
        <row r="911">
          <cell r="B911" t="str">
            <v>_855</v>
          </cell>
          <cell r="C911" t="str">
            <v/>
          </cell>
          <cell r="D911" t="str">
            <v/>
          </cell>
          <cell r="E911" t="str">
            <v/>
          </cell>
          <cell r="F911" t="str">
            <v/>
          </cell>
          <cell r="J911" t="str">
            <v/>
          </cell>
          <cell r="K911" t="str">
            <v/>
          </cell>
          <cell r="L911" t="str">
            <v xml:space="preserve"> </v>
          </cell>
        </row>
        <row r="912">
          <cell r="B912" t="str">
            <v>_856</v>
          </cell>
          <cell r="C912" t="str">
            <v/>
          </cell>
          <cell r="D912" t="str">
            <v/>
          </cell>
          <cell r="E912" t="str">
            <v/>
          </cell>
          <cell r="F912" t="str">
            <v/>
          </cell>
          <cell r="J912" t="str">
            <v/>
          </cell>
          <cell r="K912" t="str">
            <v/>
          </cell>
          <cell r="L912" t="str">
            <v xml:space="preserve"> </v>
          </cell>
        </row>
        <row r="913">
          <cell r="B913" t="str">
            <v>_857</v>
          </cell>
          <cell r="C913" t="str">
            <v/>
          </cell>
          <cell r="D913" t="str">
            <v/>
          </cell>
          <cell r="E913" t="str">
            <v/>
          </cell>
          <cell r="F913" t="str">
            <v/>
          </cell>
          <cell r="J913" t="str">
            <v/>
          </cell>
          <cell r="K913" t="str">
            <v/>
          </cell>
          <cell r="L913" t="str">
            <v xml:space="preserve"> </v>
          </cell>
        </row>
        <row r="914">
          <cell r="B914" t="str">
            <v>_858</v>
          </cell>
          <cell r="C914" t="str">
            <v/>
          </cell>
          <cell r="D914" t="str">
            <v/>
          </cell>
          <cell r="E914" t="str">
            <v/>
          </cell>
          <cell r="F914" t="str">
            <v/>
          </cell>
          <cell r="J914" t="str">
            <v/>
          </cell>
          <cell r="K914" t="str">
            <v/>
          </cell>
          <cell r="L914" t="str">
            <v xml:space="preserve"> </v>
          </cell>
        </row>
        <row r="915">
          <cell r="B915" t="str">
            <v>_859</v>
          </cell>
          <cell r="C915" t="str">
            <v/>
          </cell>
          <cell r="D915" t="str">
            <v/>
          </cell>
          <cell r="E915" t="str">
            <v/>
          </cell>
          <cell r="F915" t="str">
            <v/>
          </cell>
          <cell r="J915" t="str">
            <v/>
          </cell>
          <cell r="K915" t="str">
            <v/>
          </cell>
          <cell r="L915" t="str">
            <v xml:space="preserve"> </v>
          </cell>
        </row>
        <row r="916">
          <cell r="B916" t="str">
            <v>_860</v>
          </cell>
          <cell r="C916" t="str">
            <v/>
          </cell>
          <cell r="D916" t="str">
            <v/>
          </cell>
          <cell r="E916" t="str">
            <v/>
          </cell>
          <cell r="F916" t="str">
            <v/>
          </cell>
          <cell r="J916" t="str">
            <v/>
          </cell>
          <cell r="K916" t="str">
            <v/>
          </cell>
          <cell r="L916" t="str">
            <v xml:space="preserve"> </v>
          </cell>
        </row>
        <row r="917">
          <cell r="B917" t="str">
            <v>_861</v>
          </cell>
          <cell r="C917" t="str">
            <v/>
          </cell>
          <cell r="D917" t="str">
            <v/>
          </cell>
          <cell r="E917" t="str">
            <v/>
          </cell>
          <cell r="F917" t="str">
            <v/>
          </cell>
          <cell r="J917" t="str">
            <v/>
          </cell>
          <cell r="K917" t="str">
            <v/>
          </cell>
          <cell r="L917" t="str">
            <v xml:space="preserve"> </v>
          </cell>
        </row>
        <row r="918">
          <cell r="B918" t="str">
            <v>_862</v>
          </cell>
          <cell r="C918" t="str">
            <v/>
          </cell>
          <cell r="D918" t="str">
            <v/>
          </cell>
          <cell r="E918" t="str">
            <v/>
          </cell>
          <cell r="F918" t="str">
            <v/>
          </cell>
          <cell r="J918" t="str">
            <v/>
          </cell>
          <cell r="K918" t="str">
            <v/>
          </cell>
          <cell r="L918" t="str">
            <v xml:space="preserve"> </v>
          </cell>
        </row>
        <row r="919">
          <cell r="B919" t="str">
            <v>_863</v>
          </cell>
          <cell r="C919" t="str">
            <v/>
          </cell>
          <cell r="D919" t="str">
            <v/>
          </cell>
          <cell r="E919" t="str">
            <v/>
          </cell>
          <cell r="F919" t="str">
            <v/>
          </cell>
          <cell r="J919" t="str">
            <v/>
          </cell>
          <cell r="K919" t="str">
            <v/>
          </cell>
          <cell r="L919" t="str">
            <v xml:space="preserve"> </v>
          </cell>
        </row>
        <row r="920">
          <cell r="B920" t="str">
            <v>_864</v>
          </cell>
          <cell r="C920" t="str">
            <v/>
          </cell>
          <cell r="D920" t="str">
            <v/>
          </cell>
          <cell r="E920" t="str">
            <v/>
          </cell>
          <cell r="F920" t="str">
            <v/>
          </cell>
          <cell r="J920" t="str">
            <v/>
          </cell>
          <cell r="K920" t="str">
            <v/>
          </cell>
          <cell r="L920" t="str">
            <v xml:space="preserve"> </v>
          </cell>
        </row>
        <row r="921">
          <cell r="B921" t="str">
            <v>_865</v>
          </cell>
          <cell r="C921" t="str">
            <v/>
          </cell>
          <cell r="D921" t="str">
            <v/>
          </cell>
          <cell r="E921" t="str">
            <v/>
          </cell>
          <cell r="F921" t="str">
            <v/>
          </cell>
          <cell r="J921" t="str">
            <v/>
          </cell>
          <cell r="K921" t="str">
            <v/>
          </cell>
          <cell r="L921" t="str">
            <v xml:space="preserve"> </v>
          </cell>
        </row>
        <row r="922">
          <cell r="B922" t="str">
            <v>_866</v>
          </cell>
          <cell r="C922" t="str">
            <v/>
          </cell>
          <cell r="D922" t="str">
            <v/>
          </cell>
          <cell r="E922" t="str">
            <v/>
          </cell>
          <cell r="F922" t="str">
            <v/>
          </cell>
          <cell r="J922" t="str">
            <v/>
          </cell>
          <cell r="K922" t="str">
            <v/>
          </cell>
          <cell r="L922" t="str">
            <v xml:space="preserve"> </v>
          </cell>
        </row>
        <row r="923">
          <cell r="B923" t="str">
            <v>_867</v>
          </cell>
          <cell r="C923" t="str">
            <v/>
          </cell>
          <cell r="D923" t="str">
            <v/>
          </cell>
          <cell r="E923" t="str">
            <v/>
          </cell>
          <cell r="F923" t="str">
            <v/>
          </cell>
          <cell r="J923" t="str">
            <v/>
          </cell>
          <cell r="K923" t="str">
            <v/>
          </cell>
          <cell r="L923" t="str">
            <v xml:space="preserve"> </v>
          </cell>
        </row>
        <row r="924">
          <cell r="B924" t="str">
            <v>_868</v>
          </cell>
          <cell r="C924" t="str">
            <v/>
          </cell>
          <cell r="D924" t="str">
            <v/>
          </cell>
          <cell r="E924" t="str">
            <v/>
          </cell>
          <cell r="F924" t="str">
            <v/>
          </cell>
          <cell r="J924" t="str">
            <v/>
          </cell>
          <cell r="K924" t="str">
            <v/>
          </cell>
          <cell r="L924" t="str">
            <v xml:space="preserve"> </v>
          </cell>
        </row>
        <row r="925">
          <cell r="B925" t="str">
            <v>_869</v>
          </cell>
          <cell r="C925" t="str">
            <v/>
          </cell>
          <cell r="D925" t="str">
            <v/>
          </cell>
          <cell r="E925" t="str">
            <v/>
          </cell>
          <cell r="F925" t="str">
            <v/>
          </cell>
          <cell r="J925" t="str">
            <v/>
          </cell>
          <cell r="K925" t="str">
            <v/>
          </cell>
          <cell r="L925" t="str">
            <v xml:space="preserve"> </v>
          </cell>
        </row>
        <row r="926">
          <cell r="B926" t="str">
            <v>_870</v>
          </cell>
          <cell r="C926" t="str">
            <v/>
          </cell>
          <cell r="D926" t="str">
            <v/>
          </cell>
          <cell r="E926" t="str">
            <v/>
          </cell>
          <cell r="F926" t="str">
            <v/>
          </cell>
          <cell r="J926" t="str">
            <v/>
          </cell>
          <cell r="K926" t="str">
            <v/>
          </cell>
          <cell r="L926" t="str">
            <v xml:space="preserve"> </v>
          </cell>
        </row>
        <row r="927">
          <cell r="B927" t="str">
            <v>_871</v>
          </cell>
          <cell r="C927" t="str">
            <v/>
          </cell>
          <cell r="D927" t="str">
            <v/>
          </cell>
          <cell r="E927" t="str">
            <v/>
          </cell>
          <cell r="F927" t="str">
            <v/>
          </cell>
          <cell r="J927" t="str">
            <v/>
          </cell>
          <cell r="K927" t="str">
            <v/>
          </cell>
          <cell r="L927" t="str">
            <v xml:space="preserve"> </v>
          </cell>
        </row>
        <row r="928">
          <cell r="B928" t="str">
            <v>_872</v>
          </cell>
          <cell r="C928" t="str">
            <v/>
          </cell>
          <cell r="D928" t="str">
            <v/>
          </cell>
          <cell r="E928" t="str">
            <v/>
          </cell>
          <cell r="F928" t="str">
            <v/>
          </cell>
          <cell r="J928" t="str">
            <v/>
          </cell>
          <cell r="K928" t="str">
            <v/>
          </cell>
          <cell r="L928" t="str">
            <v xml:space="preserve"> </v>
          </cell>
        </row>
        <row r="929">
          <cell r="B929" t="str">
            <v>_873</v>
          </cell>
          <cell r="C929" t="str">
            <v/>
          </cell>
          <cell r="D929" t="str">
            <v/>
          </cell>
          <cell r="E929" t="str">
            <v/>
          </cell>
          <cell r="F929" t="str">
            <v/>
          </cell>
          <cell r="J929" t="str">
            <v/>
          </cell>
          <cell r="K929" t="str">
            <v/>
          </cell>
          <cell r="L929" t="str">
            <v xml:space="preserve"> </v>
          </cell>
        </row>
        <row r="930">
          <cell r="B930" t="str">
            <v>_874</v>
          </cell>
          <cell r="C930" t="str">
            <v/>
          </cell>
          <cell r="D930" t="str">
            <v/>
          </cell>
          <cell r="E930" t="str">
            <v/>
          </cell>
          <cell r="F930" t="str">
            <v/>
          </cell>
          <cell r="J930" t="str">
            <v/>
          </cell>
          <cell r="K930" t="str">
            <v/>
          </cell>
          <cell r="L930" t="str">
            <v xml:space="preserve"> </v>
          </cell>
        </row>
        <row r="931">
          <cell r="B931" t="str">
            <v>_875</v>
          </cell>
          <cell r="C931" t="str">
            <v/>
          </cell>
          <cell r="D931" t="str">
            <v/>
          </cell>
          <cell r="E931" t="str">
            <v/>
          </cell>
          <cell r="F931" t="str">
            <v/>
          </cell>
          <cell r="J931" t="str">
            <v/>
          </cell>
          <cell r="K931" t="str">
            <v/>
          </cell>
          <cell r="L931" t="str">
            <v xml:space="preserve"> </v>
          </cell>
        </row>
        <row r="932">
          <cell r="B932" t="str">
            <v>_876</v>
          </cell>
          <cell r="C932" t="str">
            <v/>
          </cell>
          <cell r="D932" t="str">
            <v/>
          </cell>
          <cell r="E932" t="str">
            <v/>
          </cell>
          <cell r="F932" t="str">
            <v/>
          </cell>
          <cell r="J932" t="str">
            <v/>
          </cell>
          <cell r="K932" t="str">
            <v/>
          </cell>
          <cell r="L932" t="str">
            <v xml:space="preserve"> </v>
          </cell>
        </row>
        <row r="933">
          <cell r="B933" t="str">
            <v>_877</v>
          </cell>
          <cell r="C933" t="str">
            <v/>
          </cell>
          <cell r="D933" t="str">
            <v/>
          </cell>
          <cell r="E933" t="str">
            <v/>
          </cell>
          <cell r="F933" t="str">
            <v/>
          </cell>
          <cell r="J933" t="str">
            <v/>
          </cell>
          <cell r="K933" t="str">
            <v/>
          </cell>
          <cell r="L933" t="str">
            <v xml:space="preserve"> </v>
          </cell>
        </row>
        <row r="934">
          <cell r="B934" t="str">
            <v>_878</v>
          </cell>
          <cell r="C934" t="str">
            <v/>
          </cell>
          <cell r="D934" t="str">
            <v/>
          </cell>
          <cell r="E934" t="str">
            <v/>
          </cell>
          <cell r="F934" t="str">
            <v/>
          </cell>
          <cell r="J934" t="str">
            <v/>
          </cell>
          <cell r="K934" t="str">
            <v/>
          </cell>
          <cell r="L934" t="str">
            <v xml:space="preserve"> </v>
          </cell>
        </row>
        <row r="935">
          <cell r="B935" t="str">
            <v>_879</v>
          </cell>
          <cell r="C935" t="str">
            <v/>
          </cell>
          <cell r="D935" t="str">
            <v/>
          </cell>
          <cell r="E935" t="str">
            <v/>
          </cell>
          <cell r="F935" t="str">
            <v/>
          </cell>
          <cell r="J935" t="str">
            <v/>
          </cell>
          <cell r="K935" t="str">
            <v/>
          </cell>
          <cell r="L935" t="str">
            <v xml:space="preserve"> </v>
          </cell>
        </row>
        <row r="936">
          <cell r="B936" t="str">
            <v>_880</v>
          </cell>
          <cell r="C936" t="str">
            <v/>
          </cell>
          <cell r="D936" t="str">
            <v/>
          </cell>
          <cell r="E936" t="str">
            <v/>
          </cell>
          <cell r="F936" t="str">
            <v/>
          </cell>
          <cell r="J936" t="str">
            <v/>
          </cell>
          <cell r="K936" t="str">
            <v/>
          </cell>
          <cell r="L936" t="str">
            <v xml:space="preserve"> </v>
          </cell>
        </row>
        <row r="937">
          <cell r="B937" t="str">
            <v>_881</v>
          </cell>
          <cell r="C937" t="str">
            <v/>
          </cell>
          <cell r="D937" t="str">
            <v/>
          </cell>
          <cell r="E937" t="str">
            <v/>
          </cell>
          <cell r="F937" t="str">
            <v/>
          </cell>
          <cell r="J937" t="str">
            <v/>
          </cell>
          <cell r="K937" t="str">
            <v/>
          </cell>
          <cell r="L937" t="str">
            <v xml:space="preserve"> </v>
          </cell>
        </row>
        <row r="938">
          <cell r="B938" t="str">
            <v>_882</v>
          </cell>
          <cell r="C938" t="str">
            <v/>
          </cell>
          <cell r="D938" t="str">
            <v/>
          </cell>
          <cell r="E938" t="str">
            <v/>
          </cell>
          <cell r="F938" t="str">
            <v/>
          </cell>
          <cell r="J938" t="str">
            <v/>
          </cell>
          <cell r="K938" t="str">
            <v/>
          </cell>
          <cell r="L938" t="str">
            <v xml:space="preserve"> </v>
          </cell>
        </row>
        <row r="939">
          <cell r="B939" t="str">
            <v>_883</v>
          </cell>
          <cell r="C939" t="str">
            <v/>
          </cell>
          <cell r="D939" t="str">
            <v/>
          </cell>
          <cell r="E939" t="str">
            <v/>
          </cell>
          <cell r="F939" t="str">
            <v/>
          </cell>
          <cell r="J939" t="str">
            <v/>
          </cell>
          <cell r="K939" t="str">
            <v/>
          </cell>
          <cell r="L939" t="str">
            <v xml:space="preserve"> </v>
          </cell>
        </row>
        <row r="940">
          <cell r="B940" t="str">
            <v>_884</v>
          </cell>
          <cell r="C940" t="str">
            <v/>
          </cell>
          <cell r="D940" t="str">
            <v/>
          </cell>
          <cell r="E940" t="str">
            <v/>
          </cell>
          <cell r="F940" t="str">
            <v/>
          </cell>
          <cell r="J940" t="str">
            <v/>
          </cell>
          <cell r="K940" t="str">
            <v/>
          </cell>
          <cell r="L940" t="str">
            <v xml:space="preserve"> </v>
          </cell>
        </row>
        <row r="941">
          <cell r="B941" t="str">
            <v>_885</v>
          </cell>
          <cell r="C941" t="str">
            <v/>
          </cell>
          <cell r="D941" t="str">
            <v/>
          </cell>
          <cell r="E941" t="str">
            <v/>
          </cell>
          <cell r="F941" t="str">
            <v/>
          </cell>
          <cell r="J941" t="str">
            <v/>
          </cell>
          <cell r="K941" t="str">
            <v/>
          </cell>
          <cell r="L941" t="str">
            <v xml:space="preserve"> </v>
          </cell>
        </row>
        <row r="942">
          <cell r="B942" t="str">
            <v>_886</v>
          </cell>
          <cell r="C942" t="str">
            <v/>
          </cell>
          <cell r="D942" t="str">
            <v/>
          </cell>
          <cell r="E942" t="str">
            <v/>
          </cell>
          <cell r="F942" t="str">
            <v/>
          </cell>
          <cell r="J942" t="str">
            <v/>
          </cell>
          <cell r="K942" t="str">
            <v/>
          </cell>
          <cell r="L942" t="str">
            <v xml:space="preserve"> </v>
          </cell>
        </row>
        <row r="943">
          <cell r="B943" t="str">
            <v>_887</v>
          </cell>
          <cell r="C943" t="str">
            <v/>
          </cell>
          <cell r="D943" t="str">
            <v/>
          </cell>
          <cell r="E943" t="str">
            <v/>
          </cell>
          <cell r="F943" t="str">
            <v/>
          </cell>
          <cell r="J943" t="str">
            <v/>
          </cell>
          <cell r="K943" t="str">
            <v/>
          </cell>
          <cell r="L943" t="str">
            <v xml:space="preserve"> </v>
          </cell>
        </row>
        <row r="944">
          <cell r="B944" t="str">
            <v>_888</v>
          </cell>
          <cell r="C944" t="str">
            <v/>
          </cell>
          <cell r="D944" t="str">
            <v/>
          </cell>
          <cell r="E944" t="str">
            <v/>
          </cell>
          <cell r="F944" t="str">
            <v/>
          </cell>
          <cell r="J944" t="str">
            <v/>
          </cell>
          <cell r="K944" t="str">
            <v/>
          </cell>
          <cell r="L944" t="str">
            <v xml:space="preserve"> </v>
          </cell>
        </row>
        <row r="945">
          <cell r="B945" t="str">
            <v>_889</v>
          </cell>
          <cell r="C945" t="str">
            <v/>
          </cell>
          <cell r="D945" t="str">
            <v/>
          </cell>
          <cell r="E945" t="str">
            <v/>
          </cell>
          <cell r="F945" t="str">
            <v/>
          </cell>
          <cell r="J945" t="str">
            <v/>
          </cell>
          <cell r="K945" t="str">
            <v/>
          </cell>
          <cell r="L945" t="str">
            <v xml:space="preserve"> </v>
          </cell>
        </row>
        <row r="946">
          <cell r="B946" t="str">
            <v>_890</v>
          </cell>
          <cell r="C946" t="str">
            <v/>
          </cell>
          <cell r="D946" t="str">
            <v/>
          </cell>
          <cell r="E946" t="str">
            <v/>
          </cell>
          <cell r="F946" t="str">
            <v/>
          </cell>
          <cell r="J946" t="str">
            <v/>
          </cell>
          <cell r="K946" t="str">
            <v/>
          </cell>
          <cell r="L946" t="str">
            <v xml:space="preserve"> </v>
          </cell>
        </row>
        <row r="947">
          <cell r="B947" t="str">
            <v>_891</v>
          </cell>
          <cell r="C947" t="str">
            <v/>
          </cell>
          <cell r="D947" t="str">
            <v/>
          </cell>
          <cell r="E947" t="str">
            <v/>
          </cell>
          <cell r="F947" t="str">
            <v/>
          </cell>
          <cell r="J947" t="str">
            <v/>
          </cell>
          <cell r="K947" t="str">
            <v/>
          </cell>
          <cell r="L947" t="str">
            <v xml:space="preserve"> </v>
          </cell>
        </row>
        <row r="948">
          <cell r="B948" t="str">
            <v>_892</v>
          </cell>
          <cell r="C948" t="str">
            <v/>
          </cell>
          <cell r="D948" t="str">
            <v/>
          </cell>
          <cell r="E948" t="str">
            <v/>
          </cell>
          <cell r="F948" t="str">
            <v/>
          </cell>
          <cell r="J948" t="str">
            <v/>
          </cell>
          <cell r="K948" t="str">
            <v/>
          </cell>
          <cell r="L948" t="str">
            <v xml:space="preserve"> 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6APG-9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6APG-10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5">
          <cell r="B5" t="str">
            <v xml:space="preserve">أكاديمية </v>
          </cell>
          <cell r="C5" t="str">
            <v>الرباط - سلا - القنيطرة</v>
          </cell>
          <cell r="E5" t="str">
            <v>المديرية الإقليمية</v>
          </cell>
          <cell r="G5" t="str">
            <v>إقليم: القنيطرة</v>
          </cell>
          <cell r="J5" t="str">
            <v>السنة الدراسية</v>
          </cell>
          <cell r="L5" t="str">
            <v>2018/2019</v>
          </cell>
        </row>
        <row r="7">
          <cell r="B7" t="str">
            <v>مؤسسة</v>
          </cell>
          <cell r="C7" t="str">
            <v>أهلامين</v>
          </cell>
          <cell r="E7" t="str">
            <v xml:space="preserve">المستوى   </v>
          </cell>
          <cell r="F7" t="str">
            <v>السادس ابتدائي عام</v>
          </cell>
          <cell r="L7" t="str">
            <v>6APG-1</v>
          </cell>
        </row>
        <row r="10">
          <cell r="B10" t="str">
            <v>رقم التلميذ</v>
          </cell>
          <cell r="C10" t="str">
            <v>الاسم و النسب</v>
          </cell>
          <cell r="D10" t="str">
            <v>النوع</v>
          </cell>
          <cell r="E10" t="str">
            <v>سنوات التمدرس</v>
          </cell>
          <cell r="H10" t="str">
            <v>معدل المراقبة المستمرة</v>
          </cell>
          <cell r="J10" t="str">
            <v>معدل الامتحان</v>
          </cell>
        </row>
        <row r="11">
          <cell r="E11" t="str">
            <v>المستوى الحالي</v>
          </cell>
          <cell r="F11" t="str">
            <v>قبله بسنة</v>
          </cell>
          <cell r="G11" t="str">
            <v>قبله بسنتين</v>
          </cell>
          <cell r="H11" t="str">
            <v>الدروة الاولى</v>
          </cell>
          <cell r="I11" t="str">
            <v>الدورة الثانية</v>
          </cell>
          <cell r="J11" t="str">
            <v xml:space="preserve">المحلي 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6APG-2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6APG-3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6APG-4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6APG-5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6APG-6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6APG-7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euil2"/>
      <sheetName val="Feuil3"/>
    </sheetNames>
    <sheetDataSet>
      <sheetData sheetId="0">
        <row r="7">
          <cell r="C7" t="str">
            <v>أهلامين</v>
          </cell>
          <cell r="L7" t="str">
            <v>6APG-8</v>
          </cell>
        </row>
        <row r="12">
          <cell r="B12" t="str">
            <v>D133174574</v>
          </cell>
          <cell r="C12" t="str">
            <v>أهلمين1</v>
          </cell>
          <cell r="D12" t="str">
            <v>أنثى</v>
          </cell>
          <cell r="F12">
            <v>1</v>
          </cell>
          <cell r="G12">
            <v>1</v>
          </cell>
          <cell r="H12">
            <v>8.61</v>
          </cell>
          <cell r="J12">
            <v>9.57</v>
          </cell>
        </row>
        <row r="13">
          <cell r="B13" t="str">
            <v>E132012602</v>
          </cell>
          <cell r="C13" t="str">
            <v>أهلمين2</v>
          </cell>
          <cell r="D13" t="str">
            <v>أنثى</v>
          </cell>
          <cell r="F13">
            <v>1</v>
          </cell>
          <cell r="G13">
            <v>1</v>
          </cell>
          <cell r="H13">
            <v>5.39</v>
          </cell>
          <cell r="J13">
            <v>6.44</v>
          </cell>
        </row>
        <row r="14">
          <cell r="B14" t="str">
            <v>E132012603</v>
          </cell>
          <cell r="C14" t="str">
            <v>أهلمين3</v>
          </cell>
          <cell r="D14" t="str">
            <v>ذكر</v>
          </cell>
          <cell r="F14">
            <v>1</v>
          </cell>
          <cell r="G14">
            <v>1</v>
          </cell>
          <cell r="H14">
            <v>6.73</v>
          </cell>
          <cell r="J14">
            <v>8.2100000000000009</v>
          </cell>
        </row>
        <row r="15">
          <cell r="B15" t="str">
            <v>E132245333</v>
          </cell>
          <cell r="C15" t="str">
            <v>أهلمين4</v>
          </cell>
          <cell r="D15" t="str">
            <v>أنثى</v>
          </cell>
          <cell r="F15">
            <v>2</v>
          </cell>
          <cell r="G15">
            <v>1</v>
          </cell>
          <cell r="H15">
            <v>5.57</v>
          </cell>
          <cell r="J15">
            <v>6.61</v>
          </cell>
        </row>
        <row r="16">
          <cell r="B16" t="str">
            <v>E133087934</v>
          </cell>
          <cell r="C16" t="str">
            <v>أهلمين5</v>
          </cell>
          <cell r="D16" t="str">
            <v>أنثى</v>
          </cell>
          <cell r="F16">
            <v>1</v>
          </cell>
          <cell r="G16">
            <v>1</v>
          </cell>
          <cell r="H16">
            <v>6.44</v>
          </cell>
          <cell r="J16">
            <v>7.53</v>
          </cell>
        </row>
        <row r="17">
          <cell r="B17" t="str">
            <v>E139057118</v>
          </cell>
          <cell r="C17" t="str">
            <v>أهلمين6</v>
          </cell>
          <cell r="D17" t="str">
            <v>أنثى</v>
          </cell>
          <cell r="F17">
            <v>1</v>
          </cell>
          <cell r="G17">
            <v>1</v>
          </cell>
          <cell r="H17">
            <v>8.16</v>
          </cell>
          <cell r="J17">
            <v>8.84</v>
          </cell>
        </row>
        <row r="18">
          <cell r="B18" t="str">
            <v>E140099485</v>
          </cell>
          <cell r="C18" t="str">
            <v>أهلمين7</v>
          </cell>
          <cell r="D18" t="str">
            <v>ذكر</v>
          </cell>
          <cell r="F18">
            <v>1</v>
          </cell>
          <cell r="G18">
            <v>1</v>
          </cell>
          <cell r="H18">
            <v>4.97</v>
          </cell>
          <cell r="J18">
            <v>4.01</v>
          </cell>
        </row>
        <row r="19">
          <cell r="B19" t="str">
            <v>E140099487</v>
          </cell>
          <cell r="C19" t="str">
            <v>أهلمين8</v>
          </cell>
          <cell r="D19" t="str">
            <v>ذكر</v>
          </cell>
          <cell r="F19">
            <v>1</v>
          </cell>
          <cell r="G19">
            <v>1</v>
          </cell>
          <cell r="H19">
            <v>5.33</v>
          </cell>
          <cell r="J19">
            <v>4.53</v>
          </cell>
        </row>
        <row r="20">
          <cell r="B20" t="str">
            <v>E140121535</v>
          </cell>
          <cell r="C20" t="str">
            <v>أهلمين9</v>
          </cell>
          <cell r="D20" t="str">
            <v>ذكر</v>
          </cell>
          <cell r="F20">
            <v>1</v>
          </cell>
          <cell r="G20">
            <v>1</v>
          </cell>
          <cell r="H20">
            <v>5.42</v>
          </cell>
          <cell r="J20">
            <v>5.63</v>
          </cell>
        </row>
        <row r="21">
          <cell r="B21" t="str">
            <v>E140121536</v>
          </cell>
          <cell r="C21" t="str">
            <v>أهلمين10</v>
          </cell>
          <cell r="D21" t="str">
            <v>ذكر</v>
          </cell>
          <cell r="F21">
            <v>1</v>
          </cell>
          <cell r="G21">
            <v>1</v>
          </cell>
          <cell r="H21">
            <v>7.93</v>
          </cell>
          <cell r="J21">
            <v>9.27</v>
          </cell>
        </row>
        <row r="22">
          <cell r="B22" t="str">
            <v>E141118470</v>
          </cell>
          <cell r="C22" t="str">
            <v>أهلمين11</v>
          </cell>
          <cell r="D22" t="str">
            <v>ذكر</v>
          </cell>
          <cell r="F22">
            <v>1</v>
          </cell>
          <cell r="G22">
            <v>1</v>
          </cell>
          <cell r="H22">
            <v>5.48</v>
          </cell>
          <cell r="J22">
            <v>7.18</v>
          </cell>
        </row>
        <row r="23">
          <cell r="B23" t="str">
            <v>E141124147</v>
          </cell>
          <cell r="C23" t="str">
            <v>أهلمين12</v>
          </cell>
          <cell r="D23" t="str">
            <v>ذكر</v>
          </cell>
          <cell r="F23">
            <v>1</v>
          </cell>
          <cell r="G23">
            <v>1</v>
          </cell>
          <cell r="H23">
            <v>5.77</v>
          </cell>
          <cell r="J23">
            <v>7.44</v>
          </cell>
        </row>
        <row r="24">
          <cell r="B24" t="str">
            <v>E142094383</v>
          </cell>
          <cell r="C24" t="str">
            <v>أهلمين13</v>
          </cell>
          <cell r="D24" t="str">
            <v>أنثى</v>
          </cell>
          <cell r="F24">
            <v>2</v>
          </cell>
          <cell r="G24">
            <v>1</v>
          </cell>
          <cell r="H24">
            <v>4.92</v>
          </cell>
          <cell r="J24">
            <v>2.79</v>
          </cell>
        </row>
        <row r="25">
          <cell r="B25" t="str">
            <v>E142121685</v>
          </cell>
          <cell r="C25" t="str">
            <v>أهلمين14</v>
          </cell>
          <cell r="D25" t="str">
            <v>أنثى</v>
          </cell>
          <cell r="F25">
            <v>1</v>
          </cell>
          <cell r="G25">
            <v>1</v>
          </cell>
          <cell r="H25">
            <v>5.95</v>
          </cell>
          <cell r="J25">
            <v>6.64</v>
          </cell>
        </row>
        <row r="26">
          <cell r="B26" t="str">
            <v>E144124234</v>
          </cell>
          <cell r="C26" t="str">
            <v>أهلمين15</v>
          </cell>
          <cell r="D26" t="str">
            <v>أنثى</v>
          </cell>
          <cell r="F26">
            <v>1</v>
          </cell>
          <cell r="G26">
            <v>1</v>
          </cell>
          <cell r="H26">
            <v>5.6</v>
          </cell>
          <cell r="J26">
            <v>6.77</v>
          </cell>
        </row>
        <row r="27">
          <cell r="B27" t="str">
            <v>E144124236</v>
          </cell>
          <cell r="C27" t="str">
            <v>أهلمين16</v>
          </cell>
          <cell r="D27" t="str">
            <v>أنثى</v>
          </cell>
          <cell r="F27">
            <v>1</v>
          </cell>
          <cell r="G27">
            <v>1</v>
          </cell>
          <cell r="H27">
            <v>5.05</v>
          </cell>
          <cell r="J27">
            <v>4.1900000000000004</v>
          </cell>
        </row>
        <row r="28">
          <cell r="B28" t="str">
            <v>E144124238</v>
          </cell>
          <cell r="C28" t="str">
            <v>أهلمين17</v>
          </cell>
          <cell r="D28" t="str">
            <v>أنثى</v>
          </cell>
          <cell r="F28">
            <v>1</v>
          </cell>
          <cell r="G28">
            <v>1</v>
          </cell>
          <cell r="H28">
            <v>5.3</v>
          </cell>
          <cell r="J28">
            <v>5.08</v>
          </cell>
        </row>
        <row r="29">
          <cell r="B29" t="str">
            <v>E147108468</v>
          </cell>
          <cell r="C29" t="str">
            <v>أهلمين18</v>
          </cell>
          <cell r="D29" t="str">
            <v>أنثى</v>
          </cell>
          <cell r="E29">
            <v>1</v>
          </cell>
          <cell r="F29">
            <v>1</v>
          </cell>
          <cell r="G29">
            <v>1</v>
          </cell>
          <cell r="H29">
            <v>5.16</v>
          </cell>
          <cell r="J29">
            <v>6.31</v>
          </cell>
        </row>
        <row r="30">
          <cell r="B30" t="str">
            <v>E148029910</v>
          </cell>
          <cell r="C30" t="str">
            <v>أهلمين19</v>
          </cell>
          <cell r="D30" t="str">
            <v>أنثى</v>
          </cell>
          <cell r="F30">
            <v>1</v>
          </cell>
          <cell r="G30">
            <v>1</v>
          </cell>
          <cell r="H30">
            <v>8.27</v>
          </cell>
          <cell r="J30">
            <v>9.33</v>
          </cell>
        </row>
        <row r="31">
          <cell r="B31" t="str">
            <v>E148108395</v>
          </cell>
          <cell r="C31" t="str">
            <v>أهلمين20</v>
          </cell>
          <cell r="D31" t="str">
            <v>ذكر</v>
          </cell>
          <cell r="E31">
            <v>1</v>
          </cell>
          <cell r="F31">
            <v>1</v>
          </cell>
          <cell r="G31">
            <v>1</v>
          </cell>
          <cell r="H31">
            <v>5.21</v>
          </cell>
          <cell r="J31">
            <v>5.83</v>
          </cell>
        </row>
        <row r="32">
          <cell r="B32" t="str">
            <v>E149094374</v>
          </cell>
          <cell r="C32" t="str">
            <v>أهلمين21</v>
          </cell>
          <cell r="D32" t="str">
            <v>أنثى</v>
          </cell>
          <cell r="F32">
            <v>1</v>
          </cell>
          <cell r="G32">
            <v>1</v>
          </cell>
          <cell r="H32">
            <v>5.3</v>
          </cell>
          <cell r="J32">
            <v>4.5</v>
          </cell>
        </row>
        <row r="33">
          <cell r="B33" t="str">
            <v>E149095399</v>
          </cell>
          <cell r="C33" t="str">
            <v>أهلمين22</v>
          </cell>
          <cell r="D33" t="str">
            <v>ذكر</v>
          </cell>
          <cell r="F33">
            <v>2</v>
          </cell>
          <cell r="G33">
            <v>1</v>
          </cell>
          <cell r="H33">
            <v>5.15</v>
          </cell>
          <cell r="J33">
            <v>5.61</v>
          </cell>
        </row>
        <row r="34">
          <cell r="B34" t="str">
            <v>E149099449</v>
          </cell>
          <cell r="C34" t="str">
            <v>أهلمين23</v>
          </cell>
          <cell r="D34" t="str">
            <v>أنثى</v>
          </cell>
          <cell r="F34">
            <v>1</v>
          </cell>
          <cell r="G34">
            <v>1</v>
          </cell>
          <cell r="H34">
            <v>6.34</v>
          </cell>
          <cell r="J34">
            <v>7.64</v>
          </cell>
        </row>
        <row r="35">
          <cell r="B35" t="str">
            <v>E149099450</v>
          </cell>
          <cell r="C35" t="str">
            <v>أهلمين24</v>
          </cell>
          <cell r="D35" t="str">
            <v>أنثى</v>
          </cell>
          <cell r="F35">
            <v>1</v>
          </cell>
          <cell r="G35">
            <v>1</v>
          </cell>
          <cell r="H35">
            <v>5.0199999999999996</v>
          </cell>
          <cell r="J35">
            <v>5.61</v>
          </cell>
        </row>
        <row r="36">
          <cell r="B36" t="str">
            <v>E149099452</v>
          </cell>
          <cell r="C36" t="str">
            <v>أهلمين25</v>
          </cell>
          <cell r="D36" t="str">
            <v>أنثى</v>
          </cell>
          <cell r="F36">
            <v>1</v>
          </cell>
          <cell r="G36">
            <v>1</v>
          </cell>
          <cell r="H36">
            <v>5.35</v>
          </cell>
          <cell r="J36">
            <v>6.5</v>
          </cell>
        </row>
        <row r="37">
          <cell r="B37" t="str">
            <v>E148200432</v>
          </cell>
          <cell r="C37" t="str">
            <v>أهلمين26</v>
          </cell>
          <cell r="D37" t="str">
            <v>أنثى</v>
          </cell>
          <cell r="F37">
            <v>1</v>
          </cell>
          <cell r="G37">
            <v>1</v>
          </cell>
          <cell r="H37">
            <v>6.57</v>
          </cell>
          <cell r="J37">
            <v>7.16</v>
          </cell>
        </row>
        <row r="38">
          <cell r="B38" t="str">
            <v>E149099454</v>
          </cell>
          <cell r="C38" t="str">
            <v>أهلمين27</v>
          </cell>
          <cell r="D38" t="str">
            <v>أنثى</v>
          </cell>
          <cell r="F38">
            <v>1</v>
          </cell>
          <cell r="G38">
            <v>1</v>
          </cell>
          <cell r="H38">
            <v>6.8</v>
          </cell>
          <cell r="J38">
            <v>8.31</v>
          </cell>
        </row>
        <row r="39">
          <cell r="B39" t="str">
            <v>E149099457</v>
          </cell>
          <cell r="C39" t="str">
            <v>أهلمين28</v>
          </cell>
          <cell r="D39" t="str">
            <v>أنثى</v>
          </cell>
          <cell r="F39">
            <v>1</v>
          </cell>
          <cell r="G39">
            <v>1</v>
          </cell>
          <cell r="H39">
            <v>6.13</v>
          </cell>
          <cell r="J39">
            <v>7.23</v>
          </cell>
        </row>
        <row r="40">
          <cell r="B40" t="str">
            <v>E149099460</v>
          </cell>
          <cell r="C40" t="str">
            <v>أهلمين29</v>
          </cell>
          <cell r="D40" t="str">
            <v>أنثى</v>
          </cell>
          <cell r="F40">
            <v>1</v>
          </cell>
          <cell r="G40">
            <v>1</v>
          </cell>
          <cell r="H40">
            <v>5.38</v>
          </cell>
          <cell r="J40">
            <v>6.62</v>
          </cell>
        </row>
        <row r="41">
          <cell r="B41" t="str">
            <v>E149124248</v>
          </cell>
          <cell r="C41" t="str">
            <v>أهلمين30</v>
          </cell>
          <cell r="D41" t="str">
            <v>أنثى</v>
          </cell>
          <cell r="F41">
            <v>1</v>
          </cell>
          <cell r="G41">
            <v>1</v>
          </cell>
          <cell r="H41">
            <v>5.38</v>
          </cell>
          <cell r="J41">
            <v>5.99</v>
          </cell>
        </row>
        <row r="42">
          <cell r="B42" t="str">
            <v>E149124249</v>
          </cell>
          <cell r="C42" t="str">
            <v>أهلمين31</v>
          </cell>
          <cell r="D42" t="str">
            <v>ذكر</v>
          </cell>
          <cell r="F42">
            <v>1</v>
          </cell>
          <cell r="G42">
            <v>1</v>
          </cell>
          <cell r="H42">
            <v>6.71</v>
          </cell>
          <cell r="J42">
            <v>7.17</v>
          </cell>
        </row>
        <row r="43">
          <cell r="B43" t="str">
            <v>E149124250</v>
          </cell>
          <cell r="C43" t="str">
            <v>أهلمين32</v>
          </cell>
          <cell r="D43" t="str">
            <v>ذكر</v>
          </cell>
          <cell r="F43">
            <v>1</v>
          </cell>
          <cell r="G43">
            <v>1</v>
          </cell>
          <cell r="H43">
            <v>6.33</v>
          </cell>
          <cell r="J43">
            <v>6.65</v>
          </cell>
        </row>
        <row r="44">
          <cell r="B44" t="str">
            <v>G131742576</v>
          </cell>
          <cell r="C44" t="str">
            <v>أهلمين33</v>
          </cell>
          <cell r="D44" t="str">
            <v>أنثى</v>
          </cell>
          <cell r="F44">
            <v>1</v>
          </cell>
          <cell r="G44">
            <v>1</v>
          </cell>
          <cell r="H44">
            <v>6.27</v>
          </cell>
          <cell r="J44">
            <v>7</v>
          </cell>
        </row>
        <row r="45">
          <cell r="B45" t="str">
            <v>J130085629</v>
          </cell>
          <cell r="C45" t="str">
            <v>أهلمين34</v>
          </cell>
          <cell r="D45" t="str">
            <v>ذكر</v>
          </cell>
          <cell r="F45">
            <v>1</v>
          </cell>
          <cell r="G45">
            <v>2</v>
          </cell>
          <cell r="H45">
            <v>5.17</v>
          </cell>
          <cell r="J45">
            <v>4.16</v>
          </cell>
        </row>
        <row r="46">
          <cell r="B46" t="str">
            <v>E140099484</v>
          </cell>
          <cell r="C46" t="str">
            <v>أهلمين35</v>
          </cell>
          <cell r="D46" t="str">
            <v>ذكر</v>
          </cell>
          <cell r="F46">
            <v>1</v>
          </cell>
          <cell r="G46">
            <v>1</v>
          </cell>
          <cell r="H46">
            <v>5.15</v>
          </cell>
          <cell r="J46">
            <v>4.75</v>
          </cell>
        </row>
        <row r="47">
          <cell r="B47" t="str">
            <v>E142236471</v>
          </cell>
          <cell r="C47" t="str">
            <v>أهلمين36</v>
          </cell>
          <cell r="D47" t="str">
            <v>أنثى</v>
          </cell>
          <cell r="F47">
            <v>1</v>
          </cell>
          <cell r="G47">
            <v>1</v>
          </cell>
          <cell r="H47">
            <v>6.49</v>
          </cell>
          <cell r="J47">
            <v>7.92</v>
          </cell>
        </row>
        <row r="48">
          <cell r="B48" t="str">
            <v>G142001025</v>
          </cell>
          <cell r="C48" t="str">
            <v>أهلمين37</v>
          </cell>
          <cell r="D48" t="str">
            <v>ذكر</v>
          </cell>
          <cell r="G48">
            <v>1</v>
          </cell>
          <cell r="H48">
            <v>6.32</v>
          </cell>
          <cell r="J48">
            <v>7.01</v>
          </cell>
        </row>
        <row r="49">
          <cell r="B49" t="str">
            <v>E149099458</v>
          </cell>
          <cell r="C49" t="str">
            <v>أهلمين38</v>
          </cell>
          <cell r="D49" t="str">
            <v>أنثى</v>
          </cell>
          <cell r="F49">
            <v>1</v>
          </cell>
          <cell r="G49">
            <v>1</v>
          </cell>
          <cell r="H49">
            <v>5.64</v>
          </cell>
          <cell r="J49">
            <v>6.93</v>
          </cell>
        </row>
        <row r="50">
          <cell r="B50" t="str">
            <v>J133488430</v>
          </cell>
          <cell r="C50" t="str">
            <v>أهلمين39</v>
          </cell>
          <cell r="D50" t="str">
            <v>أنثى</v>
          </cell>
          <cell r="F50">
            <v>1</v>
          </cell>
          <cell r="G50">
            <v>1</v>
          </cell>
          <cell r="H50">
            <v>5.85</v>
          </cell>
          <cell r="J50">
            <v>7.15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mohammed.ahlamine.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rightToLeft="1" tabSelected="1" workbookViewId="0">
      <selection activeCell="E1" sqref="E1:G4"/>
    </sheetView>
  </sheetViews>
  <sheetFormatPr baseColWidth="10" defaultColWidth="0" defaultRowHeight="29.25" customHeight="1" zeroHeight="1" x14ac:dyDescent="0.2"/>
  <cols>
    <col min="1" max="1" width="68" customWidth="1"/>
    <col min="2" max="2" width="18" customWidth="1"/>
    <col min="3" max="3" width="38.140625" bestFit="1" customWidth="1"/>
    <col min="4" max="7" width="11.42578125" customWidth="1"/>
    <col min="8" max="8" width="0" hidden="1" customWidth="1"/>
    <col min="9" max="16384" width="11.42578125" hidden="1"/>
  </cols>
  <sheetData>
    <row r="1" spans="1:8" ht="29.25" customHeight="1" x14ac:dyDescent="0.35">
      <c r="A1" s="122" t="s">
        <v>48</v>
      </c>
      <c r="B1" s="9" t="str">
        <f>[2]Data!$B$5</f>
        <v xml:space="preserve">أكاديمية </v>
      </c>
      <c r="C1" s="2" t="str">
        <f>[2]Data!$C$5</f>
        <v>الرباط - سلا - القنيطرة</v>
      </c>
      <c r="D1" s="2"/>
      <c r="E1" s="151" t="s">
        <v>60</v>
      </c>
      <c r="F1" s="152"/>
      <c r="G1" s="152"/>
    </row>
    <row r="2" spans="1:8" ht="29.25" customHeight="1" x14ac:dyDescent="0.35">
      <c r="A2" s="123" t="s">
        <v>50</v>
      </c>
      <c r="B2" s="9" t="str">
        <f>[2]Data!$E$5</f>
        <v>المديرية الإقليمية</v>
      </c>
      <c r="C2" s="2" t="str">
        <f>[2]Data!$G$5</f>
        <v>إقليم: القنيطرة</v>
      </c>
      <c r="D2" s="2"/>
      <c r="E2" s="152"/>
      <c r="F2" s="152"/>
      <c r="G2" s="152"/>
    </row>
    <row r="3" spans="1:8" ht="29.25" customHeight="1" x14ac:dyDescent="0.35">
      <c r="A3" s="124" t="s">
        <v>49</v>
      </c>
      <c r="B3" s="9" t="str">
        <f>[2]Data!$B$7</f>
        <v>مؤسسة</v>
      </c>
      <c r="C3" s="2" t="str">
        <f>[2]Data!$C$7</f>
        <v>أهلامين</v>
      </c>
      <c r="D3" s="9"/>
      <c r="E3" s="152"/>
      <c r="F3" s="152"/>
      <c r="G3" s="152"/>
    </row>
    <row r="4" spans="1:8" ht="29.25" customHeight="1" x14ac:dyDescent="0.35">
      <c r="A4" s="125" t="str">
        <f>[2]Data!$F$7</f>
        <v>السادس ابتدائي عام</v>
      </c>
      <c r="B4" s="126" t="str">
        <f>ahlamine!T9&amp;" "&amp;"تلميذ"</f>
        <v>390 تلميذ</v>
      </c>
      <c r="C4" s="127" t="str">
        <f>[2]Data!$L$5</f>
        <v>2018/2019</v>
      </c>
      <c r="E4" s="152"/>
      <c r="F4" s="152"/>
      <c r="G4" s="152"/>
    </row>
    <row r="5" spans="1:8" ht="29.25" customHeight="1" x14ac:dyDescent="0.2">
      <c r="B5" s="153"/>
      <c r="C5" s="128"/>
      <c r="D5" s="128"/>
      <c r="E5" s="128"/>
      <c r="F5" s="128"/>
      <c r="G5" s="128"/>
      <c r="H5" s="128"/>
    </row>
    <row r="6" spans="1:8" ht="29.25" customHeight="1" x14ac:dyDescent="0.2">
      <c r="B6" s="153"/>
      <c r="C6" s="128"/>
      <c r="D6" s="128"/>
      <c r="E6" s="128"/>
      <c r="F6" s="128"/>
      <c r="G6" s="128"/>
      <c r="H6" s="128"/>
    </row>
    <row r="7" spans="1:8" ht="29.25" customHeight="1" x14ac:dyDescent="0.2"/>
    <row r="8" spans="1:8" ht="29.25" customHeight="1" x14ac:dyDescent="0.2"/>
    <row r="9" spans="1:8" ht="29.25" customHeight="1" x14ac:dyDescent="0.2"/>
    <row r="10" spans="1:8" ht="29.25" customHeight="1" x14ac:dyDescent="0.2"/>
    <row r="11" spans="1:8" ht="29.25" customHeight="1" x14ac:dyDescent="0.2"/>
    <row r="12" spans="1:8" ht="29.25" customHeight="1" x14ac:dyDescent="0.2"/>
  </sheetData>
  <mergeCells count="2">
    <mergeCell ref="E1:G4"/>
    <mergeCell ref="B5:B6"/>
  </mergeCells>
  <hyperlinks>
    <hyperlink ref="A3" r:id="rId1"/>
  </hyperlinks>
  <pageMargins left="0.7" right="0.7" top="0.75" bottom="0.75" header="0.3" footer="0.3"/>
  <pageSetup paperSize="9" orientation="portrait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9"/>
  <sheetViews>
    <sheetView showGridLines="0" rightToLeft="1" topLeftCell="B1" workbookViewId="0">
      <selection activeCell="E272" sqref="E272"/>
    </sheetView>
  </sheetViews>
  <sheetFormatPr baseColWidth="10" defaultColWidth="9" defaultRowHeight="12.75" x14ac:dyDescent="0.2"/>
  <cols>
    <col min="1" max="1" width="36.140625" style="121" bestFit="1" customWidth="1"/>
    <col min="2" max="2" width="30.42578125" style="121" bestFit="1" customWidth="1"/>
    <col min="3" max="3" width="11.7109375" style="121" bestFit="1" customWidth="1"/>
    <col min="4" max="4" width="15.5703125" style="121" bestFit="1" customWidth="1"/>
    <col min="5" max="5" width="30.42578125" style="121" bestFit="1" customWidth="1"/>
    <col min="6" max="6" width="5.85546875" style="121" bestFit="1" customWidth="1"/>
    <col min="7" max="7" width="16.85546875" style="121" bestFit="1" customWidth="1"/>
    <col min="8" max="8" width="24.42578125" style="121" bestFit="1" customWidth="1"/>
    <col min="9" max="9" width="15" style="121" bestFit="1" customWidth="1"/>
    <col min="10" max="10" width="24" style="121" bestFit="1" customWidth="1"/>
    <col min="11" max="11" width="15.28515625" style="121" bestFit="1" customWidth="1"/>
    <col min="12" max="12" width="13.140625" style="121" bestFit="1" customWidth="1"/>
    <col min="13" max="13" width="13.85546875" style="121" bestFit="1" customWidth="1"/>
    <col min="14" max="16384" width="9" style="121"/>
  </cols>
  <sheetData>
    <row r="1" spans="1:13" ht="18.75" x14ac:dyDescent="0.3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8.75" x14ac:dyDescent="0.3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18.75" x14ac:dyDescent="0.3">
      <c r="A3" s="120"/>
      <c r="B3" s="120"/>
      <c r="C3" s="120"/>
      <c r="D3" s="120" t="str">
        <f>IF(ISBLANK([2]Data!B5)," ",[2]Data!B5)</f>
        <v xml:space="preserve">أكاديمية </v>
      </c>
      <c r="E3" s="120" t="str">
        <f>IF(ISBLANK([2]Data!C5)," ",[2]Data!C5)</f>
        <v>الرباط - سلا - القنيطرة</v>
      </c>
      <c r="F3" s="120"/>
      <c r="G3" s="120" t="str">
        <f>IF(ISBLANK([2]Data!E5)," ",[2]Data!E5)</f>
        <v>المديرية الإقليمية</v>
      </c>
      <c r="H3" s="120" t="str">
        <f>IF(ISBLANK([2]Data!F5)," ",[2]Data!F5)</f>
        <v xml:space="preserve"> </v>
      </c>
      <c r="I3" s="120"/>
      <c r="J3" s="120"/>
      <c r="K3" s="120" t="str">
        <f>IF(ISBLANK([2]Data!I5)," ",[2]Data!I5)</f>
        <v xml:space="preserve"> </v>
      </c>
      <c r="L3" s="120" t="str">
        <f>IF(ISBLANK([2]Data!J5)," ",[2]Data!J5)</f>
        <v>السنة الدراسية</v>
      </c>
      <c r="M3" s="120" t="str">
        <f>IF(ISBLANK([2]Data!K5)," ",[2]Data!K5)</f>
        <v xml:space="preserve"> </v>
      </c>
    </row>
    <row r="4" spans="1:13" ht="18.75" x14ac:dyDescent="0.3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8.75" x14ac:dyDescent="0.3">
      <c r="A5" s="120"/>
      <c r="B5" s="120"/>
      <c r="C5" s="120"/>
      <c r="D5" s="120" t="str">
        <f>IF(ISBLANK([2]Data!B7)," ",[2]Data!B7)</f>
        <v>مؤسسة</v>
      </c>
      <c r="E5" s="120" t="str">
        <f>IF(ISBLANK([2]Data!C7)," ",[2]Data!C7)</f>
        <v>أهلامين</v>
      </c>
      <c r="F5" s="120"/>
      <c r="G5" s="120" t="str">
        <f>IF(ISBLANK([2]Data!E7)," ",[2]Data!E7)</f>
        <v xml:space="preserve">المستوى   </v>
      </c>
      <c r="H5" s="120" t="str">
        <f>IF(ISBLANK([2]Data!F7)," ",[2]Data!F7)</f>
        <v>السادس ابتدائي عام</v>
      </c>
      <c r="I5" s="120"/>
      <c r="J5" s="120"/>
      <c r="K5" s="120" t="str">
        <f>IF(ISBLANK([2]Data!I7)," ",[2]Data!I7)</f>
        <v xml:space="preserve"> </v>
      </c>
      <c r="L5" s="120" t="str">
        <f>IF(ISBLANK([2]Data!L7)," ",[2]Data!L7)</f>
        <v>6APG-1</v>
      </c>
      <c r="M5" s="120"/>
    </row>
    <row r="6" spans="1:13" ht="18.75" x14ac:dyDescent="0.3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13" ht="18.75" x14ac:dyDescent="0.3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ht="18.75" x14ac:dyDescent="0.3">
      <c r="A8" s="120"/>
      <c r="B8" s="120"/>
      <c r="C8" s="120"/>
      <c r="D8" s="120" t="str">
        <f>IF(ISBLANK([2]Data!B10)," ",[2]Data!B10)</f>
        <v>رقم التلميذ</v>
      </c>
      <c r="E8" s="120" t="str">
        <f>IF(ISBLANK([2]Data!C10)," ",[2]Data!C10)</f>
        <v>الاسم و النسب</v>
      </c>
      <c r="F8" s="120" t="str">
        <f>IF(ISBLANK([2]Data!D10)," ",[2]Data!D10)</f>
        <v>النوع</v>
      </c>
      <c r="G8" s="120" t="str">
        <f>IF(ISBLANK([2]Data!E10)," ",[2]Data!E10)</f>
        <v>سنوات التمدرس</v>
      </c>
      <c r="H8" s="120"/>
      <c r="I8" s="120"/>
      <c r="J8" s="120" t="str">
        <f>IF(ISBLANK([2]Data!H10)," ",[2]Data!H10)</f>
        <v>معدل المراقبة المستمرة</v>
      </c>
      <c r="K8" s="120"/>
      <c r="L8" s="120" t="str">
        <f>IF(ISBLANK([2]Data!J10)," ",[2]Data!J10)</f>
        <v>معدل الامتحان</v>
      </c>
      <c r="M8" s="120" t="str">
        <f>IF(ISBLANK([2]Data!K10)," ",[2]Data!K10)</f>
        <v xml:space="preserve"> </v>
      </c>
    </row>
    <row r="9" spans="1:13" ht="18.75" x14ac:dyDescent="0.3">
      <c r="A9" s="120"/>
      <c r="B9" s="120"/>
      <c r="C9" s="120"/>
      <c r="D9" s="120"/>
      <c r="E9" s="120"/>
      <c r="F9" s="120"/>
      <c r="G9" s="120" t="str">
        <f>IF(ISBLANK([2]Data!E11)," ",[2]Data!E11)</f>
        <v>المستوى الحالي</v>
      </c>
      <c r="H9" s="120" t="str">
        <f>IF(ISBLANK([2]Data!F11)," ",[2]Data!F11)</f>
        <v>قبله بسنة</v>
      </c>
      <c r="I9" s="120" t="str">
        <f>IF(ISBLANK([2]Data!G11)," ",[2]Data!G11)</f>
        <v>قبله بسنتين</v>
      </c>
      <c r="J9" s="120" t="str">
        <f>IF(ISBLANK([2]Data!H11)," ",[2]Data!H11)</f>
        <v>الدروة الاولى</v>
      </c>
      <c r="K9" s="120" t="str">
        <f>IF(ISBLANK([2]Data!I11)," ",[2]Data!I11)</f>
        <v>الدورة الثانية</v>
      </c>
      <c r="L9" s="120" t="str">
        <f>IF(ISBLANK([2]Data!J11)," ",[2]Data!J11)</f>
        <v xml:space="preserve">المحلي </v>
      </c>
      <c r="M9" s="120"/>
    </row>
    <row r="10" spans="1:13" ht="18.75" x14ac:dyDescent="0.3">
      <c r="A10" s="120" t="str">
        <f>B10&amp;"_"&amp;COUNTIF($C$10:$C$10:B10,B10)</f>
        <v>أهلامين_1</v>
      </c>
      <c r="B10" s="120" t="str">
        <f>IF(ISBLANK([2]Data!B12)," ",[2]Data!$C$7)</f>
        <v>أهلامين</v>
      </c>
      <c r="C10" s="120" t="str">
        <f>IF(ISBLANK([2]Data!H12)," ",[2]Data!$L$7)</f>
        <v>6APG-1</v>
      </c>
      <c r="D10" s="120" t="str">
        <f>IF(ISBLANK([2]Data!B12)," ",[2]Data!B12)</f>
        <v>D133174574</v>
      </c>
      <c r="E10" s="120" t="str">
        <f>IF(ISBLANK([2]Data!C12)," ",[2]Data!C12)</f>
        <v>أهلمين1</v>
      </c>
      <c r="F10" s="120" t="str">
        <f>IF(ISBLANK([2]Data!D12)," ",[2]Data!D12)</f>
        <v>أنثى</v>
      </c>
      <c r="G10" s="120" t="str">
        <f>IF(ISBLANK([2]Data!E12)," ",[2]Data!E12)</f>
        <v xml:space="preserve"> </v>
      </c>
      <c r="H10" s="120">
        <f>IF(ISBLANK([2]Data!F12)," ",[2]Data!F12)</f>
        <v>1</v>
      </c>
      <c r="I10" s="120">
        <f>IF(ISBLANK([2]Data!G12)," ",[2]Data!G12)</f>
        <v>1</v>
      </c>
      <c r="J10" s="120">
        <f>IF(ISBLANK([2]Data!H12)," ",[2]Data!H12)</f>
        <v>8.61</v>
      </c>
      <c r="K10" s="120"/>
      <c r="L10" s="120">
        <f>IF(ISBLANK([2]Data!J12)," ",[2]Data!J12)</f>
        <v>9.57</v>
      </c>
      <c r="M10" s="120"/>
    </row>
    <row r="11" spans="1:13" ht="18.75" x14ac:dyDescent="0.3">
      <c r="A11" s="120" t="str">
        <f>B11&amp;"_"&amp;COUNTIF($C$10:$C$10:B11,B11)</f>
        <v>أهلامين_2</v>
      </c>
      <c r="B11" s="120" t="str">
        <f>IF(ISBLANK([2]Data!B13)," ",[2]Data!$C$7)</f>
        <v>أهلامين</v>
      </c>
      <c r="C11" s="120" t="str">
        <f>IF(ISBLANK([2]Data!H13)," ",[2]Data!$L$7)</f>
        <v>6APG-1</v>
      </c>
      <c r="D11" s="120" t="str">
        <f>IF(ISBLANK([2]Data!B13)," ",[2]Data!B13)</f>
        <v>E132012602</v>
      </c>
      <c r="E11" s="120" t="str">
        <f>IF(ISBLANK([2]Data!C13)," ",[2]Data!C13)</f>
        <v>أهلمين2</v>
      </c>
      <c r="F11" s="120" t="str">
        <f>IF(ISBLANK([2]Data!D13)," ",[2]Data!D13)</f>
        <v>أنثى</v>
      </c>
      <c r="G11" s="120" t="str">
        <f>IF(ISBLANK([2]Data!E13)," ",[2]Data!E13)</f>
        <v xml:space="preserve"> </v>
      </c>
      <c r="H11" s="120">
        <f>IF(ISBLANK([2]Data!F13)," ",[2]Data!F13)</f>
        <v>1</v>
      </c>
      <c r="I11" s="120">
        <f>IF(ISBLANK([2]Data!G13)," ",[2]Data!G13)</f>
        <v>1</v>
      </c>
      <c r="J11" s="120">
        <f>IF(ISBLANK([2]Data!H13)," ",[2]Data!H13)</f>
        <v>5.39</v>
      </c>
      <c r="K11" s="120"/>
      <c r="L11" s="120">
        <f>IF(ISBLANK([2]Data!J13)," ",[2]Data!J13)</f>
        <v>6.44</v>
      </c>
      <c r="M11" s="120"/>
    </row>
    <row r="12" spans="1:13" ht="18.75" x14ac:dyDescent="0.3">
      <c r="A12" s="120" t="str">
        <f>B12&amp;"_"&amp;COUNTIF($C$10:$C$10:B12,B12)</f>
        <v>أهلامين_3</v>
      </c>
      <c r="B12" s="120" t="str">
        <f>IF(ISBLANK([2]Data!B14)," ",[2]Data!$C$7)</f>
        <v>أهلامين</v>
      </c>
      <c r="C12" s="120" t="str">
        <f>IF(ISBLANK([2]Data!H14)," ",[2]Data!$L$7)</f>
        <v>6APG-1</v>
      </c>
      <c r="D12" s="120" t="str">
        <f>IF(ISBLANK([2]Data!B14)," ",[2]Data!B14)</f>
        <v>E132012603</v>
      </c>
      <c r="E12" s="120" t="str">
        <f>IF(ISBLANK([2]Data!C14)," ",[2]Data!C14)</f>
        <v>أهلمين3</v>
      </c>
      <c r="F12" s="120" t="str">
        <f>IF(ISBLANK([2]Data!D14)," ",[2]Data!D14)</f>
        <v>ذكر</v>
      </c>
      <c r="G12" s="120" t="str">
        <f>IF(ISBLANK([2]Data!E14)," ",[2]Data!E14)</f>
        <v xml:space="preserve"> </v>
      </c>
      <c r="H12" s="120">
        <f>IF(ISBLANK([2]Data!F14)," ",[2]Data!F14)</f>
        <v>1</v>
      </c>
      <c r="I12" s="120">
        <f>IF(ISBLANK([2]Data!G14)," ",[2]Data!G14)</f>
        <v>1</v>
      </c>
      <c r="J12" s="120">
        <f>IF(ISBLANK([2]Data!H14)," ",[2]Data!H14)</f>
        <v>6.73</v>
      </c>
      <c r="K12" s="120"/>
      <c r="L12" s="120">
        <f>IF(ISBLANK([2]Data!J14)," ",[2]Data!J14)</f>
        <v>8.2100000000000009</v>
      </c>
      <c r="M12" s="120"/>
    </row>
    <row r="13" spans="1:13" ht="18.75" x14ac:dyDescent="0.3">
      <c r="A13" s="120" t="str">
        <f>B13&amp;"_"&amp;COUNTIF($C$10:$C$10:B13,B13)</f>
        <v>أهلامين_4</v>
      </c>
      <c r="B13" s="120" t="str">
        <f>IF(ISBLANK([2]Data!B15)," ",[2]Data!$C$7)</f>
        <v>أهلامين</v>
      </c>
      <c r="C13" s="120" t="str">
        <f>IF(ISBLANK([2]Data!H15)," ",[2]Data!$L$7)</f>
        <v>6APG-1</v>
      </c>
      <c r="D13" s="120" t="str">
        <f>IF(ISBLANK([2]Data!B15)," ",[2]Data!B15)</f>
        <v>E132245333</v>
      </c>
      <c r="E13" s="120" t="str">
        <f>IF(ISBLANK([2]Data!C15)," ",[2]Data!C15)</f>
        <v>أهلمين4</v>
      </c>
      <c r="F13" s="120" t="str">
        <f>IF(ISBLANK([2]Data!D15)," ",[2]Data!D15)</f>
        <v>أنثى</v>
      </c>
      <c r="G13" s="120" t="str">
        <f>IF(ISBLANK([2]Data!E15)," ",[2]Data!E15)</f>
        <v xml:space="preserve"> </v>
      </c>
      <c r="H13" s="120">
        <f>IF(ISBLANK([2]Data!F15)," ",[2]Data!F15)</f>
        <v>2</v>
      </c>
      <c r="I13" s="120">
        <f>IF(ISBLANK([2]Data!G15)," ",[2]Data!G15)</f>
        <v>1</v>
      </c>
      <c r="J13" s="120">
        <f>IF(ISBLANK([2]Data!H15)," ",[2]Data!H15)</f>
        <v>5.57</v>
      </c>
      <c r="K13" s="120"/>
      <c r="L13" s="120">
        <f>IF(ISBLANK([2]Data!J15)," ",[2]Data!J15)</f>
        <v>6.61</v>
      </c>
      <c r="M13" s="120"/>
    </row>
    <row r="14" spans="1:13" ht="18.75" x14ac:dyDescent="0.3">
      <c r="A14" s="120" t="str">
        <f>B14&amp;"_"&amp;COUNTIF($C$10:$C$10:B14,B14)</f>
        <v>أهلامين_5</v>
      </c>
      <c r="B14" s="120" t="str">
        <f>IF(ISBLANK([2]Data!B16)," ",[2]Data!$C$7)</f>
        <v>أهلامين</v>
      </c>
      <c r="C14" s="120" t="str">
        <f>IF(ISBLANK([2]Data!H16)," ",[2]Data!$L$7)</f>
        <v>6APG-1</v>
      </c>
      <c r="D14" s="120" t="str">
        <f>IF(ISBLANK([2]Data!B16)," ",[2]Data!B16)</f>
        <v>E133087934</v>
      </c>
      <c r="E14" s="120" t="str">
        <f>IF(ISBLANK([2]Data!C16)," ",[2]Data!C16)</f>
        <v>أهلمين5</v>
      </c>
      <c r="F14" s="120" t="str">
        <f>IF(ISBLANK([2]Data!D16)," ",[2]Data!D16)</f>
        <v>أنثى</v>
      </c>
      <c r="G14" s="120" t="str">
        <f>IF(ISBLANK([2]Data!E16)," ",[2]Data!E16)</f>
        <v xml:space="preserve"> </v>
      </c>
      <c r="H14" s="120">
        <f>IF(ISBLANK([2]Data!F16)," ",[2]Data!F16)</f>
        <v>1</v>
      </c>
      <c r="I14" s="120">
        <f>IF(ISBLANK([2]Data!G16)," ",[2]Data!G16)</f>
        <v>1</v>
      </c>
      <c r="J14" s="120">
        <f>IF(ISBLANK([2]Data!H16)," ",[2]Data!H16)</f>
        <v>6.44</v>
      </c>
      <c r="K14" s="120"/>
      <c r="L14" s="120">
        <f>IF(ISBLANK([2]Data!J16)," ",[2]Data!J16)</f>
        <v>7.53</v>
      </c>
      <c r="M14" s="120"/>
    </row>
    <row r="15" spans="1:13" ht="18.75" x14ac:dyDescent="0.3">
      <c r="A15" s="120" t="str">
        <f>B15&amp;"_"&amp;COUNTIF($C$10:$C$10:B15,B15)</f>
        <v>أهلامين_6</v>
      </c>
      <c r="B15" s="120" t="str">
        <f>IF(ISBLANK([2]Data!B17)," ",[2]Data!$C$7)</f>
        <v>أهلامين</v>
      </c>
      <c r="C15" s="120" t="str">
        <f>IF(ISBLANK([2]Data!H17)," ",[2]Data!$L$7)</f>
        <v>6APG-1</v>
      </c>
      <c r="D15" s="120" t="str">
        <f>IF(ISBLANK([2]Data!B17)," ",[2]Data!B17)</f>
        <v>E139057118</v>
      </c>
      <c r="E15" s="120" t="str">
        <f>IF(ISBLANK([2]Data!C17)," ",[2]Data!C17)</f>
        <v>أهلمين6</v>
      </c>
      <c r="F15" s="120" t="str">
        <f>IF(ISBLANK([2]Data!D17)," ",[2]Data!D17)</f>
        <v>أنثى</v>
      </c>
      <c r="G15" s="120" t="str">
        <f>IF(ISBLANK([2]Data!E17)," ",[2]Data!E17)</f>
        <v xml:space="preserve"> </v>
      </c>
      <c r="H15" s="120">
        <f>IF(ISBLANK([2]Data!F17)," ",[2]Data!F17)</f>
        <v>1</v>
      </c>
      <c r="I15" s="120">
        <f>IF(ISBLANK([2]Data!G17)," ",[2]Data!G17)</f>
        <v>1</v>
      </c>
      <c r="J15" s="120">
        <f>IF(ISBLANK([2]Data!H17)," ",[2]Data!H17)</f>
        <v>8.16</v>
      </c>
      <c r="K15" s="120"/>
      <c r="L15" s="120">
        <f>IF(ISBLANK([2]Data!J17)," ",[2]Data!J17)</f>
        <v>8.84</v>
      </c>
      <c r="M15" s="120"/>
    </row>
    <row r="16" spans="1:13" ht="18.75" x14ac:dyDescent="0.3">
      <c r="A16" s="120" t="str">
        <f>B16&amp;"_"&amp;COUNTIF($C$10:$C$10:B16,B16)</f>
        <v>أهلامين_7</v>
      </c>
      <c r="B16" s="120" t="str">
        <f>IF(ISBLANK([2]Data!B18)," ",[2]Data!$C$7)</f>
        <v>أهلامين</v>
      </c>
      <c r="C16" s="120" t="str">
        <f>IF(ISBLANK([2]Data!H18)," ",[2]Data!$L$7)</f>
        <v>6APG-1</v>
      </c>
      <c r="D16" s="120" t="str">
        <f>IF(ISBLANK([2]Data!B18)," ",[2]Data!B18)</f>
        <v>E140099485</v>
      </c>
      <c r="E16" s="120" t="str">
        <f>IF(ISBLANK([2]Data!C18)," ",[2]Data!C18)</f>
        <v>أهلمين7</v>
      </c>
      <c r="F16" s="120" t="str">
        <f>IF(ISBLANK([2]Data!D18)," ",[2]Data!D18)</f>
        <v>ذكر</v>
      </c>
      <c r="G16" s="120" t="str">
        <f>IF(ISBLANK([2]Data!E18)," ",[2]Data!E18)</f>
        <v xml:space="preserve"> </v>
      </c>
      <c r="H16" s="120">
        <f>IF(ISBLANK([2]Data!F18)," ",[2]Data!F18)</f>
        <v>1</v>
      </c>
      <c r="I16" s="120">
        <f>IF(ISBLANK([2]Data!G18)," ",[2]Data!G18)</f>
        <v>1</v>
      </c>
      <c r="J16" s="120">
        <f>IF(ISBLANK([2]Data!H18)," ",[2]Data!H18)</f>
        <v>4.97</v>
      </c>
      <c r="K16" s="120"/>
      <c r="L16" s="120">
        <f>IF(ISBLANK([2]Data!J18)," ",[2]Data!J18)</f>
        <v>4.01</v>
      </c>
      <c r="M16" s="120"/>
    </row>
    <row r="17" spans="1:13" ht="18.75" x14ac:dyDescent="0.3">
      <c r="A17" s="120" t="str">
        <f>B17&amp;"_"&amp;COUNTIF($C$10:$C$10:B17,B17)</f>
        <v>أهلامين_8</v>
      </c>
      <c r="B17" s="120" t="str">
        <f>IF(ISBLANK([2]Data!B19)," ",[2]Data!$C$7)</f>
        <v>أهلامين</v>
      </c>
      <c r="C17" s="120" t="str">
        <f>IF(ISBLANK([2]Data!H19)," ",[2]Data!$L$7)</f>
        <v>6APG-1</v>
      </c>
      <c r="D17" s="120" t="str">
        <f>IF(ISBLANK([2]Data!B19)," ",[2]Data!B19)</f>
        <v>E140099487</v>
      </c>
      <c r="E17" s="120" t="str">
        <f>IF(ISBLANK([2]Data!C19)," ",[2]Data!C19)</f>
        <v>أهلمين8</v>
      </c>
      <c r="F17" s="120" t="str">
        <f>IF(ISBLANK([2]Data!D19)," ",[2]Data!D19)</f>
        <v>ذكر</v>
      </c>
      <c r="G17" s="120" t="str">
        <f>IF(ISBLANK([2]Data!E19)," ",[2]Data!E19)</f>
        <v xml:space="preserve"> </v>
      </c>
      <c r="H17" s="120">
        <f>IF(ISBLANK([2]Data!F19)," ",[2]Data!F19)</f>
        <v>1</v>
      </c>
      <c r="I17" s="120">
        <f>IF(ISBLANK([2]Data!G19)," ",[2]Data!G19)</f>
        <v>1</v>
      </c>
      <c r="J17" s="120">
        <f>IF(ISBLANK([2]Data!H19)," ",[2]Data!H19)</f>
        <v>5.33</v>
      </c>
      <c r="K17" s="120"/>
      <c r="L17" s="120">
        <f>IF(ISBLANK([2]Data!J19)," ",[2]Data!J19)</f>
        <v>4.53</v>
      </c>
      <c r="M17" s="120"/>
    </row>
    <row r="18" spans="1:13" ht="18.75" x14ac:dyDescent="0.3">
      <c r="A18" s="120" t="str">
        <f>B18&amp;"_"&amp;COUNTIF($C$10:$C$10:B18,B18)</f>
        <v>أهلامين_9</v>
      </c>
      <c r="B18" s="120" t="str">
        <f>IF(ISBLANK([2]Data!B20)," ",[2]Data!$C$7)</f>
        <v>أهلامين</v>
      </c>
      <c r="C18" s="120" t="str">
        <f>IF(ISBLANK([2]Data!H20)," ",[2]Data!$L$7)</f>
        <v>6APG-1</v>
      </c>
      <c r="D18" s="120" t="str">
        <f>IF(ISBLANK([2]Data!B20)," ",[2]Data!B20)</f>
        <v>E140121535</v>
      </c>
      <c r="E18" s="120" t="str">
        <f>IF(ISBLANK([2]Data!C20)," ",[2]Data!C20)</f>
        <v>أهلمين9</v>
      </c>
      <c r="F18" s="120" t="str">
        <f>IF(ISBLANK([2]Data!D20)," ",[2]Data!D20)</f>
        <v>ذكر</v>
      </c>
      <c r="G18" s="120" t="str">
        <f>IF(ISBLANK([2]Data!E20)," ",[2]Data!E20)</f>
        <v xml:space="preserve"> </v>
      </c>
      <c r="H18" s="120">
        <f>IF(ISBLANK([2]Data!F20)," ",[2]Data!F20)</f>
        <v>1</v>
      </c>
      <c r="I18" s="120">
        <f>IF(ISBLANK([2]Data!G20)," ",[2]Data!G20)</f>
        <v>1</v>
      </c>
      <c r="J18" s="120">
        <f>IF(ISBLANK([2]Data!H20)," ",[2]Data!H20)</f>
        <v>5.42</v>
      </c>
      <c r="K18" s="120"/>
      <c r="L18" s="120">
        <f>IF(ISBLANK([2]Data!J20)," ",[2]Data!J20)</f>
        <v>5.63</v>
      </c>
      <c r="M18" s="120"/>
    </row>
    <row r="19" spans="1:13" ht="18.75" x14ac:dyDescent="0.3">
      <c r="A19" s="120" t="str">
        <f>B19&amp;"_"&amp;COUNTIF($C$10:$C$10:B19,B19)</f>
        <v>أهلامين_10</v>
      </c>
      <c r="B19" s="120" t="str">
        <f>IF(ISBLANK([2]Data!B21)," ",[2]Data!$C$7)</f>
        <v>أهلامين</v>
      </c>
      <c r="C19" s="120" t="str">
        <f>IF(ISBLANK([2]Data!H21)," ",[2]Data!$L$7)</f>
        <v>6APG-1</v>
      </c>
      <c r="D19" s="120" t="str">
        <f>IF(ISBLANK([2]Data!B21)," ",[2]Data!B21)</f>
        <v>E140121536</v>
      </c>
      <c r="E19" s="120" t="str">
        <f>IF(ISBLANK([2]Data!C21)," ",[2]Data!C21)</f>
        <v>أهلمين10</v>
      </c>
      <c r="F19" s="120" t="str">
        <f>IF(ISBLANK([2]Data!D21)," ",[2]Data!D21)</f>
        <v>ذكر</v>
      </c>
      <c r="G19" s="120" t="str">
        <f>IF(ISBLANK([2]Data!E21)," ",[2]Data!E21)</f>
        <v xml:space="preserve"> </v>
      </c>
      <c r="H19" s="120">
        <f>IF(ISBLANK([2]Data!F21)," ",[2]Data!F21)</f>
        <v>1</v>
      </c>
      <c r="I19" s="120">
        <f>IF(ISBLANK([2]Data!G21)," ",[2]Data!G21)</f>
        <v>1</v>
      </c>
      <c r="J19" s="120">
        <f>IF(ISBLANK([2]Data!H21)," ",[2]Data!H21)</f>
        <v>7.93</v>
      </c>
      <c r="K19" s="120"/>
      <c r="L19" s="120">
        <f>IF(ISBLANK([2]Data!J21)," ",[2]Data!J21)</f>
        <v>9.27</v>
      </c>
      <c r="M19" s="120"/>
    </row>
    <row r="20" spans="1:13" ht="18.75" x14ac:dyDescent="0.3">
      <c r="A20" s="120" t="str">
        <f>B20&amp;"_"&amp;COUNTIF($C$10:$C$10:B20,B20)</f>
        <v>أهلامين_11</v>
      </c>
      <c r="B20" s="120" t="str">
        <f>IF(ISBLANK([2]Data!B22)," ",[2]Data!$C$7)</f>
        <v>أهلامين</v>
      </c>
      <c r="C20" s="120" t="str">
        <f>IF(ISBLANK([2]Data!H22)," ",[2]Data!$L$7)</f>
        <v>6APG-1</v>
      </c>
      <c r="D20" s="120" t="str">
        <f>IF(ISBLANK([2]Data!B22)," ",[2]Data!B22)</f>
        <v>E141118470</v>
      </c>
      <c r="E20" s="120" t="str">
        <f>IF(ISBLANK([2]Data!C22)," ",[2]Data!C22)</f>
        <v>أهلمين11</v>
      </c>
      <c r="F20" s="120" t="str">
        <f>IF(ISBLANK([2]Data!D22)," ",[2]Data!D22)</f>
        <v>ذكر</v>
      </c>
      <c r="G20" s="120" t="str">
        <f>IF(ISBLANK([2]Data!E22)," ",[2]Data!E22)</f>
        <v xml:space="preserve"> </v>
      </c>
      <c r="H20" s="120">
        <f>IF(ISBLANK([2]Data!F22)," ",[2]Data!F22)</f>
        <v>1</v>
      </c>
      <c r="I20" s="120">
        <f>IF(ISBLANK([2]Data!G22)," ",[2]Data!G22)</f>
        <v>1</v>
      </c>
      <c r="J20" s="120">
        <f>IF(ISBLANK([2]Data!H22)," ",[2]Data!H22)</f>
        <v>5.48</v>
      </c>
      <c r="K20" s="120"/>
      <c r="L20" s="120">
        <f>IF(ISBLANK([2]Data!J22)," ",[2]Data!J22)</f>
        <v>7.18</v>
      </c>
      <c r="M20" s="120"/>
    </row>
    <row r="21" spans="1:13" ht="18.75" x14ac:dyDescent="0.3">
      <c r="A21" s="120" t="str">
        <f>B21&amp;"_"&amp;COUNTIF($C$10:$C$10:B21,B21)</f>
        <v>أهلامين_12</v>
      </c>
      <c r="B21" s="120" t="str">
        <f>IF(ISBLANK([2]Data!B23)," ",[2]Data!$C$7)</f>
        <v>أهلامين</v>
      </c>
      <c r="C21" s="120" t="str">
        <f>IF(ISBLANK([2]Data!H23)," ",[2]Data!$L$7)</f>
        <v>6APG-1</v>
      </c>
      <c r="D21" s="120" t="str">
        <f>IF(ISBLANK([2]Data!B23)," ",[2]Data!B23)</f>
        <v>E141124147</v>
      </c>
      <c r="E21" s="120" t="str">
        <f>IF(ISBLANK([2]Data!C23)," ",[2]Data!C23)</f>
        <v>أهلمين12</v>
      </c>
      <c r="F21" s="120" t="str">
        <f>IF(ISBLANK([2]Data!D23)," ",[2]Data!D23)</f>
        <v>ذكر</v>
      </c>
      <c r="G21" s="120" t="str">
        <f>IF(ISBLANK([2]Data!E23)," ",[2]Data!E23)</f>
        <v xml:space="preserve"> </v>
      </c>
      <c r="H21" s="120">
        <f>IF(ISBLANK([2]Data!F23)," ",[2]Data!F23)</f>
        <v>1</v>
      </c>
      <c r="I21" s="120">
        <f>IF(ISBLANK([2]Data!G23)," ",[2]Data!G23)</f>
        <v>1</v>
      </c>
      <c r="J21" s="120">
        <f>IF(ISBLANK([2]Data!H23)," ",[2]Data!H23)</f>
        <v>5.77</v>
      </c>
      <c r="K21" s="120"/>
      <c r="L21" s="120">
        <f>IF(ISBLANK([2]Data!J23)," ",[2]Data!J23)</f>
        <v>7.44</v>
      </c>
      <c r="M21" s="120"/>
    </row>
    <row r="22" spans="1:13" ht="18.75" x14ac:dyDescent="0.3">
      <c r="A22" s="120" t="str">
        <f>B22&amp;"_"&amp;COUNTIF($C$10:$C$10:B22,B22)</f>
        <v>أهلامين_13</v>
      </c>
      <c r="B22" s="120" t="str">
        <f>IF(ISBLANK([2]Data!B24)," ",[2]Data!$C$7)</f>
        <v>أهلامين</v>
      </c>
      <c r="C22" s="120" t="str">
        <f>IF(ISBLANK([2]Data!H24)," ",[2]Data!$L$7)</f>
        <v>6APG-1</v>
      </c>
      <c r="D22" s="120" t="str">
        <f>IF(ISBLANK([2]Data!B24)," ",[2]Data!B24)</f>
        <v>E142094383</v>
      </c>
      <c r="E22" s="120" t="str">
        <f>IF(ISBLANK([2]Data!C24)," ",[2]Data!C24)</f>
        <v>أهلمين13</v>
      </c>
      <c r="F22" s="120" t="str">
        <f>IF(ISBLANK([2]Data!D24)," ",[2]Data!D24)</f>
        <v>أنثى</v>
      </c>
      <c r="G22" s="120" t="str">
        <f>IF(ISBLANK([2]Data!E24)," ",[2]Data!E24)</f>
        <v xml:space="preserve"> </v>
      </c>
      <c r="H22" s="120">
        <f>IF(ISBLANK([2]Data!F24)," ",[2]Data!F24)</f>
        <v>2</v>
      </c>
      <c r="I22" s="120">
        <f>IF(ISBLANK([2]Data!G24)," ",[2]Data!G24)</f>
        <v>1</v>
      </c>
      <c r="J22" s="120">
        <f>IF(ISBLANK([2]Data!H24)," ",[2]Data!H24)</f>
        <v>4.92</v>
      </c>
      <c r="K22" s="120"/>
      <c r="L22" s="120">
        <f>IF(ISBLANK([2]Data!J24)," ",[2]Data!J24)</f>
        <v>2.79</v>
      </c>
      <c r="M22" s="120"/>
    </row>
    <row r="23" spans="1:13" ht="18.75" x14ac:dyDescent="0.3">
      <c r="A23" s="120" t="str">
        <f>B23&amp;"_"&amp;COUNTIF($C$10:$C$10:B23,B23)</f>
        <v>أهلامين_14</v>
      </c>
      <c r="B23" s="120" t="str">
        <f>IF(ISBLANK([2]Data!B25)," ",[2]Data!$C$7)</f>
        <v>أهلامين</v>
      </c>
      <c r="C23" s="120" t="str">
        <f>IF(ISBLANK([2]Data!H25)," ",[2]Data!$L$7)</f>
        <v>6APG-1</v>
      </c>
      <c r="D23" s="120" t="str">
        <f>IF(ISBLANK([2]Data!B25)," ",[2]Data!B25)</f>
        <v>E142121685</v>
      </c>
      <c r="E23" s="120" t="str">
        <f>IF(ISBLANK([2]Data!C25)," ",[2]Data!C25)</f>
        <v>أهلمين14</v>
      </c>
      <c r="F23" s="120" t="str">
        <f>IF(ISBLANK([2]Data!D25)," ",[2]Data!D25)</f>
        <v>أنثى</v>
      </c>
      <c r="G23" s="120" t="str">
        <f>IF(ISBLANK([2]Data!E25)," ",[2]Data!E25)</f>
        <v xml:space="preserve"> </v>
      </c>
      <c r="H23" s="120">
        <f>IF(ISBLANK([2]Data!F25)," ",[2]Data!F25)</f>
        <v>1</v>
      </c>
      <c r="I23" s="120">
        <f>IF(ISBLANK([2]Data!G25)," ",[2]Data!G25)</f>
        <v>1</v>
      </c>
      <c r="J23" s="120">
        <f>IF(ISBLANK([2]Data!H25)," ",[2]Data!H25)</f>
        <v>5.95</v>
      </c>
      <c r="K23" s="120"/>
      <c r="L23" s="120">
        <f>IF(ISBLANK([2]Data!J25)," ",[2]Data!J25)</f>
        <v>6.64</v>
      </c>
      <c r="M23" s="120"/>
    </row>
    <row r="24" spans="1:13" ht="18.75" x14ac:dyDescent="0.3">
      <c r="A24" s="120" t="str">
        <f>B24&amp;"_"&amp;COUNTIF($C$10:$C$10:B24,B24)</f>
        <v>أهلامين_15</v>
      </c>
      <c r="B24" s="120" t="str">
        <f>IF(ISBLANK([2]Data!B26)," ",[2]Data!$C$7)</f>
        <v>أهلامين</v>
      </c>
      <c r="C24" s="120" t="str">
        <f>IF(ISBLANK([2]Data!H26)," ",[2]Data!$L$7)</f>
        <v>6APG-1</v>
      </c>
      <c r="D24" s="120" t="str">
        <f>IF(ISBLANK([2]Data!B26)," ",[2]Data!B26)</f>
        <v>E144124234</v>
      </c>
      <c r="E24" s="120" t="str">
        <f>IF(ISBLANK([2]Data!C26)," ",[2]Data!C26)</f>
        <v>أهلمين15</v>
      </c>
      <c r="F24" s="120" t="str">
        <f>IF(ISBLANK([2]Data!D26)," ",[2]Data!D26)</f>
        <v>أنثى</v>
      </c>
      <c r="G24" s="120" t="str">
        <f>IF(ISBLANK([2]Data!E26)," ",[2]Data!E26)</f>
        <v xml:space="preserve"> </v>
      </c>
      <c r="H24" s="120">
        <f>IF(ISBLANK([2]Data!F26)," ",[2]Data!F26)</f>
        <v>1</v>
      </c>
      <c r="I24" s="120">
        <f>IF(ISBLANK([2]Data!G26)," ",[2]Data!G26)</f>
        <v>1</v>
      </c>
      <c r="J24" s="120">
        <f>IF(ISBLANK([2]Data!H26)," ",[2]Data!H26)</f>
        <v>5.6</v>
      </c>
      <c r="K24" s="120"/>
      <c r="L24" s="120">
        <f>IF(ISBLANK([2]Data!J26)," ",[2]Data!J26)</f>
        <v>6.77</v>
      </c>
      <c r="M24" s="120"/>
    </row>
    <row r="25" spans="1:13" ht="18.75" x14ac:dyDescent="0.3">
      <c r="A25" s="120" t="str">
        <f>B25&amp;"_"&amp;COUNTIF($C$10:$C$10:B25,B25)</f>
        <v>أهلامين_16</v>
      </c>
      <c r="B25" s="120" t="str">
        <f>IF(ISBLANK([2]Data!B27)," ",[2]Data!$C$7)</f>
        <v>أهلامين</v>
      </c>
      <c r="C25" s="120" t="str">
        <f>IF(ISBLANK([2]Data!H27)," ",[2]Data!$L$7)</f>
        <v>6APG-1</v>
      </c>
      <c r="D25" s="120" t="str">
        <f>IF(ISBLANK([2]Data!B27)," ",[2]Data!B27)</f>
        <v>E144124236</v>
      </c>
      <c r="E25" s="120" t="str">
        <f>IF(ISBLANK([2]Data!C27)," ",[2]Data!C27)</f>
        <v>أهلمين16</v>
      </c>
      <c r="F25" s="120" t="str">
        <f>IF(ISBLANK([2]Data!D27)," ",[2]Data!D27)</f>
        <v>أنثى</v>
      </c>
      <c r="G25" s="120" t="str">
        <f>IF(ISBLANK([2]Data!E27)," ",[2]Data!E27)</f>
        <v xml:space="preserve"> </v>
      </c>
      <c r="H25" s="120">
        <f>IF(ISBLANK([2]Data!F27)," ",[2]Data!F27)</f>
        <v>1</v>
      </c>
      <c r="I25" s="120">
        <f>IF(ISBLANK([2]Data!G27)," ",[2]Data!G27)</f>
        <v>1</v>
      </c>
      <c r="J25" s="120">
        <f>IF(ISBLANK([2]Data!H27)," ",[2]Data!H27)</f>
        <v>5.05</v>
      </c>
      <c r="K25" s="120"/>
      <c r="L25" s="120">
        <f>IF(ISBLANK([2]Data!J27)," ",[2]Data!J27)</f>
        <v>4.1900000000000004</v>
      </c>
      <c r="M25" s="120"/>
    </row>
    <row r="26" spans="1:13" ht="18.75" x14ac:dyDescent="0.3">
      <c r="A26" s="120" t="str">
        <f>B26&amp;"_"&amp;COUNTIF($C$10:$C$10:B26,B26)</f>
        <v>أهلامين_17</v>
      </c>
      <c r="B26" s="120" t="str">
        <f>IF(ISBLANK([2]Data!B28)," ",[2]Data!$C$7)</f>
        <v>أهلامين</v>
      </c>
      <c r="C26" s="120" t="str">
        <f>IF(ISBLANK([2]Data!H28)," ",[2]Data!$L$7)</f>
        <v>6APG-1</v>
      </c>
      <c r="D26" s="120" t="str">
        <f>IF(ISBLANK([2]Data!B28)," ",[2]Data!B28)</f>
        <v>E144124238</v>
      </c>
      <c r="E26" s="120" t="str">
        <f>IF(ISBLANK([2]Data!C28)," ",[2]Data!C28)</f>
        <v>أهلمين17</v>
      </c>
      <c r="F26" s="120" t="str">
        <f>IF(ISBLANK([2]Data!D28)," ",[2]Data!D28)</f>
        <v>أنثى</v>
      </c>
      <c r="G26" s="120" t="str">
        <f>IF(ISBLANK([2]Data!E28)," ",[2]Data!E28)</f>
        <v xml:space="preserve"> </v>
      </c>
      <c r="H26" s="120">
        <f>IF(ISBLANK([2]Data!F28)," ",[2]Data!F28)</f>
        <v>1</v>
      </c>
      <c r="I26" s="120">
        <f>IF(ISBLANK([2]Data!G28)," ",[2]Data!G28)</f>
        <v>1</v>
      </c>
      <c r="J26" s="120">
        <f>IF(ISBLANK([2]Data!H28)," ",[2]Data!H28)</f>
        <v>5.3</v>
      </c>
      <c r="K26" s="120"/>
      <c r="L26" s="120">
        <f>IF(ISBLANK([2]Data!J28)," ",[2]Data!J28)</f>
        <v>5.08</v>
      </c>
      <c r="M26" s="120"/>
    </row>
    <row r="27" spans="1:13" ht="18.75" x14ac:dyDescent="0.3">
      <c r="A27" s="120" t="str">
        <f>B27&amp;"_"&amp;COUNTIF($C$10:$C$10:B27,B27)</f>
        <v>أهلامين_18</v>
      </c>
      <c r="B27" s="120" t="str">
        <f>IF(ISBLANK([2]Data!B29)," ",[2]Data!$C$7)</f>
        <v>أهلامين</v>
      </c>
      <c r="C27" s="120" t="str">
        <f>IF(ISBLANK([2]Data!H29)," ",[2]Data!$L$7)</f>
        <v>6APG-1</v>
      </c>
      <c r="D27" s="120" t="str">
        <f>IF(ISBLANK([2]Data!B29)," ",[2]Data!B29)</f>
        <v>E147108468</v>
      </c>
      <c r="E27" s="120" t="str">
        <f>IF(ISBLANK([2]Data!C29)," ",[2]Data!C29)</f>
        <v>أهلمين18</v>
      </c>
      <c r="F27" s="120" t="str">
        <f>IF(ISBLANK([2]Data!D29)," ",[2]Data!D29)</f>
        <v>أنثى</v>
      </c>
      <c r="G27" s="120">
        <f>IF(ISBLANK([2]Data!E29)," ",[2]Data!E29)</f>
        <v>1</v>
      </c>
      <c r="H27" s="120">
        <f>IF(ISBLANK([2]Data!F29)," ",[2]Data!F29)</f>
        <v>1</v>
      </c>
      <c r="I27" s="120">
        <f>IF(ISBLANK([2]Data!G29)," ",[2]Data!G29)</f>
        <v>1</v>
      </c>
      <c r="J27" s="120">
        <f>IF(ISBLANK([2]Data!H29)," ",[2]Data!H29)</f>
        <v>5.16</v>
      </c>
      <c r="K27" s="120"/>
      <c r="L27" s="120">
        <f>IF(ISBLANK([2]Data!J29)," ",[2]Data!J29)</f>
        <v>6.31</v>
      </c>
      <c r="M27" s="120"/>
    </row>
    <row r="28" spans="1:13" ht="18.75" x14ac:dyDescent="0.3">
      <c r="A28" s="120" t="str">
        <f>B28&amp;"_"&amp;COUNTIF($C$10:$C$10:B28,B28)</f>
        <v>أهلامين_19</v>
      </c>
      <c r="B28" s="120" t="str">
        <f>IF(ISBLANK([2]Data!B30)," ",[2]Data!$C$7)</f>
        <v>أهلامين</v>
      </c>
      <c r="C28" s="120" t="str">
        <f>IF(ISBLANK([2]Data!H30)," ",[2]Data!$L$7)</f>
        <v>6APG-1</v>
      </c>
      <c r="D28" s="120" t="str">
        <f>IF(ISBLANK([2]Data!B30)," ",[2]Data!B30)</f>
        <v>E148029910</v>
      </c>
      <c r="E28" s="120" t="str">
        <f>IF(ISBLANK([2]Data!C30)," ",[2]Data!C30)</f>
        <v>أهلمين19</v>
      </c>
      <c r="F28" s="120" t="str">
        <f>IF(ISBLANK([2]Data!D30)," ",[2]Data!D30)</f>
        <v>أنثى</v>
      </c>
      <c r="G28" s="120" t="str">
        <f>IF(ISBLANK([2]Data!E30)," ",[2]Data!E30)</f>
        <v xml:space="preserve"> </v>
      </c>
      <c r="H28" s="120">
        <f>IF(ISBLANK([2]Data!F30)," ",[2]Data!F30)</f>
        <v>1</v>
      </c>
      <c r="I28" s="120">
        <f>IF(ISBLANK([2]Data!G30)," ",[2]Data!G30)</f>
        <v>1</v>
      </c>
      <c r="J28" s="120">
        <f>IF(ISBLANK([2]Data!H30)," ",[2]Data!H30)</f>
        <v>8.27</v>
      </c>
      <c r="K28" s="120"/>
      <c r="L28" s="120">
        <f>IF(ISBLANK([2]Data!J30)," ",[2]Data!J30)</f>
        <v>9.33</v>
      </c>
      <c r="M28" s="120"/>
    </row>
    <row r="29" spans="1:13" ht="18.75" x14ac:dyDescent="0.3">
      <c r="A29" s="120" t="str">
        <f>B29&amp;"_"&amp;COUNTIF($C$10:$C$10:B29,B29)</f>
        <v>أهلامين_20</v>
      </c>
      <c r="B29" s="120" t="str">
        <f>IF(ISBLANK([2]Data!B31)," ",[2]Data!$C$7)</f>
        <v>أهلامين</v>
      </c>
      <c r="C29" s="120" t="str">
        <f>IF(ISBLANK([2]Data!H31)," ",[2]Data!$L$7)</f>
        <v>6APG-1</v>
      </c>
      <c r="D29" s="120" t="str">
        <f>IF(ISBLANK([2]Data!B31)," ",[2]Data!B31)</f>
        <v>E148108395</v>
      </c>
      <c r="E29" s="120" t="str">
        <f>IF(ISBLANK([2]Data!C31)," ",[2]Data!C31)</f>
        <v>أهلمين20</v>
      </c>
      <c r="F29" s="120" t="str">
        <f>IF(ISBLANK([2]Data!D31)," ",[2]Data!D31)</f>
        <v>ذكر</v>
      </c>
      <c r="G29" s="120">
        <f>IF(ISBLANK([2]Data!E31)," ",[2]Data!E31)</f>
        <v>1</v>
      </c>
      <c r="H29" s="120">
        <f>IF(ISBLANK([2]Data!F31)," ",[2]Data!F31)</f>
        <v>1</v>
      </c>
      <c r="I29" s="120">
        <f>IF(ISBLANK([2]Data!G31)," ",[2]Data!G31)</f>
        <v>1</v>
      </c>
      <c r="J29" s="120">
        <f>IF(ISBLANK([2]Data!H31)," ",[2]Data!H31)</f>
        <v>5.21</v>
      </c>
      <c r="K29" s="120"/>
      <c r="L29" s="120">
        <f>IF(ISBLANK([2]Data!J31)," ",[2]Data!J31)</f>
        <v>5.83</v>
      </c>
      <c r="M29" s="120"/>
    </row>
    <row r="30" spans="1:13" ht="18.75" x14ac:dyDescent="0.3">
      <c r="A30" s="120" t="str">
        <f>B30&amp;"_"&amp;COUNTIF($C$10:$C$10:B30,B30)</f>
        <v>أهلامين_21</v>
      </c>
      <c r="B30" s="120" t="str">
        <f>IF(ISBLANK([2]Data!B32)," ",[2]Data!$C$7)</f>
        <v>أهلامين</v>
      </c>
      <c r="C30" s="120" t="str">
        <f>IF(ISBLANK([2]Data!H32)," ",[2]Data!$L$7)</f>
        <v>6APG-1</v>
      </c>
      <c r="D30" s="120" t="str">
        <f>IF(ISBLANK([2]Data!B32)," ",[2]Data!B32)</f>
        <v>E149094374</v>
      </c>
      <c r="E30" s="120" t="str">
        <f>IF(ISBLANK([2]Data!C32)," ",[2]Data!C32)</f>
        <v>أهلمين21</v>
      </c>
      <c r="F30" s="120" t="str">
        <f>IF(ISBLANK([2]Data!D32)," ",[2]Data!D32)</f>
        <v>أنثى</v>
      </c>
      <c r="G30" s="120" t="str">
        <f>IF(ISBLANK([2]Data!E32)," ",[2]Data!E32)</f>
        <v xml:space="preserve"> </v>
      </c>
      <c r="H30" s="120">
        <f>IF(ISBLANK([2]Data!F32)," ",[2]Data!F32)</f>
        <v>1</v>
      </c>
      <c r="I30" s="120">
        <f>IF(ISBLANK([2]Data!G32)," ",[2]Data!G32)</f>
        <v>1</v>
      </c>
      <c r="J30" s="120">
        <f>IF(ISBLANK([2]Data!H32)," ",[2]Data!H32)</f>
        <v>5.3</v>
      </c>
      <c r="K30" s="120"/>
      <c r="L30" s="120">
        <f>IF(ISBLANK([2]Data!J32)," ",[2]Data!J32)</f>
        <v>4.5</v>
      </c>
      <c r="M30" s="120"/>
    </row>
    <row r="31" spans="1:13" ht="18.75" x14ac:dyDescent="0.3">
      <c r="A31" s="120" t="str">
        <f>B31&amp;"_"&amp;COUNTIF($C$10:$C$10:B31,B31)</f>
        <v>أهلامين_22</v>
      </c>
      <c r="B31" s="120" t="str">
        <f>IF(ISBLANK([2]Data!B33)," ",[2]Data!$C$7)</f>
        <v>أهلامين</v>
      </c>
      <c r="C31" s="120" t="str">
        <f>IF(ISBLANK([2]Data!H33)," ",[2]Data!$L$7)</f>
        <v>6APG-1</v>
      </c>
      <c r="D31" s="120" t="str">
        <f>IF(ISBLANK([2]Data!B33)," ",[2]Data!B33)</f>
        <v>E149095399</v>
      </c>
      <c r="E31" s="120" t="str">
        <f>IF(ISBLANK([2]Data!C33)," ",[2]Data!C33)</f>
        <v>أهلمين22</v>
      </c>
      <c r="F31" s="120" t="str">
        <f>IF(ISBLANK([2]Data!D33)," ",[2]Data!D33)</f>
        <v>ذكر</v>
      </c>
      <c r="G31" s="120" t="str">
        <f>IF(ISBLANK([2]Data!E33)," ",[2]Data!E33)</f>
        <v xml:space="preserve"> </v>
      </c>
      <c r="H31" s="120">
        <f>IF(ISBLANK([2]Data!F33)," ",[2]Data!F33)</f>
        <v>2</v>
      </c>
      <c r="I31" s="120">
        <f>IF(ISBLANK([2]Data!G33)," ",[2]Data!G33)</f>
        <v>1</v>
      </c>
      <c r="J31" s="120">
        <f>IF(ISBLANK([2]Data!H33)," ",[2]Data!H33)</f>
        <v>5.15</v>
      </c>
      <c r="K31" s="120"/>
      <c r="L31" s="120">
        <f>IF(ISBLANK([2]Data!J33)," ",[2]Data!J33)</f>
        <v>5.61</v>
      </c>
      <c r="M31" s="120"/>
    </row>
    <row r="32" spans="1:13" ht="18.75" x14ac:dyDescent="0.3">
      <c r="A32" s="120" t="str">
        <f>B32&amp;"_"&amp;COUNTIF($C$10:$C$10:B32,B32)</f>
        <v>أهلامين_23</v>
      </c>
      <c r="B32" s="120" t="str">
        <f>IF(ISBLANK([2]Data!B34)," ",[2]Data!$C$7)</f>
        <v>أهلامين</v>
      </c>
      <c r="C32" s="120" t="str">
        <f>IF(ISBLANK([2]Data!H34)," ",[2]Data!$L$7)</f>
        <v>6APG-1</v>
      </c>
      <c r="D32" s="120" t="str">
        <f>IF(ISBLANK([2]Data!B34)," ",[2]Data!B34)</f>
        <v>E149099449</v>
      </c>
      <c r="E32" s="120" t="str">
        <f>IF(ISBLANK([2]Data!C34)," ",[2]Data!C34)</f>
        <v>أهلمين23</v>
      </c>
      <c r="F32" s="120" t="str">
        <f>IF(ISBLANK([2]Data!D34)," ",[2]Data!D34)</f>
        <v>أنثى</v>
      </c>
      <c r="G32" s="120" t="str">
        <f>IF(ISBLANK([2]Data!E34)," ",[2]Data!E34)</f>
        <v xml:space="preserve"> </v>
      </c>
      <c r="H32" s="120">
        <f>IF(ISBLANK([2]Data!F34)," ",[2]Data!F34)</f>
        <v>1</v>
      </c>
      <c r="I32" s="120">
        <f>IF(ISBLANK([2]Data!G34)," ",[2]Data!G34)</f>
        <v>1</v>
      </c>
      <c r="J32" s="120">
        <f>IF(ISBLANK([2]Data!H34)," ",[2]Data!H34)</f>
        <v>6.34</v>
      </c>
      <c r="K32" s="120"/>
      <c r="L32" s="120">
        <f>IF(ISBLANK([2]Data!J34)," ",[2]Data!J34)</f>
        <v>7.64</v>
      </c>
      <c r="M32" s="120"/>
    </row>
    <row r="33" spans="1:13" ht="18.75" x14ac:dyDescent="0.3">
      <c r="A33" s="120" t="str">
        <f>B33&amp;"_"&amp;COUNTIF($C$10:$C$10:B33,B33)</f>
        <v>أهلامين_24</v>
      </c>
      <c r="B33" s="120" t="str">
        <f>IF(ISBLANK([2]Data!B35)," ",[2]Data!$C$7)</f>
        <v>أهلامين</v>
      </c>
      <c r="C33" s="120" t="str">
        <f>IF(ISBLANK([2]Data!H35)," ",[2]Data!$L$7)</f>
        <v>6APG-1</v>
      </c>
      <c r="D33" s="120" t="str">
        <f>IF(ISBLANK([2]Data!B35)," ",[2]Data!B35)</f>
        <v>E149099450</v>
      </c>
      <c r="E33" s="120" t="str">
        <f>IF(ISBLANK([2]Data!C35)," ",[2]Data!C35)</f>
        <v>أهلمين24</v>
      </c>
      <c r="F33" s="120" t="str">
        <f>IF(ISBLANK([2]Data!D35)," ",[2]Data!D35)</f>
        <v>أنثى</v>
      </c>
      <c r="G33" s="120" t="str">
        <f>IF(ISBLANK([2]Data!E35)," ",[2]Data!E35)</f>
        <v xml:space="preserve"> </v>
      </c>
      <c r="H33" s="120">
        <f>IF(ISBLANK([2]Data!F35)," ",[2]Data!F35)</f>
        <v>1</v>
      </c>
      <c r="I33" s="120">
        <f>IF(ISBLANK([2]Data!G35)," ",[2]Data!G35)</f>
        <v>1</v>
      </c>
      <c r="J33" s="120">
        <f>IF(ISBLANK([2]Data!H35)," ",[2]Data!H35)</f>
        <v>5.0199999999999996</v>
      </c>
      <c r="K33" s="120"/>
      <c r="L33" s="120">
        <f>IF(ISBLANK([2]Data!J35)," ",[2]Data!J35)</f>
        <v>5.61</v>
      </c>
      <c r="M33" s="120"/>
    </row>
    <row r="34" spans="1:13" ht="18.75" x14ac:dyDescent="0.3">
      <c r="A34" s="120" t="str">
        <f>B34&amp;"_"&amp;COUNTIF($C$10:$C$10:B34,B34)</f>
        <v>أهلامين_25</v>
      </c>
      <c r="B34" s="120" t="str">
        <f>IF(ISBLANK([2]Data!B36)," ",[2]Data!$C$7)</f>
        <v>أهلامين</v>
      </c>
      <c r="C34" s="120" t="str">
        <f>IF(ISBLANK([2]Data!H36)," ",[2]Data!$L$7)</f>
        <v>6APG-1</v>
      </c>
      <c r="D34" s="120" t="str">
        <f>IF(ISBLANK([2]Data!B36)," ",[2]Data!B36)</f>
        <v>E149099452</v>
      </c>
      <c r="E34" s="120" t="str">
        <f>IF(ISBLANK([2]Data!C36)," ",[2]Data!C36)</f>
        <v>أهلمين25</v>
      </c>
      <c r="F34" s="120" t="str">
        <f>IF(ISBLANK([2]Data!D36)," ",[2]Data!D36)</f>
        <v>أنثى</v>
      </c>
      <c r="G34" s="120" t="str">
        <f>IF(ISBLANK([2]Data!E36)," ",[2]Data!E36)</f>
        <v xml:space="preserve"> </v>
      </c>
      <c r="H34" s="120">
        <f>IF(ISBLANK([2]Data!F36)," ",[2]Data!F36)</f>
        <v>1</v>
      </c>
      <c r="I34" s="120">
        <f>IF(ISBLANK([2]Data!G36)," ",[2]Data!G36)</f>
        <v>1</v>
      </c>
      <c r="J34" s="120">
        <f>IF(ISBLANK([2]Data!H36)," ",[2]Data!H36)</f>
        <v>5.35</v>
      </c>
      <c r="K34" s="120"/>
      <c r="L34" s="120">
        <f>IF(ISBLANK([2]Data!J36)," ",[2]Data!J36)</f>
        <v>6.5</v>
      </c>
      <c r="M34" s="120"/>
    </row>
    <row r="35" spans="1:13" ht="18.75" x14ac:dyDescent="0.3">
      <c r="A35" s="120" t="str">
        <f>B35&amp;"_"&amp;COUNTIF($C$10:$C$10:B35,B35)</f>
        <v>أهلامين_26</v>
      </c>
      <c r="B35" s="120" t="str">
        <f>IF(ISBLANK([2]Data!B37)," ",[2]Data!$C$7)</f>
        <v>أهلامين</v>
      </c>
      <c r="C35" s="120" t="str">
        <f>IF(ISBLANK([2]Data!H37)," ",[2]Data!$L$7)</f>
        <v>6APG-1</v>
      </c>
      <c r="D35" s="120" t="str">
        <f>IF(ISBLANK([2]Data!B37)," ",[2]Data!B37)</f>
        <v>E148200432</v>
      </c>
      <c r="E35" s="120" t="str">
        <f>IF(ISBLANK([2]Data!C37)," ",[2]Data!C37)</f>
        <v>أهلمين26</v>
      </c>
      <c r="F35" s="120" t="str">
        <f>IF(ISBLANK([2]Data!D37)," ",[2]Data!D37)</f>
        <v>أنثى</v>
      </c>
      <c r="G35" s="120" t="str">
        <f>IF(ISBLANK([2]Data!E37)," ",[2]Data!E37)</f>
        <v xml:space="preserve"> </v>
      </c>
      <c r="H35" s="120">
        <f>IF(ISBLANK([2]Data!F37)," ",[2]Data!F37)</f>
        <v>1</v>
      </c>
      <c r="I35" s="120">
        <f>IF(ISBLANK([2]Data!G37)," ",[2]Data!G37)</f>
        <v>1</v>
      </c>
      <c r="J35" s="120">
        <f>IF(ISBLANK([2]Data!H37)," ",[2]Data!H37)</f>
        <v>6.57</v>
      </c>
      <c r="K35" s="120"/>
      <c r="L35" s="120">
        <f>IF(ISBLANK([2]Data!J37)," ",[2]Data!J37)</f>
        <v>7.16</v>
      </c>
      <c r="M35" s="120"/>
    </row>
    <row r="36" spans="1:13" ht="18.75" x14ac:dyDescent="0.3">
      <c r="A36" s="120" t="str">
        <f>B36&amp;"_"&amp;COUNTIF($C$10:$C$10:B36,B36)</f>
        <v>أهلامين_27</v>
      </c>
      <c r="B36" s="120" t="str">
        <f>IF(ISBLANK([2]Data!B38)," ",[2]Data!$C$7)</f>
        <v>أهلامين</v>
      </c>
      <c r="C36" s="120" t="str">
        <f>IF(ISBLANK([2]Data!H38)," ",[2]Data!$L$7)</f>
        <v>6APG-1</v>
      </c>
      <c r="D36" s="120" t="str">
        <f>IF(ISBLANK([2]Data!B38)," ",[2]Data!B38)</f>
        <v>E149099454</v>
      </c>
      <c r="E36" s="120" t="str">
        <f>IF(ISBLANK([2]Data!C38)," ",[2]Data!C38)</f>
        <v>أهلمين27</v>
      </c>
      <c r="F36" s="120" t="str">
        <f>IF(ISBLANK([2]Data!D38)," ",[2]Data!D38)</f>
        <v>أنثى</v>
      </c>
      <c r="G36" s="120" t="str">
        <f>IF(ISBLANK([2]Data!E38)," ",[2]Data!E38)</f>
        <v xml:space="preserve"> </v>
      </c>
      <c r="H36" s="120">
        <f>IF(ISBLANK([2]Data!F38)," ",[2]Data!F38)</f>
        <v>1</v>
      </c>
      <c r="I36" s="120">
        <f>IF(ISBLANK([2]Data!G38)," ",[2]Data!G38)</f>
        <v>1</v>
      </c>
      <c r="J36" s="120">
        <f>IF(ISBLANK([2]Data!H38)," ",[2]Data!H38)</f>
        <v>6.8</v>
      </c>
      <c r="K36" s="120"/>
      <c r="L36" s="120">
        <f>IF(ISBLANK([2]Data!J38)," ",[2]Data!J38)</f>
        <v>8.31</v>
      </c>
      <c r="M36" s="120"/>
    </row>
    <row r="37" spans="1:13" ht="18.75" x14ac:dyDescent="0.3">
      <c r="A37" s="120" t="str">
        <f>B37&amp;"_"&amp;COUNTIF($C$10:$C$10:B37,B37)</f>
        <v>أهلامين_28</v>
      </c>
      <c r="B37" s="120" t="str">
        <f>IF(ISBLANK([2]Data!B39)," ",[2]Data!$C$7)</f>
        <v>أهلامين</v>
      </c>
      <c r="C37" s="120" t="str">
        <f>IF(ISBLANK([2]Data!H39)," ",[2]Data!$L$7)</f>
        <v>6APG-1</v>
      </c>
      <c r="D37" s="120" t="str">
        <f>IF(ISBLANK([2]Data!B39)," ",[2]Data!B39)</f>
        <v>E149099457</v>
      </c>
      <c r="E37" s="120" t="str">
        <f>IF(ISBLANK([2]Data!C39)," ",[2]Data!C39)</f>
        <v>أهلمين28</v>
      </c>
      <c r="F37" s="120" t="str">
        <f>IF(ISBLANK([2]Data!D39)," ",[2]Data!D39)</f>
        <v>أنثى</v>
      </c>
      <c r="G37" s="120" t="str">
        <f>IF(ISBLANK([2]Data!E39)," ",[2]Data!E39)</f>
        <v xml:space="preserve"> </v>
      </c>
      <c r="H37" s="120">
        <f>IF(ISBLANK([2]Data!F39)," ",[2]Data!F39)</f>
        <v>1</v>
      </c>
      <c r="I37" s="120">
        <f>IF(ISBLANK([2]Data!G39)," ",[2]Data!G39)</f>
        <v>1</v>
      </c>
      <c r="J37" s="120">
        <f>IF(ISBLANK([2]Data!H39)," ",[2]Data!H39)</f>
        <v>6.13</v>
      </c>
      <c r="K37" s="120"/>
      <c r="L37" s="120">
        <f>IF(ISBLANK([2]Data!J39)," ",[2]Data!J39)</f>
        <v>7.23</v>
      </c>
      <c r="M37" s="120"/>
    </row>
    <row r="38" spans="1:13" ht="18.75" x14ac:dyDescent="0.3">
      <c r="A38" s="120" t="str">
        <f>B38&amp;"_"&amp;COUNTIF($C$10:$C$10:B38,B38)</f>
        <v>أهلامين_29</v>
      </c>
      <c r="B38" s="120" t="str">
        <f>IF(ISBLANK([2]Data!B40)," ",[2]Data!$C$7)</f>
        <v>أهلامين</v>
      </c>
      <c r="C38" s="120" t="str">
        <f>IF(ISBLANK([2]Data!H40)," ",[2]Data!$L$7)</f>
        <v>6APG-1</v>
      </c>
      <c r="D38" s="120" t="str">
        <f>IF(ISBLANK([2]Data!B40)," ",[2]Data!B40)</f>
        <v>E149099460</v>
      </c>
      <c r="E38" s="120" t="str">
        <f>IF(ISBLANK([2]Data!C40)," ",[2]Data!C40)</f>
        <v>أهلمين29</v>
      </c>
      <c r="F38" s="120" t="str">
        <f>IF(ISBLANK([2]Data!D40)," ",[2]Data!D40)</f>
        <v>أنثى</v>
      </c>
      <c r="G38" s="120" t="str">
        <f>IF(ISBLANK([2]Data!E40)," ",[2]Data!E40)</f>
        <v xml:space="preserve"> </v>
      </c>
      <c r="H38" s="120">
        <f>IF(ISBLANK([2]Data!F40)," ",[2]Data!F40)</f>
        <v>1</v>
      </c>
      <c r="I38" s="120">
        <f>IF(ISBLANK([2]Data!G40)," ",[2]Data!G40)</f>
        <v>1</v>
      </c>
      <c r="J38" s="120">
        <f>IF(ISBLANK([2]Data!H40)," ",[2]Data!H40)</f>
        <v>5.38</v>
      </c>
      <c r="K38" s="120"/>
      <c r="L38" s="120">
        <f>IF(ISBLANK([2]Data!J40)," ",[2]Data!J40)</f>
        <v>6.62</v>
      </c>
      <c r="M38" s="120"/>
    </row>
    <row r="39" spans="1:13" ht="18.75" x14ac:dyDescent="0.3">
      <c r="A39" s="120" t="str">
        <f>B39&amp;"_"&amp;COUNTIF($C$10:$C$10:B39,B39)</f>
        <v>أهلامين_30</v>
      </c>
      <c r="B39" s="120" t="str">
        <f>IF(ISBLANK([2]Data!B41)," ",[2]Data!$C$7)</f>
        <v>أهلامين</v>
      </c>
      <c r="C39" s="120" t="str">
        <f>IF(ISBLANK([2]Data!H41)," ",[2]Data!$L$7)</f>
        <v>6APG-1</v>
      </c>
      <c r="D39" s="120" t="str">
        <f>IF(ISBLANK([2]Data!B41)," ",[2]Data!B41)</f>
        <v>E149124248</v>
      </c>
      <c r="E39" s="120" t="str">
        <f>IF(ISBLANK([2]Data!C41)," ",[2]Data!C41)</f>
        <v>أهلمين30</v>
      </c>
      <c r="F39" s="120" t="str">
        <f>IF(ISBLANK([2]Data!D41)," ",[2]Data!D41)</f>
        <v>أنثى</v>
      </c>
      <c r="G39" s="120" t="str">
        <f>IF(ISBLANK([2]Data!E41)," ",[2]Data!E41)</f>
        <v xml:space="preserve"> </v>
      </c>
      <c r="H39" s="120">
        <f>IF(ISBLANK([2]Data!F41)," ",[2]Data!F41)</f>
        <v>1</v>
      </c>
      <c r="I39" s="120">
        <f>IF(ISBLANK([2]Data!G41)," ",[2]Data!G41)</f>
        <v>1</v>
      </c>
      <c r="J39" s="120">
        <f>IF(ISBLANK([2]Data!H41)," ",[2]Data!H41)</f>
        <v>5.38</v>
      </c>
      <c r="K39" s="120"/>
      <c r="L39" s="120">
        <f>IF(ISBLANK([2]Data!J41)," ",[2]Data!J41)</f>
        <v>5.99</v>
      </c>
      <c r="M39" s="120"/>
    </row>
    <row r="40" spans="1:13" ht="18.75" x14ac:dyDescent="0.3">
      <c r="A40" s="120" t="str">
        <f>B40&amp;"_"&amp;COUNTIF($C$10:$C$10:B40,B40)</f>
        <v>أهلامين_31</v>
      </c>
      <c r="B40" s="120" t="str">
        <f>IF(ISBLANK([2]Data!B42)," ",[2]Data!$C$7)</f>
        <v>أهلامين</v>
      </c>
      <c r="C40" s="120" t="str">
        <f>IF(ISBLANK([2]Data!H42)," ",[2]Data!$L$7)</f>
        <v>6APG-1</v>
      </c>
      <c r="D40" s="120" t="str">
        <f>IF(ISBLANK([2]Data!B42)," ",[2]Data!B42)</f>
        <v>E149124249</v>
      </c>
      <c r="E40" s="120" t="str">
        <f>IF(ISBLANK([2]Data!C42)," ",[2]Data!C42)</f>
        <v>أهلمين31</v>
      </c>
      <c r="F40" s="120" t="str">
        <f>IF(ISBLANK([2]Data!D42)," ",[2]Data!D42)</f>
        <v>ذكر</v>
      </c>
      <c r="G40" s="120" t="str">
        <f>IF(ISBLANK([2]Data!E42)," ",[2]Data!E42)</f>
        <v xml:space="preserve"> </v>
      </c>
      <c r="H40" s="120">
        <f>IF(ISBLANK([2]Data!F42)," ",[2]Data!F42)</f>
        <v>1</v>
      </c>
      <c r="I40" s="120">
        <f>IF(ISBLANK([2]Data!G42)," ",[2]Data!G42)</f>
        <v>1</v>
      </c>
      <c r="J40" s="120">
        <f>IF(ISBLANK([2]Data!H42)," ",[2]Data!H42)</f>
        <v>6.71</v>
      </c>
      <c r="K40" s="120"/>
      <c r="L40" s="120">
        <f>IF(ISBLANK([2]Data!J42)," ",[2]Data!J42)</f>
        <v>7.17</v>
      </c>
      <c r="M40" s="120"/>
    </row>
    <row r="41" spans="1:13" ht="18.75" x14ac:dyDescent="0.3">
      <c r="A41" s="120" t="str">
        <f>B41&amp;"_"&amp;COUNTIF($C$10:$C$10:B41,B41)</f>
        <v>أهلامين_32</v>
      </c>
      <c r="B41" s="120" t="str">
        <f>IF(ISBLANK([2]Data!B43)," ",[2]Data!$C$7)</f>
        <v>أهلامين</v>
      </c>
      <c r="C41" s="120" t="str">
        <f>IF(ISBLANK([2]Data!H43)," ",[2]Data!$L$7)</f>
        <v>6APG-1</v>
      </c>
      <c r="D41" s="120" t="str">
        <f>IF(ISBLANK([2]Data!B43)," ",[2]Data!B43)</f>
        <v>E149124250</v>
      </c>
      <c r="E41" s="120" t="str">
        <f>IF(ISBLANK([2]Data!C43)," ",[2]Data!C43)</f>
        <v>أهلمين32</v>
      </c>
      <c r="F41" s="120" t="str">
        <f>IF(ISBLANK([2]Data!D43)," ",[2]Data!D43)</f>
        <v>ذكر</v>
      </c>
      <c r="G41" s="120" t="str">
        <f>IF(ISBLANK([2]Data!E43)," ",[2]Data!E43)</f>
        <v xml:space="preserve"> </v>
      </c>
      <c r="H41" s="120">
        <f>IF(ISBLANK([2]Data!F43)," ",[2]Data!F43)</f>
        <v>1</v>
      </c>
      <c r="I41" s="120">
        <f>IF(ISBLANK([2]Data!G43)," ",[2]Data!G43)</f>
        <v>1</v>
      </c>
      <c r="J41" s="120">
        <f>IF(ISBLANK([2]Data!H43)," ",[2]Data!H43)</f>
        <v>6.33</v>
      </c>
      <c r="K41" s="120"/>
      <c r="L41" s="120">
        <f>IF(ISBLANK([2]Data!J43)," ",[2]Data!J43)</f>
        <v>6.65</v>
      </c>
      <c r="M41" s="120"/>
    </row>
    <row r="42" spans="1:13" ht="18.75" x14ac:dyDescent="0.3">
      <c r="A42" s="120" t="str">
        <f>B42&amp;"_"&amp;COUNTIF($C$10:$C$10:B42,B42)</f>
        <v>أهلامين_33</v>
      </c>
      <c r="B42" s="120" t="str">
        <f>IF(ISBLANK([2]Data!B44)," ",[2]Data!$C$7)</f>
        <v>أهلامين</v>
      </c>
      <c r="C42" s="120" t="str">
        <f>IF(ISBLANK([2]Data!H44)," ",[2]Data!$L$7)</f>
        <v>6APG-1</v>
      </c>
      <c r="D42" s="120" t="str">
        <f>IF(ISBLANK([2]Data!B44)," ",[2]Data!B44)</f>
        <v>G131742576</v>
      </c>
      <c r="E42" s="120" t="str">
        <f>IF(ISBLANK([2]Data!C44)," ",[2]Data!C44)</f>
        <v>أهلمين33</v>
      </c>
      <c r="F42" s="120" t="str">
        <f>IF(ISBLANK([2]Data!D44)," ",[2]Data!D44)</f>
        <v>أنثى</v>
      </c>
      <c r="G42" s="120" t="str">
        <f>IF(ISBLANK([2]Data!E44)," ",[2]Data!E44)</f>
        <v xml:space="preserve"> </v>
      </c>
      <c r="H42" s="120">
        <f>IF(ISBLANK([2]Data!F44)," ",[2]Data!F44)</f>
        <v>1</v>
      </c>
      <c r="I42" s="120">
        <f>IF(ISBLANK([2]Data!G44)," ",[2]Data!G44)</f>
        <v>1</v>
      </c>
      <c r="J42" s="120">
        <f>IF(ISBLANK([2]Data!H44)," ",[2]Data!H44)</f>
        <v>6.27</v>
      </c>
      <c r="K42" s="120"/>
      <c r="L42" s="120">
        <f>IF(ISBLANK([2]Data!J44)," ",[2]Data!J44)</f>
        <v>7</v>
      </c>
      <c r="M42" s="120"/>
    </row>
    <row r="43" spans="1:13" ht="18.75" x14ac:dyDescent="0.3">
      <c r="A43" s="120" t="str">
        <f>B43&amp;"_"&amp;COUNTIF($C$10:$C$10:B43,B43)</f>
        <v>أهلامين_34</v>
      </c>
      <c r="B43" s="120" t="str">
        <f>IF(ISBLANK([2]Data!B45)," ",[2]Data!$C$7)</f>
        <v>أهلامين</v>
      </c>
      <c r="C43" s="120" t="str">
        <f>IF(ISBLANK([2]Data!H45)," ",[2]Data!$L$7)</f>
        <v>6APG-1</v>
      </c>
      <c r="D43" s="120" t="str">
        <f>IF(ISBLANK([2]Data!B45)," ",[2]Data!B45)</f>
        <v>J130085629</v>
      </c>
      <c r="E43" s="120" t="str">
        <f>IF(ISBLANK([2]Data!C45)," ",[2]Data!C45)</f>
        <v>أهلمين34</v>
      </c>
      <c r="F43" s="120" t="str">
        <f>IF(ISBLANK([2]Data!D45)," ",[2]Data!D45)</f>
        <v>ذكر</v>
      </c>
      <c r="G43" s="120" t="str">
        <f>IF(ISBLANK([2]Data!E45)," ",[2]Data!E45)</f>
        <v xml:space="preserve"> </v>
      </c>
      <c r="H43" s="120">
        <f>IF(ISBLANK([2]Data!F45)," ",[2]Data!F45)</f>
        <v>1</v>
      </c>
      <c r="I43" s="120">
        <f>IF(ISBLANK([2]Data!G45)," ",[2]Data!G45)</f>
        <v>2</v>
      </c>
      <c r="J43" s="120">
        <f>IF(ISBLANK([2]Data!H45)," ",[2]Data!H45)</f>
        <v>5.17</v>
      </c>
      <c r="K43" s="120"/>
      <c r="L43" s="120">
        <f>IF(ISBLANK([2]Data!J45)," ",[2]Data!J45)</f>
        <v>4.16</v>
      </c>
      <c r="M43" s="120"/>
    </row>
    <row r="44" spans="1:13" ht="18.75" x14ac:dyDescent="0.3">
      <c r="A44" s="120" t="str">
        <f>B44&amp;"_"&amp;COUNTIF($C$10:$C$10:B44,B44)</f>
        <v>أهلامين_35</v>
      </c>
      <c r="B44" s="120" t="str">
        <f>IF(ISBLANK([2]Data!B46)," ",[2]Data!$C$7)</f>
        <v>أهلامين</v>
      </c>
      <c r="C44" s="120" t="str">
        <f>IF(ISBLANK([2]Data!H46)," ",[2]Data!$L$7)</f>
        <v>6APG-1</v>
      </c>
      <c r="D44" s="120" t="str">
        <f>IF(ISBLANK([2]Data!B46)," ",[2]Data!B46)</f>
        <v>E140099484</v>
      </c>
      <c r="E44" s="120" t="str">
        <f>IF(ISBLANK([2]Data!C46)," ",[2]Data!C46)</f>
        <v>أهلمين35</v>
      </c>
      <c r="F44" s="120" t="str">
        <f>IF(ISBLANK([2]Data!D46)," ",[2]Data!D46)</f>
        <v>ذكر</v>
      </c>
      <c r="G44" s="120" t="str">
        <f>IF(ISBLANK([2]Data!E46)," ",[2]Data!E46)</f>
        <v xml:space="preserve"> </v>
      </c>
      <c r="H44" s="120">
        <f>IF(ISBLANK([2]Data!F46)," ",[2]Data!F46)</f>
        <v>1</v>
      </c>
      <c r="I44" s="120">
        <f>IF(ISBLANK([2]Data!G46)," ",[2]Data!G46)</f>
        <v>1</v>
      </c>
      <c r="J44" s="120">
        <f>IF(ISBLANK([2]Data!H46)," ",[2]Data!H46)</f>
        <v>5.15</v>
      </c>
      <c r="K44" s="120"/>
      <c r="L44" s="120">
        <f>IF(ISBLANK([2]Data!J46)," ",[2]Data!J46)</f>
        <v>4.75</v>
      </c>
      <c r="M44" s="120"/>
    </row>
    <row r="45" spans="1:13" ht="18.75" x14ac:dyDescent="0.3">
      <c r="A45" s="120" t="str">
        <f>B45&amp;"_"&amp;COUNTIF($C$10:$C$10:B45,B45)</f>
        <v>أهلامين_36</v>
      </c>
      <c r="B45" s="120" t="str">
        <f>IF(ISBLANK([2]Data!B47)," ",[2]Data!$C$7)</f>
        <v>أهلامين</v>
      </c>
      <c r="C45" s="120" t="str">
        <f>IF(ISBLANK([2]Data!H47)," ",[2]Data!$L$7)</f>
        <v>6APG-1</v>
      </c>
      <c r="D45" s="120" t="str">
        <f>IF(ISBLANK([2]Data!B47)," ",[2]Data!B47)</f>
        <v>E142236471</v>
      </c>
      <c r="E45" s="120" t="str">
        <f>IF(ISBLANK([2]Data!C47)," ",[2]Data!C47)</f>
        <v>أهلمين36</v>
      </c>
      <c r="F45" s="120" t="str">
        <f>IF(ISBLANK([2]Data!D47)," ",[2]Data!D47)</f>
        <v>أنثى</v>
      </c>
      <c r="G45" s="120" t="str">
        <f>IF(ISBLANK([2]Data!E47)," ",[2]Data!E47)</f>
        <v xml:space="preserve"> </v>
      </c>
      <c r="H45" s="120">
        <f>IF(ISBLANK([2]Data!F47)," ",[2]Data!F47)</f>
        <v>1</v>
      </c>
      <c r="I45" s="120">
        <f>IF(ISBLANK([2]Data!G47)," ",[2]Data!G47)</f>
        <v>1</v>
      </c>
      <c r="J45" s="120">
        <f>IF(ISBLANK([2]Data!H47)," ",[2]Data!H47)</f>
        <v>6.49</v>
      </c>
      <c r="K45" s="120"/>
      <c r="L45" s="120">
        <f>IF(ISBLANK([2]Data!J47)," ",[2]Data!J47)</f>
        <v>7.92</v>
      </c>
      <c r="M45" s="120"/>
    </row>
    <row r="46" spans="1:13" ht="18.75" x14ac:dyDescent="0.3">
      <c r="A46" s="120" t="str">
        <f>B46&amp;"_"&amp;COUNTIF($C$10:$C$10:B46,B46)</f>
        <v>أهلامين_37</v>
      </c>
      <c r="B46" s="120" t="str">
        <f>IF(ISBLANK([2]Data!B48)," ",[2]Data!$C$7)</f>
        <v>أهلامين</v>
      </c>
      <c r="C46" s="120" t="str">
        <f>IF(ISBLANK([2]Data!H48)," ",[2]Data!$L$7)</f>
        <v>6APG-1</v>
      </c>
      <c r="D46" s="120" t="str">
        <f>IF(ISBLANK([2]Data!B48)," ",[2]Data!B48)</f>
        <v>G142001025</v>
      </c>
      <c r="E46" s="120" t="str">
        <f>IF(ISBLANK([2]Data!C48)," ",[2]Data!C48)</f>
        <v>أهلمين37</v>
      </c>
      <c r="F46" s="120" t="str">
        <f>IF(ISBLANK([2]Data!D48)," ",[2]Data!D48)</f>
        <v>ذكر</v>
      </c>
      <c r="G46" s="120" t="str">
        <f>IF(ISBLANK([2]Data!E48)," ",[2]Data!E48)</f>
        <v xml:space="preserve"> </v>
      </c>
      <c r="H46" s="120" t="str">
        <f>IF(ISBLANK([2]Data!F48)," ",[2]Data!F48)</f>
        <v xml:space="preserve"> </v>
      </c>
      <c r="I46" s="120">
        <f>IF(ISBLANK([2]Data!G48)," ",[2]Data!G48)</f>
        <v>1</v>
      </c>
      <c r="J46" s="120">
        <f>IF(ISBLANK([2]Data!H48)," ",[2]Data!H48)</f>
        <v>6.32</v>
      </c>
      <c r="K46" s="120"/>
      <c r="L46" s="120">
        <f>IF(ISBLANK([2]Data!J48)," ",[2]Data!J48)</f>
        <v>7.01</v>
      </c>
      <c r="M46" s="120"/>
    </row>
    <row r="47" spans="1:13" ht="18.75" x14ac:dyDescent="0.3">
      <c r="A47" s="120" t="str">
        <f>B47&amp;"_"&amp;COUNTIF($C$10:$C$10:B47,B47)</f>
        <v>أهلامين_38</v>
      </c>
      <c r="B47" s="120" t="str">
        <f>IF(ISBLANK([2]Data!B49)," ",[2]Data!$C$7)</f>
        <v>أهلامين</v>
      </c>
      <c r="C47" s="120" t="str">
        <f>IF(ISBLANK([2]Data!H49)," ",[2]Data!$L$7)</f>
        <v>6APG-1</v>
      </c>
      <c r="D47" s="120" t="str">
        <f>IF(ISBLANK([2]Data!B49)," ",[2]Data!B49)</f>
        <v>E149099458</v>
      </c>
      <c r="E47" s="120" t="str">
        <f>IF(ISBLANK([2]Data!C49)," ",[2]Data!C49)</f>
        <v>أهلمين38</v>
      </c>
      <c r="F47" s="120" t="str">
        <f>IF(ISBLANK([2]Data!D49)," ",[2]Data!D49)</f>
        <v>أنثى</v>
      </c>
      <c r="G47" s="120" t="str">
        <f>IF(ISBLANK([2]Data!E49)," ",[2]Data!E49)</f>
        <v xml:space="preserve"> </v>
      </c>
      <c r="H47" s="120">
        <f>IF(ISBLANK([2]Data!F49)," ",[2]Data!F49)</f>
        <v>1</v>
      </c>
      <c r="I47" s="120">
        <f>IF(ISBLANK([2]Data!G49)," ",[2]Data!G49)</f>
        <v>1</v>
      </c>
      <c r="J47" s="120">
        <f>IF(ISBLANK([2]Data!H49)," ",[2]Data!H49)</f>
        <v>5.64</v>
      </c>
      <c r="K47" s="120"/>
      <c r="L47" s="120">
        <f>IF(ISBLANK([2]Data!J49)," ",[2]Data!J49)</f>
        <v>6.93</v>
      </c>
      <c r="M47" s="120"/>
    </row>
    <row r="48" spans="1:13" ht="18.75" x14ac:dyDescent="0.3">
      <c r="A48" s="120" t="str">
        <f>B48&amp;"_"&amp;COUNTIF($C$10:$C$10:B48,B48)</f>
        <v>أهلامين_39</v>
      </c>
      <c r="B48" s="120" t="str">
        <f>IF(ISBLANK([2]Data!B50)," ",[2]Data!$C$7)</f>
        <v>أهلامين</v>
      </c>
      <c r="C48" s="120" t="str">
        <f>IF(ISBLANK([2]Data!H50)," ",[2]Data!$L$7)</f>
        <v>6APG-1</v>
      </c>
      <c r="D48" s="120" t="str">
        <f>IF(ISBLANK([2]Data!B50)," ",[2]Data!B50)</f>
        <v>J133488430</v>
      </c>
      <c r="E48" s="120" t="str">
        <f>IF(ISBLANK([2]Data!C50)," ",[2]Data!C50)</f>
        <v>أهلمين39</v>
      </c>
      <c r="F48" s="120" t="str">
        <f>IF(ISBLANK([2]Data!D50)," ",[2]Data!D50)</f>
        <v>أنثى</v>
      </c>
      <c r="G48" s="120" t="str">
        <f>IF(ISBLANK([2]Data!E50)," ",[2]Data!E50)</f>
        <v xml:space="preserve"> </v>
      </c>
      <c r="H48" s="120">
        <f>IF(ISBLANK([2]Data!F50)," ",[2]Data!F50)</f>
        <v>1</v>
      </c>
      <c r="I48" s="120">
        <f>IF(ISBLANK([2]Data!G50)," ",[2]Data!G50)</f>
        <v>1</v>
      </c>
      <c r="J48" s="120">
        <f>IF(ISBLANK([2]Data!H50)," ",[2]Data!H50)</f>
        <v>5.85</v>
      </c>
      <c r="K48" s="120"/>
      <c r="L48" s="120">
        <f>IF(ISBLANK([2]Data!J50)," ",[2]Data!J50)</f>
        <v>7.15</v>
      </c>
      <c r="M48" s="120"/>
    </row>
    <row r="49" spans="1:13" ht="18.75" x14ac:dyDescent="0.3">
      <c r="A49" s="120" t="str">
        <f>B49&amp;"_"&amp;COUNTIF($C$10:$C$10:B49,B49)</f>
        <v xml:space="preserve"> _2</v>
      </c>
      <c r="B49" s="120" t="str">
        <f>IF(ISBLANK([2]Data!B51)," ",[2]Data!$C$7)</f>
        <v xml:space="preserve"> </v>
      </c>
      <c r="C49" s="120" t="str">
        <f>IF(ISBLANK([2]Data!H51)," ",[2]Data!$L$7)</f>
        <v xml:space="preserve"> </v>
      </c>
      <c r="D49" s="120" t="str">
        <f>IF(ISBLANK([2]Data!B51)," ",[2]Data!B51)</f>
        <v xml:space="preserve"> </v>
      </c>
      <c r="E49" s="120" t="str">
        <f>IF(ISBLANK([2]Data!C51)," ",[2]Data!C51)</f>
        <v xml:space="preserve"> </v>
      </c>
      <c r="F49" s="120" t="str">
        <f>IF(ISBLANK([2]Data!D51)," ",[2]Data!D51)</f>
        <v xml:space="preserve"> </v>
      </c>
      <c r="G49" s="120" t="str">
        <f>IF(ISBLANK([2]Data!E51)," ",[2]Data!E51)</f>
        <v xml:space="preserve"> </v>
      </c>
      <c r="H49" s="120" t="str">
        <f>IF(ISBLANK([2]Data!F51)," ",[2]Data!F51)</f>
        <v xml:space="preserve"> </v>
      </c>
      <c r="I49" s="120" t="str">
        <f>IF(ISBLANK([2]Data!G51)," ",[2]Data!G51)</f>
        <v xml:space="preserve"> </v>
      </c>
      <c r="J49" s="120" t="str">
        <f>IF(ISBLANK([2]Data!H51)," ",[2]Data!H51)</f>
        <v xml:space="preserve"> </v>
      </c>
      <c r="K49" s="120"/>
      <c r="L49" s="120" t="str">
        <f>IF(ISBLANK([2]Data!J51)," ",[2]Data!J51)</f>
        <v xml:space="preserve"> </v>
      </c>
      <c r="M49" s="120"/>
    </row>
    <row r="50" spans="1:13" ht="18.75" x14ac:dyDescent="0.3">
      <c r="A50" s="120" t="str">
        <f>B50&amp;"_"&amp;COUNTIF($C$10:$C$10:B50,B50)</f>
        <v xml:space="preserve"> _4</v>
      </c>
      <c r="B50" s="120" t="str">
        <f>IF(ISBLANK([2]Data!B52)," ",[2]Data!$C$7)</f>
        <v xml:space="preserve"> </v>
      </c>
      <c r="C50" s="120" t="str">
        <f>IF(ISBLANK([2]Data!H52)," ",[2]Data!$L$7)</f>
        <v xml:space="preserve"> </v>
      </c>
      <c r="D50" s="120" t="str">
        <f>IF(ISBLANK([2]Data!B52)," ",[2]Data!B52)</f>
        <v xml:space="preserve"> </v>
      </c>
      <c r="E50" s="120" t="str">
        <f>IF(ISBLANK([2]Data!C52)," ",[2]Data!C52)</f>
        <v xml:space="preserve"> </v>
      </c>
      <c r="F50" s="120" t="str">
        <f>IF(ISBLANK([2]Data!D52)," ",[2]Data!D52)</f>
        <v xml:space="preserve"> </v>
      </c>
      <c r="G50" s="120" t="str">
        <f>IF(ISBLANK([2]Data!E52)," ",[2]Data!E52)</f>
        <v xml:space="preserve"> </v>
      </c>
      <c r="H50" s="120" t="str">
        <f>IF(ISBLANK([2]Data!F52)," ",[2]Data!F52)</f>
        <v xml:space="preserve"> </v>
      </c>
      <c r="I50" s="120" t="str">
        <f>IF(ISBLANK([2]Data!G52)," ",[2]Data!G52)</f>
        <v xml:space="preserve"> </v>
      </c>
      <c r="J50" s="120" t="str">
        <f>IF(ISBLANK([2]Data!H52)," ",[2]Data!H52)</f>
        <v xml:space="preserve"> </v>
      </c>
      <c r="K50" s="120"/>
      <c r="L50" s="120" t="str">
        <f>IF(ISBLANK([2]Data!J52)," ",[2]Data!J52)</f>
        <v xml:space="preserve"> </v>
      </c>
      <c r="M50" s="120"/>
    </row>
    <row r="51" spans="1:13" ht="18.75" x14ac:dyDescent="0.3">
      <c r="A51" s="120" t="str">
        <f>B51&amp;"_"&amp;COUNTIF($C$10:$C$10:B51,B51)</f>
        <v xml:space="preserve"> _6</v>
      </c>
      <c r="B51" s="120" t="str">
        <f>IF(ISBLANK([2]Data!B53)," ",[2]Data!$C$7)</f>
        <v xml:space="preserve"> </v>
      </c>
      <c r="C51" s="120" t="str">
        <f>IF(ISBLANK([2]Data!H53)," ",[2]Data!$L$7)</f>
        <v xml:space="preserve"> </v>
      </c>
      <c r="D51" s="120" t="str">
        <f>IF(ISBLANK([2]Data!B53)," ",[2]Data!B53)</f>
        <v xml:space="preserve"> </v>
      </c>
      <c r="E51" s="120" t="str">
        <f>IF(ISBLANK([2]Data!C53)," ",[2]Data!C53)</f>
        <v xml:space="preserve"> </v>
      </c>
      <c r="F51" s="120" t="str">
        <f>IF(ISBLANK([2]Data!D53)," ",[2]Data!D53)</f>
        <v xml:space="preserve"> </v>
      </c>
      <c r="G51" s="120" t="str">
        <f>IF(ISBLANK([2]Data!E53)," ",[2]Data!E53)</f>
        <v xml:space="preserve"> </v>
      </c>
      <c r="H51" s="120" t="str">
        <f>IF(ISBLANK([2]Data!F53)," ",[2]Data!F53)</f>
        <v xml:space="preserve"> </v>
      </c>
      <c r="I51" s="120" t="str">
        <f>IF(ISBLANK([2]Data!G53)," ",[2]Data!G53)</f>
        <v xml:space="preserve"> </v>
      </c>
      <c r="J51" s="120" t="str">
        <f>IF(ISBLANK([2]Data!H53)," ",[2]Data!H53)</f>
        <v xml:space="preserve"> </v>
      </c>
      <c r="K51" s="120"/>
      <c r="L51" s="120" t="str">
        <f>IF(ISBLANK([2]Data!J53)," ",[2]Data!J53)</f>
        <v xml:space="preserve"> </v>
      </c>
      <c r="M51" s="120"/>
    </row>
    <row r="52" spans="1:13" ht="18.75" x14ac:dyDescent="0.3">
      <c r="A52" s="120" t="str">
        <f>B52&amp;"_"&amp;COUNTIF($C$10:$C$10:B52,B52)</f>
        <v xml:space="preserve"> _8</v>
      </c>
      <c r="B52" s="120" t="str">
        <f>IF(ISBLANK([2]Data!B54)," ",[2]Data!$C$7)</f>
        <v xml:space="preserve"> </v>
      </c>
      <c r="C52" s="120" t="str">
        <f>IF(ISBLANK([2]Data!H54)," ",[2]Data!$L$7)</f>
        <v xml:space="preserve"> </v>
      </c>
      <c r="D52" s="120" t="str">
        <f>IF(ISBLANK([2]Data!B54)," ",[2]Data!B54)</f>
        <v xml:space="preserve"> </v>
      </c>
      <c r="E52" s="120" t="str">
        <f>IF(ISBLANK([2]Data!C54)," ",[2]Data!C54)</f>
        <v xml:space="preserve"> </v>
      </c>
      <c r="F52" s="120" t="str">
        <f>IF(ISBLANK([2]Data!D54)," ",[2]Data!D54)</f>
        <v xml:space="preserve"> </v>
      </c>
      <c r="G52" s="120" t="str">
        <f>IF(ISBLANK([2]Data!E54)," ",[2]Data!E54)</f>
        <v xml:space="preserve"> </v>
      </c>
      <c r="H52" s="120" t="str">
        <f>IF(ISBLANK([2]Data!F54)," ",[2]Data!F54)</f>
        <v xml:space="preserve"> </v>
      </c>
      <c r="I52" s="120" t="str">
        <f>IF(ISBLANK([2]Data!G54)," ",[2]Data!G54)</f>
        <v xml:space="preserve"> </v>
      </c>
      <c r="J52" s="120" t="str">
        <f>IF(ISBLANK([2]Data!H54)," ",[2]Data!H54)</f>
        <v xml:space="preserve"> </v>
      </c>
      <c r="K52" s="120"/>
      <c r="L52" s="120" t="str">
        <f>IF(ISBLANK([2]Data!J54)," ",[2]Data!J54)</f>
        <v xml:space="preserve"> </v>
      </c>
      <c r="M52" s="120"/>
    </row>
    <row r="53" spans="1:13" ht="18.75" x14ac:dyDescent="0.3">
      <c r="A53" s="120" t="str">
        <f>B53&amp;"_"&amp;COUNTIF($C$10:$C$10:B53,B53)</f>
        <v xml:space="preserve"> _10</v>
      </c>
      <c r="B53" s="120" t="str">
        <f>IF(ISBLANK([2]Data!B55)," ",[2]Data!$C$7)</f>
        <v xml:space="preserve"> </v>
      </c>
      <c r="C53" s="120" t="str">
        <f>IF(ISBLANK([2]Data!H55)," ",[2]Data!$L$7)</f>
        <v xml:space="preserve"> </v>
      </c>
      <c r="D53" s="120" t="str">
        <f>IF(ISBLANK([2]Data!B55)," ",[2]Data!B55)</f>
        <v xml:space="preserve"> </v>
      </c>
      <c r="E53" s="120" t="str">
        <f>IF(ISBLANK([2]Data!C55)," ",[2]Data!C55)</f>
        <v xml:space="preserve"> </v>
      </c>
      <c r="F53" s="120" t="str">
        <f>IF(ISBLANK([2]Data!D55)," ",[2]Data!D55)</f>
        <v xml:space="preserve"> </v>
      </c>
      <c r="G53" s="120" t="str">
        <f>IF(ISBLANK([2]Data!E55)," ",[2]Data!E55)</f>
        <v xml:space="preserve"> </v>
      </c>
      <c r="H53" s="120" t="str">
        <f>IF(ISBLANK([2]Data!F55)," ",[2]Data!F55)</f>
        <v xml:space="preserve"> </v>
      </c>
      <c r="I53" s="120" t="str">
        <f>IF(ISBLANK([2]Data!G55)," ",[2]Data!G55)</f>
        <v xml:space="preserve"> </v>
      </c>
      <c r="J53" s="120" t="str">
        <f>IF(ISBLANK([2]Data!H55)," ",[2]Data!H55)</f>
        <v xml:space="preserve"> </v>
      </c>
      <c r="K53" s="120"/>
      <c r="L53" s="120" t="str">
        <f>IF(ISBLANK([2]Data!J55)," ",[2]Data!J55)</f>
        <v xml:space="preserve"> </v>
      </c>
      <c r="M53" s="120"/>
    </row>
    <row r="54" spans="1:13" ht="18.75" x14ac:dyDescent="0.3">
      <c r="A54" s="120" t="str">
        <f>B54&amp;"_"&amp;COUNTIF($C$10:$C$10:B54,B54)</f>
        <v xml:space="preserve"> _12</v>
      </c>
      <c r="B54" s="120" t="str">
        <f>IF(ISBLANK([2]Data!B56)," ",[2]Data!$C$7)</f>
        <v xml:space="preserve"> </v>
      </c>
      <c r="C54" s="120" t="str">
        <f>IF(ISBLANK([2]Data!H56)," ",[2]Data!$L$7)</f>
        <v xml:space="preserve"> </v>
      </c>
      <c r="D54" s="120" t="str">
        <f>IF(ISBLANK([2]Data!B56)," ",[2]Data!B56)</f>
        <v xml:space="preserve"> </v>
      </c>
      <c r="E54" s="120" t="str">
        <f>IF(ISBLANK([2]Data!C56)," ",[2]Data!C56)</f>
        <v xml:space="preserve"> </v>
      </c>
      <c r="F54" s="120" t="str">
        <f>IF(ISBLANK([2]Data!D56)," ",[2]Data!D56)</f>
        <v xml:space="preserve"> </v>
      </c>
      <c r="G54" s="120" t="str">
        <f>IF(ISBLANK([2]Data!E56)," ",[2]Data!E56)</f>
        <v xml:space="preserve"> </v>
      </c>
      <c r="H54" s="120" t="str">
        <f>IF(ISBLANK([2]Data!F56)," ",[2]Data!F56)</f>
        <v xml:space="preserve"> </v>
      </c>
      <c r="I54" s="120" t="str">
        <f>IF(ISBLANK([2]Data!G56)," ",[2]Data!G56)</f>
        <v xml:space="preserve"> </v>
      </c>
      <c r="J54" s="120" t="str">
        <f>IF(ISBLANK([2]Data!H56)," ",[2]Data!H56)</f>
        <v xml:space="preserve"> </v>
      </c>
      <c r="K54" s="120"/>
      <c r="L54" s="120" t="str">
        <f>IF(ISBLANK([2]Data!J56)," ",[2]Data!J56)</f>
        <v xml:space="preserve"> </v>
      </c>
      <c r="M54" s="120"/>
    </row>
    <row r="55" spans="1:13" ht="18.75" x14ac:dyDescent="0.3">
      <c r="A55" s="120" t="str">
        <f>B55&amp;"_"&amp;COUNTIF($C$10:$C$10:B55,B55)</f>
        <v xml:space="preserve"> _14</v>
      </c>
      <c r="B55" s="120" t="str">
        <f>IF(ISBLANK([2]Data!B57)," ",[2]Data!$C$7)</f>
        <v xml:space="preserve"> </v>
      </c>
      <c r="C55" s="120" t="str">
        <f>IF(ISBLANK([2]Data!H57)," ",[2]Data!$L$7)</f>
        <v xml:space="preserve"> </v>
      </c>
      <c r="D55" s="120" t="str">
        <f>IF(ISBLANK([2]Data!B57)," ",[2]Data!B57)</f>
        <v xml:space="preserve"> </v>
      </c>
      <c r="E55" s="120" t="str">
        <f>IF(ISBLANK([2]Data!C57)," ",[2]Data!C57)</f>
        <v xml:space="preserve"> </v>
      </c>
      <c r="F55" s="120" t="str">
        <f>IF(ISBLANK([2]Data!D57)," ",[2]Data!D57)</f>
        <v xml:space="preserve"> </v>
      </c>
      <c r="G55" s="120" t="str">
        <f>IF(ISBLANK([2]Data!E57)," ",[2]Data!E57)</f>
        <v xml:space="preserve"> </v>
      </c>
      <c r="H55" s="120" t="str">
        <f>IF(ISBLANK([2]Data!F57)," ",[2]Data!F57)</f>
        <v xml:space="preserve"> </v>
      </c>
      <c r="I55" s="120" t="str">
        <f>IF(ISBLANK([2]Data!G57)," ",[2]Data!G57)</f>
        <v xml:space="preserve"> </v>
      </c>
      <c r="J55" s="120" t="str">
        <f>IF(ISBLANK([2]Data!H57)," ",[2]Data!H57)</f>
        <v xml:space="preserve"> </v>
      </c>
      <c r="K55" s="120"/>
      <c r="L55" s="120" t="str">
        <f>IF(ISBLANK([2]Data!J57)," ",[2]Data!J57)</f>
        <v xml:space="preserve"> </v>
      </c>
      <c r="M55" s="120"/>
    </row>
    <row r="56" spans="1:13" ht="18.75" x14ac:dyDescent="0.3">
      <c r="A56" s="120" t="str">
        <f>B56&amp;"_"&amp;COUNTIF($C$10:$C$10:B56,B56)</f>
        <v xml:space="preserve"> _16</v>
      </c>
      <c r="B56" s="120" t="str">
        <f>IF(ISBLANK([2]Data!B58)," ",[2]Data!$C$7)</f>
        <v xml:space="preserve"> </v>
      </c>
      <c r="C56" s="120" t="str">
        <f>IF(ISBLANK([2]Data!H58)," ",[2]Data!$L$7)</f>
        <v xml:space="preserve"> </v>
      </c>
      <c r="D56" s="120" t="str">
        <f>IF(ISBLANK([2]Data!B58)," ",[2]Data!B58)</f>
        <v xml:space="preserve"> </v>
      </c>
      <c r="E56" s="120" t="str">
        <f>IF(ISBLANK([2]Data!C58)," ",[2]Data!C58)</f>
        <v xml:space="preserve"> </v>
      </c>
      <c r="F56" s="120" t="str">
        <f>IF(ISBLANK([2]Data!D58)," ",[2]Data!D58)</f>
        <v xml:space="preserve"> </v>
      </c>
      <c r="G56" s="120" t="str">
        <f>IF(ISBLANK([2]Data!E58)," ",[2]Data!E58)</f>
        <v xml:space="preserve"> </v>
      </c>
      <c r="H56" s="120" t="str">
        <f>IF(ISBLANK([2]Data!F58)," ",[2]Data!F58)</f>
        <v xml:space="preserve"> </v>
      </c>
      <c r="I56" s="120" t="str">
        <f>IF(ISBLANK([2]Data!G58)," ",[2]Data!G58)</f>
        <v xml:space="preserve"> </v>
      </c>
      <c r="J56" s="120" t="str">
        <f>IF(ISBLANK([2]Data!H58)," ",[2]Data!H58)</f>
        <v xml:space="preserve"> </v>
      </c>
      <c r="K56" s="120"/>
      <c r="L56" s="120" t="str">
        <f>IF(ISBLANK([2]Data!J58)," ",[2]Data!J58)</f>
        <v xml:space="preserve"> </v>
      </c>
      <c r="M56" s="120"/>
    </row>
    <row r="57" spans="1:13" ht="18.75" x14ac:dyDescent="0.3">
      <c r="A57" s="120" t="str">
        <f>B57&amp;"_"&amp;COUNTIF($C$10:$C$10:B57,B57)</f>
        <v xml:space="preserve"> _18</v>
      </c>
      <c r="B57" s="120" t="str">
        <f>IF(ISBLANK([2]Data!B59)," ",[2]Data!$C$7)</f>
        <v xml:space="preserve"> </v>
      </c>
      <c r="C57" s="120" t="str">
        <f>IF(ISBLANK([2]Data!H59)," ",[2]Data!$L$7)</f>
        <v xml:space="preserve"> </v>
      </c>
      <c r="D57" s="120" t="str">
        <f>IF(ISBLANK([2]Data!B59)," ",[2]Data!B59)</f>
        <v xml:space="preserve"> </v>
      </c>
      <c r="E57" s="120" t="str">
        <f>IF(ISBLANK([2]Data!C59)," ",[2]Data!C59)</f>
        <v xml:space="preserve"> </v>
      </c>
      <c r="F57" s="120" t="str">
        <f>IF(ISBLANK([2]Data!D59)," ",[2]Data!D59)</f>
        <v xml:space="preserve"> </v>
      </c>
      <c r="G57" s="120" t="str">
        <f>IF(ISBLANK([2]Data!E59)," ",[2]Data!E59)</f>
        <v xml:space="preserve"> </v>
      </c>
      <c r="H57" s="120" t="str">
        <f>IF(ISBLANK([2]Data!F59)," ",[2]Data!F59)</f>
        <v xml:space="preserve"> </v>
      </c>
      <c r="I57" s="120" t="str">
        <f>IF(ISBLANK([2]Data!G59)," ",[2]Data!G59)</f>
        <v xml:space="preserve"> </v>
      </c>
      <c r="J57" s="120" t="str">
        <f>IF(ISBLANK([2]Data!H59)," ",[2]Data!H59)</f>
        <v xml:space="preserve"> </v>
      </c>
      <c r="K57" s="120"/>
      <c r="L57" s="120" t="str">
        <f>IF(ISBLANK([2]Data!J59)," ",[2]Data!J59)</f>
        <v xml:space="preserve"> </v>
      </c>
      <c r="M57" s="120"/>
    </row>
    <row r="58" spans="1:13" ht="18.75" x14ac:dyDescent="0.3">
      <c r="A58" s="120" t="str">
        <f>B58&amp;"_"&amp;COUNTIF($C$10:$C$10:B58,B58)</f>
        <v xml:space="preserve"> _20</v>
      </c>
      <c r="B58" s="120" t="str">
        <f>IF(ISBLANK([2]Data!B60)," ",[2]Data!$C$7)</f>
        <v xml:space="preserve"> </v>
      </c>
      <c r="C58" s="120" t="str">
        <f>IF(ISBLANK([2]Data!H60)," ",[2]Data!$L$7)</f>
        <v xml:space="preserve"> </v>
      </c>
      <c r="D58" s="120" t="str">
        <f>IF(ISBLANK([2]Data!B60)," ",[2]Data!B60)</f>
        <v xml:space="preserve"> </v>
      </c>
      <c r="E58" s="120" t="str">
        <f>IF(ISBLANK([2]Data!C60)," ",[2]Data!C60)</f>
        <v xml:space="preserve"> </v>
      </c>
      <c r="F58" s="120" t="str">
        <f>IF(ISBLANK([2]Data!D60)," ",[2]Data!D60)</f>
        <v xml:space="preserve"> </v>
      </c>
      <c r="G58" s="120" t="str">
        <f>IF(ISBLANK([2]Data!E60)," ",[2]Data!E60)</f>
        <v xml:space="preserve"> </v>
      </c>
      <c r="H58" s="120" t="str">
        <f>IF(ISBLANK([2]Data!F60)," ",[2]Data!F60)</f>
        <v xml:space="preserve"> </v>
      </c>
      <c r="I58" s="120" t="str">
        <f>IF(ISBLANK([2]Data!G60)," ",[2]Data!G60)</f>
        <v xml:space="preserve"> </v>
      </c>
      <c r="J58" s="120" t="str">
        <f>IF(ISBLANK([2]Data!H60)," ",[2]Data!H60)</f>
        <v xml:space="preserve"> </v>
      </c>
      <c r="K58" s="120"/>
      <c r="L58" s="120" t="str">
        <f>IF(ISBLANK([2]Data!J60)," ",[2]Data!J60)</f>
        <v xml:space="preserve"> </v>
      </c>
      <c r="M58" s="120"/>
    </row>
    <row r="59" spans="1:13" ht="18.75" x14ac:dyDescent="0.3">
      <c r="A59" s="120" t="str">
        <f>B59&amp;"_"&amp;COUNTIF($C$10:$C$10:B59,B59)</f>
        <v xml:space="preserve"> _22</v>
      </c>
      <c r="B59" s="120" t="str">
        <f>IF(ISBLANK([2]Data!B61)," ",[2]Data!$C$7)</f>
        <v xml:space="preserve"> </v>
      </c>
      <c r="C59" s="120" t="str">
        <f>IF(ISBLANK([2]Data!H61)," ",[2]Data!$L$7)</f>
        <v xml:space="preserve"> </v>
      </c>
      <c r="D59" s="120" t="str">
        <f>IF(ISBLANK([2]Data!B61)," ",[2]Data!B61)</f>
        <v xml:space="preserve"> </v>
      </c>
      <c r="E59" s="120" t="str">
        <f>IF(ISBLANK([2]Data!C61)," ",[2]Data!C61)</f>
        <v xml:space="preserve"> </v>
      </c>
      <c r="F59" s="120" t="str">
        <f>IF(ISBLANK([2]Data!D61)," ",[2]Data!D61)</f>
        <v xml:space="preserve"> </v>
      </c>
      <c r="G59" s="120" t="str">
        <f>IF(ISBLANK([2]Data!E61)," ",[2]Data!E61)</f>
        <v xml:space="preserve"> </v>
      </c>
      <c r="H59" s="120" t="str">
        <f>IF(ISBLANK([2]Data!F61)," ",[2]Data!F61)</f>
        <v xml:space="preserve"> </v>
      </c>
      <c r="I59" s="120" t="str">
        <f>IF(ISBLANK([2]Data!G61)," ",[2]Data!G61)</f>
        <v xml:space="preserve"> </v>
      </c>
      <c r="J59" s="120" t="str">
        <f>IF(ISBLANK([2]Data!H61)," ",[2]Data!H61)</f>
        <v xml:space="preserve"> </v>
      </c>
      <c r="K59" s="120"/>
      <c r="L59" s="120" t="str">
        <f>IF(ISBLANK([2]Data!J61)," ",[2]Data!J61)</f>
        <v xml:space="preserve"> </v>
      </c>
      <c r="M59" s="120"/>
    </row>
    <row r="60" spans="1:13" ht="18.75" x14ac:dyDescent="0.3">
      <c r="A60" s="120" t="str">
        <f>B60&amp;"_"&amp;COUNTIF($C$10:$C$10:B60,B60)</f>
        <v xml:space="preserve"> _24</v>
      </c>
      <c r="B60" s="120" t="str">
        <f>IF(ISBLANK([2]Data!B62)," ",[2]Data!$C$7)</f>
        <v xml:space="preserve"> </v>
      </c>
      <c r="C60" s="120" t="str">
        <f>IF(ISBLANK([2]Data!H62)," ",[2]Data!$L$7)</f>
        <v xml:space="preserve"> </v>
      </c>
      <c r="D60" s="120" t="str">
        <f>IF(ISBLANK([2]Data!B62)," ",[2]Data!B62)</f>
        <v xml:space="preserve"> </v>
      </c>
      <c r="E60" s="120" t="str">
        <f>IF(ISBLANK([2]Data!C62)," ",[2]Data!C62)</f>
        <v xml:space="preserve"> </v>
      </c>
      <c r="F60" s="120" t="str">
        <f>IF(ISBLANK([2]Data!D62)," ",[2]Data!D62)</f>
        <v xml:space="preserve"> </v>
      </c>
      <c r="G60" s="120" t="str">
        <f>IF(ISBLANK([2]Data!E62)," ",[2]Data!E62)</f>
        <v xml:space="preserve"> </v>
      </c>
      <c r="H60" s="120" t="str">
        <f>IF(ISBLANK([2]Data!F62)," ",[2]Data!F62)</f>
        <v xml:space="preserve"> </v>
      </c>
      <c r="I60" s="120" t="str">
        <f>IF(ISBLANK([2]Data!G62)," ",[2]Data!G62)</f>
        <v xml:space="preserve"> </v>
      </c>
      <c r="J60" s="120" t="str">
        <f>IF(ISBLANK([2]Data!H62)," ",[2]Data!H62)</f>
        <v xml:space="preserve"> </v>
      </c>
      <c r="K60" s="120"/>
      <c r="L60" s="120" t="str">
        <f>IF(ISBLANK([2]Data!J62)," ",[2]Data!J62)</f>
        <v xml:space="preserve"> </v>
      </c>
      <c r="M60" s="120"/>
    </row>
    <row r="61" spans="1:13" ht="18.75" x14ac:dyDescent="0.3">
      <c r="A61" s="120" t="str">
        <f>B61&amp;"_"&amp;COUNTIF($C$10:$C$10:B61,B61)</f>
        <v xml:space="preserve"> _26</v>
      </c>
      <c r="B61" s="120" t="str">
        <f>IF(ISBLANK([2]Data!B63)," ",[2]Data!$C$7)</f>
        <v xml:space="preserve"> </v>
      </c>
      <c r="C61" s="120" t="str">
        <f>IF(ISBLANK([2]Data!H63)," ",[2]Data!$L$7)</f>
        <v xml:space="preserve"> </v>
      </c>
      <c r="D61" s="120" t="str">
        <f>IF(ISBLANK([2]Data!B63)," ",[2]Data!B63)</f>
        <v xml:space="preserve"> </v>
      </c>
      <c r="E61" s="120" t="str">
        <f>IF(ISBLANK([2]Data!C63)," ",[2]Data!C63)</f>
        <v xml:space="preserve"> </v>
      </c>
      <c r="F61" s="120" t="str">
        <f>IF(ISBLANK([2]Data!D63)," ",[2]Data!D63)</f>
        <v xml:space="preserve"> </v>
      </c>
      <c r="G61" s="120" t="str">
        <f>IF(ISBLANK([2]Data!E63)," ",[2]Data!E63)</f>
        <v xml:space="preserve"> </v>
      </c>
      <c r="H61" s="120" t="str">
        <f>IF(ISBLANK([2]Data!F63)," ",[2]Data!F63)</f>
        <v xml:space="preserve"> </v>
      </c>
      <c r="I61" s="120" t="str">
        <f>IF(ISBLANK([2]Data!G63)," ",[2]Data!G63)</f>
        <v xml:space="preserve"> </v>
      </c>
      <c r="J61" s="120" t="str">
        <f>IF(ISBLANK([2]Data!H63)," ",[2]Data!H63)</f>
        <v xml:space="preserve"> </v>
      </c>
      <c r="K61" s="120"/>
      <c r="L61" s="120" t="str">
        <f>IF(ISBLANK([2]Data!J63)," ",[2]Data!J63)</f>
        <v xml:space="preserve"> </v>
      </c>
      <c r="M61" s="120"/>
    </row>
    <row r="62" spans="1:13" ht="18.75" x14ac:dyDescent="0.3">
      <c r="A62" s="120" t="str">
        <f>B62&amp;"_"&amp;COUNTIF($C$10:$C$10:B62,B62)</f>
        <v xml:space="preserve"> _28</v>
      </c>
      <c r="B62" s="120" t="str">
        <f>IF(ISBLANK([2]Data!B64)," ",[2]Data!$C$7)</f>
        <v xml:space="preserve"> </v>
      </c>
      <c r="C62" s="120" t="str">
        <f>IF(ISBLANK([2]Data!H64)," ",[2]Data!$L$7)</f>
        <v xml:space="preserve"> </v>
      </c>
      <c r="D62" s="120" t="str">
        <f>IF(ISBLANK([2]Data!B64)," ",[2]Data!B64)</f>
        <v xml:space="preserve"> </v>
      </c>
      <c r="E62" s="120" t="str">
        <f>IF(ISBLANK([2]Data!C64)," ",[2]Data!C64)</f>
        <v xml:space="preserve"> </v>
      </c>
      <c r="F62" s="120" t="str">
        <f>IF(ISBLANK([2]Data!D64)," ",[2]Data!D64)</f>
        <v xml:space="preserve"> </v>
      </c>
      <c r="G62" s="120" t="str">
        <f>IF(ISBLANK([2]Data!E64)," ",[2]Data!E64)</f>
        <v xml:space="preserve"> </v>
      </c>
      <c r="H62" s="120" t="str">
        <f>IF(ISBLANK([2]Data!F64)," ",[2]Data!F64)</f>
        <v xml:space="preserve"> </v>
      </c>
      <c r="I62" s="120" t="str">
        <f>IF(ISBLANK([2]Data!G64)," ",[2]Data!G64)</f>
        <v xml:space="preserve"> </v>
      </c>
      <c r="J62" s="120" t="str">
        <f>IF(ISBLANK([2]Data!H64)," ",[2]Data!H64)</f>
        <v xml:space="preserve"> </v>
      </c>
      <c r="K62" s="120"/>
      <c r="L62" s="120" t="str">
        <f>IF(ISBLANK([2]Data!J64)," ",[2]Data!J64)</f>
        <v xml:space="preserve"> </v>
      </c>
      <c r="M62" s="120"/>
    </row>
    <row r="63" spans="1:13" ht="18.75" x14ac:dyDescent="0.3">
      <c r="A63" s="120" t="str">
        <f>B63&amp;"_"&amp;COUNTIF($C$10:$C$10:B63,B63)</f>
        <v xml:space="preserve"> _30</v>
      </c>
      <c r="B63" s="120" t="str">
        <f>IF(ISBLANK([2]Data!B65)," ",[2]Data!$C$7)</f>
        <v xml:space="preserve"> </v>
      </c>
      <c r="C63" s="120" t="str">
        <f>IF(ISBLANK([2]Data!H65)," ",[2]Data!$L$7)</f>
        <v xml:space="preserve"> </v>
      </c>
      <c r="D63" s="120" t="str">
        <f>IF(ISBLANK([2]Data!B65)," ",[2]Data!B65)</f>
        <v xml:space="preserve"> </v>
      </c>
      <c r="E63" s="120" t="str">
        <f>IF(ISBLANK([2]Data!C65)," ",[2]Data!C65)</f>
        <v xml:space="preserve"> </v>
      </c>
      <c r="F63" s="120" t="str">
        <f>IF(ISBLANK([2]Data!D65)," ",[2]Data!D65)</f>
        <v xml:space="preserve"> </v>
      </c>
      <c r="G63" s="120" t="str">
        <f>IF(ISBLANK([2]Data!E65)," ",[2]Data!E65)</f>
        <v xml:space="preserve"> </v>
      </c>
      <c r="H63" s="120" t="str">
        <f>IF(ISBLANK([2]Data!F65)," ",[2]Data!F65)</f>
        <v xml:space="preserve"> </v>
      </c>
      <c r="I63" s="120" t="str">
        <f>IF(ISBLANK([2]Data!G65)," ",[2]Data!G65)</f>
        <v xml:space="preserve"> </v>
      </c>
      <c r="J63" s="120" t="str">
        <f>IF(ISBLANK([2]Data!H65)," ",[2]Data!H65)</f>
        <v xml:space="preserve"> </v>
      </c>
      <c r="K63" s="120"/>
      <c r="L63" s="120" t="str">
        <f>IF(ISBLANK([2]Data!J65)," ",[2]Data!J65)</f>
        <v xml:space="preserve"> </v>
      </c>
      <c r="M63" s="120"/>
    </row>
    <row r="64" spans="1:13" ht="18.75" x14ac:dyDescent="0.3">
      <c r="A64" s="120" t="str">
        <f>B64&amp;"_"&amp;COUNTIF($C$10:$C$10:B64,B64)</f>
        <v xml:space="preserve"> _32</v>
      </c>
      <c r="B64" s="120" t="str">
        <f>IF(ISBLANK([2]Data!B66)," ",[2]Data!$C$7)</f>
        <v xml:space="preserve"> </v>
      </c>
      <c r="C64" s="120" t="str">
        <f>IF(ISBLANK([2]Data!H66)," ",[2]Data!$L$7)</f>
        <v xml:space="preserve"> </v>
      </c>
      <c r="D64" s="120" t="str">
        <f>IF(ISBLANK([2]Data!B66)," ",[2]Data!B66)</f>
        <v xml:space="preserve"> </v>
      </c>
      <c r="E64" s="120" t="str">
        <f>IF(ISBLANK([2]Data!C66)," ",[2]Data!C66)</f>
        <v xml:space="preserve"> </v>
      </c>
      <c r="F64" s="120" t="str">
        <f>IF(ISBLANK([2]Data!D66)," ",[2]Data!D66)</f>
        <v xml:space="preserve"> </v>
      </c>
      <c r="G64" s="120" t="str">
        <f>IF(ISBLANK([2]Data!E66)," ",[2]Data!E66)</f>
        <v xml:space="preserve"> </v>
      </c>
      <c r="H64" s="120" t="str">
        <f>IF(ISBLANK([2]Data!F66)," ",[2]Data!F66)</f>
        <v xml:space="preserve"> </v>
      </c>
      <c r="I64" s="120" t="str">
        <f>IF(ISBLANK([2]Data!G66)," ",[2]Data!G66)</f>
        <v xml:space="preserve"> </v>
      </c>
      <c r="J64" s="120" t="str">
        <f>IF(ISBLANK([2]Data!H66)," ",[2]Data!H66)</f>
        <v xml:space="preserve"> </v>
      </c>
      <c r="K64" s="120"/>
      <c r="L64" s="120" t="str">
        <f>IF(ISBLANK([2]Data!J66)," ",[2]Data!J66)</f>
        <v xml:space="preserve"> </v>
      </c>
      <c r="M64" s="120"/>
    </row>
    <row r="65" spans="1:13" ht="18.75" x14ac:dyDescent="0.3">
      <c r="A65" s="120" t="str">
        <f>B65&amp;"_"&amp;COUNTIF($C$10:$C$10:B65,B65)</f>
        <v xml:space="preserve"> _34</v>
      </c>
      <c r="B65" s="120" t="str">
        <f>IF(ISBLANK([2]Data!B67)," ",[2]Data!$C$7)</f>
        <v xml:space="preserve"> </v>
      </c>
      <c r="C65" s="120" t="str">
        <f>IF(ISBLANK([2]Data!H67)," ",[2]Data!$L$7)</f>
        <v xml:space="preserve"> </v>
      </c>
      <c r="D65" s="120" t="str">
        <f>IF(ISBLANK([2]Data!B67)," ",[2]Data!B67)</f>
        <v xml:space="preserve"> </v>
      </c>
      <c r="E65" s="120" t="str">
        <f>IF(ISBLANK([2]Data!C67)," ",[2]Data!C67)</f>
        <v xml:space="preserve"> </v>
      </c>
      <c r="F65" s="120" t="str">
        <f>IF(ISBLANK([2]Data!D67)," ",[2]Data!D67)</f>
        <v xml:space="preserve"> </v>
      </c>
      <c r="G65" s="120" t="str">
        <f>IF(ISBLANK([2]Data!E67)," ",[2]Data!E67)</f>
        <v xml:space="preserve"> </v>
      </c>
      <c r="H65" s="120" t="str">
        <f>IF(ISBLANK([2]Data!F67)," ",[2]Data!F67)</f>
        <v xml:space="preserve"> </v>
      </c>
      <c r="I65" s="120" t="str">
        <f>IF(ISBLANK([2]Data!G67)," ",[2]Data!G67)</f>
        <v xml:space="preserve"> </v>
      </c>
      <c r="J65" s="120" t="str">
        <f>IF(ISBLANK([2]Data!H67)," ",[2]Data!H67)</f>
        <v xml:space="preserve"> </v>
      </c>
      <c r="K65" s="120"/>
      <c r="L65" s="120" t="str">
        <f>IF(ISBLANK([2]Data!J67)," ",[2]Data!J67)</f>
        <v xml:space="preserve"> </v>
      </c>
      <c r="M65" s="120"/>
    </row>
    <row r="66" spans="1:13" ht="18.75" x14ac:dyDescent="0.3">
      <c r="A66" s="120" t="str">
        <f>B66&amp;"_"&amp;COUNTIF($C$10:$C$10:B66,B66)</f>
        <v xml:space="preserve"> _36</v>
      </c>
      <c r="B66" s="120" t="str">
        <f>IF(ISBLANK([2]Data!B68)," ",[2]Data!$C$7)</f>
        <v xml:space="preserve"> </v>
      </c>
      <c r="C66" s="120" t="str">
        <f>IF(ISBLANK([2]Data!H68)," ",[2]Data!$L$7)</f>
        <v xml:space="preserve"> </v>
      </c>
      <c r="D66" s="120" t="str">
        <f>IF(ISBLANK([2]Data!B68)," ",[2]Data!B68)</f>
        <v xml:space="preserve"> </v>
      </c>
      <c r="E66" s="120" t="str">
        <f>IF(ISBLANK([2]Data!C68)," ",[2]Data!C68)</f>
        <v xml:space="preserve"> </v>
      </c>
      <c r="F66" s="120" t="str">
        <f>IF(ISBLANK([2]Data!D68)," ",[2]Data!D68)</f>
        <v xml:space="preserve"> </v>
      </c>
      <c r="G66" s="120" t="str">
        <f>IF(ISBLANK([2]Data!E68)," ",[2]Data!E68)</f>
        <v xml:space="preserve"> </v>
      </c>
      <c r="H66" s="120" t="str">
        <f>IF(ISBLANK([2]Data!F68)," ",[2]Data!F68)</f>
        <v xml:space="preserve"> </v>
      </c>
      <c r="I66" s="120" t="str">
        <f>IF(ISBLANK([2]Data!G68)," ",[2]Data!G68)</f>
        <v xml:space="preserve"> </v>
      </c>
      <c r="J66" s="120" t="str">
        <f>IF(ISBLANK([2]Data!H68)," ",[2]Data!H68)</f>
        <v xml:space="preserve"> </v>
      </c>
      <c r="K66" s="120"/>
      <c r="L66" s="120" t="str">
        <f>IF(ISBLANK([2]Data!J68)," ",[2]Data!J68)</f>
        <v xml:space="preserve"> </v>
      </c>
      <c r="M66" s="120"/>
    </row>
    <row r="67" spans="1:13" ht="18.75" x14ac:dyDescent="0.3">
      <c r="A67" s="120" t="str">
        <f>B67&amp;"_"&amp;COUNTIF($C$10:$C$10:B67,B67)</f>
        <v xml:space="preserve"> _38</v>
      </c>
      <c r="B67" s="120" t="str">
        <f>IF(ISBLANK([2]Data!B69)," ",[2]Data!$C$7)</f>
        <v xml:space="preserve"> </v>
      </c>
      <c r="C67" s="120" t="str">
        <f>IF(ISBLANK([2]Data!H69)," ",[2]Data!$L$7)</f>
        <v xml:space="preserve"> </v>
      </c>
      <c r="D67" s="120" t="str">
        <f>IF(ISBLANK([2]Data!B69)," ",[2]Data!B69)</f>
        <v xml:space="preserve"> </v>
      </c>
      <c r="E67" s="120" t="str">
        <f>IF(ISBLANK([2]Data!C69)," ",[2]Data!C69)</f>
        <v xml:space="preserve"> </v>
      </c>
      <c r="F67" s="120" t="str">
        <f>IF(ISBLANK([2]Data!D69)," ",[2]Data!D69)</f>
        <v xml:space="preserve"> </v>
      </c>
      <c r="G67" s="120" t="str">
        <f>IF(ISBLANK([2]Data!E69)," ",[2]Data!E69)</f>
        <v xml:space="preserve"> </v>
      </c>
      <c r="H67" s="120" t="str">
        <f>IF(ISBLANK([2]Data!F69)," ",[2]Data!F69)</f>
        <v xml:space="preserve"> </v>
      </c>
      <c r="I67" s="120" t="str">
        <f>IF(ISBLANK([2]Data!G69)," ",[2]Data!G69)</f>
        <v xml:space="preserve"> </v>
      </c>
      <c r="J67" s="120" t="str">
        <f>IF(ISBLANK([2]Data!H69)," ",[2]Data!H69)</f>
        <v xml:space="preserve"> </v>
      </c>
      <c r="K67" s="120"/>
      <c r="L67" s="120" t="str">
        <f>IF(ISBLANK([2]Data!J69)," ",[2]Data!J69)</f>
        <v xml:space="preserve"> </v>
      </c>
      <c r="M67" s="120"/>
    </row>
    <row r="68" spans="1:13" ht="18.75" x14ac:dyDescent="0.3">
      <c r="A68" s="120" t="str">
        <f>B68&amp;"_"&amp;COUNTIF($C$10:$C$10:B68,B68)</f>
        <v xml:space="preserve"> _40</v>
      </c>
      <c r="B68" s="120" t="str">
        <f>IF(ISBLANK([2]Data!B70)," ",[2]Data!$C$7)</f>
        <v xml:space="preserve"> </v>
      </c>
      <c r="C68" s="120" t="str">
        <f>IF(ISBLANK([2]Data!H70)," ",[2]Data!$L$7)</f>
        <v xml:space="preserve"> </v>
      </c>
      <c r="D68" s="120" t="str">
        <f>IF(ISBLANK([2]Data!B70)," ",[2]Data!B70)</f>
        <v xml:space="preserve"> </v>
      </c>
      <c r="E68" s="120" t="str">
        <f>IF(ISBLANK([2]Data!C70)," ",[2]Data!C70)</f>
        <v xml:space="preserve"> </v>
      </c>
      <c r="F68" s="120" t="str">
        <f>IF(ISBLANK([2]Data!D70)," ",[2]Data!D70)</f>
        <v xml:space="preserve"> </v>
      </c>
      <c r="G68" s="120" t="str">
        <f>IF(ISBLANK([2]Data!E70)," ",[2]Data!E70)</f>
        <v xml:space="preserve"> </v>
      </c>
      <c r="H68" s="120" t="str">
        <f>IF(ISBLANK([2]Data!F70)," ",[2]Data!F70)</f>
        <v xml:space="preserve"> </v>
      </c>
      <c r="I68" s="120" t="str">
        <f>IF(ISBLANK([2]Data!G70)," ",[2]Data!G70)</f>
        <v xml:space="preserve"> </v>
      </c>
      <c r="J68" s="120" t="str">
        <f>IF(ISBLANK([2]Data!H70)," ",[2]Data!H70)</f>
        <v xml:space="preserve"> </v>
      </c>
      <c r="K68" s="120"/>
      <c r="L68" s="120" t="str">
        <f>IF(ISBLANK([2]Data!J70)," ",[2]Data!J70)</f>
        <v xml:space="preserve"> </v>
      </c>
      <c r="M68" s="120"/>
    </row>
    <row r="69" spans="1:13" ht="18.75" x14ac:dyDescent="0.3">
      <c r="A69" s="120" t="str">
        <f>B69&amp;"_"&amp;COUNTIF($C$10:$C$10:B69,B69)</f>
        <v xml:space="preserve"> _42</v>
      </c>
      <c r="B69" s="120" t="str">
        <f>IF(ISBLANK([2]Data!B71)," ",[2]Data!$C$7)</f>
        <v xml:space="preserve"> </v>
      </c>
      <c r="C69" s="120" t="str">
        <f>IF(ISBLANK([2]Data!H71)," ",[2]Data!$L$7)</f>
        <v xml:space="preserve"> </v>
      </c>
      <c r="D69" s="120" t="str">
        <f>IF(ISBLANK([2]Data!B71)," ",[2]Data!B71)</f>
        <v xml:space="preserve"> </v>
      </c>
      <c r="E69" s="120" t="str">
        <f>IF(ISBLANK([2]Data!C71)," ",[2]Data!C71)</f>
        <v xml:space="preserve"> </v>
      </c>
      <c r="F69" s="120" t="str">
        <f>IF(ISBLANK([2]Data!D71)," ",[2]Data!D71)</f>
        <v xml:space="preserve"> </v>
      </c>
      <c r="G69" s="120" t="str">
        <f>IF(ISBLANK([2]Data!E71)," ",[2]Data!E71)</f>
        <v xml:space="preserve"> </v>
      </c>
      <c r="H69" s="120" t="str">
        <f>IF(ISBLANK([2]Data!F71)," ",[2]Data!F71)</f>
        <v xml:space="preserve"> </v>
      </c>
      <c r="I69" s="120" t="str">
        <f>IF(ISBLANK([2]Data!G71)," ",[2]Data!G71)</f>
        <v xml:space="preserve"> </v>
      </c>
      <c r="J69" s="120" t="str">
        <f>IF(ISBLANK([2]Data!H71)," ",[2]Data!H71)</f>
        <v xml:space="preserve"> </v>
      </c>
      <c r="K69" s="120"/>
      <c r="L69" s="120" t="str">
        <f>IF(ISBLANK([2]Data!J71)," ",[2]Data!J71)</f>
        <v xml:space="preserve"> </v>
      </c>
      <c r="M69" s="120"/>
    </row>
    <row r="70" spans="1:13" ht="18.75" x14ac:dyDescent="0.3">
      <c r="A70" s="120" t="str">
        <f>B70&amp;"_"&amp;COUNTIF($C$10:$C$10:B70,B70)</f>
        <v>أهلامين_40</v>
      </c>
      <c r="B70" s="120" t="str">
        <f>IF(ISBLANK([3]Data!B12)," ",[3]Data!$C$7)</f>
        <v>أهلامين</v>
      </c>
      <c r="C70" s="120" t="str">
        <f>IF(ISBLANK([3]Data!H12)," ",[3]Data!$L$7)</f>
        <v>6APG-2</v>
      </c>
      <c r="D70" s="120" t="str">
        <f>IF(ISBLANK([3]Data!B12)," ",[3]Data!B12)</f>
        <v>D133174574</v>
      </c>
      <c r="E70" s="120" t="str">
        <f>IF(ISBLANK([3]Data!C12)," ",[3]Data!C12)</f>
        <v>أهلمين1</v>
      </c>
      <c r="F70" s="120" t="str">
        <f>IF(ISBLANK([3]Data!D12)," ",[3]Data!D12)</f>
        <v>أنثى</v>
      </c>
      <c r="G70" s="120" t="str">
        <f>IF(ISBLANK([3]Data!E12)," ",[3]Data!E12)</f>
        <v xml:space="preserve"> </v>
      </c>
      <c r="H70" s="120">
        <f>IF(ISBLANK([3]Data!F12)," ",[3]Data!F12)</f>
        <v>1</v>
      </c>
      <c r="I70" s="120">
        <f>IF(ISBLANK([3]Data!G12)," ",[3]Data!G12)</f>
        <v>1</v>
      </c>
      <c r="J70" s="120">
        <f>IF(ISBLANK([3]Data!H12)," ",[3]Data!H12)</f>
        <v>8.61</v>
      </c>
      <c r="K70" s="120"/>
      <c r="L70" s="120">
        <f>IF(ISBLANK([3]Data!J12)," ",[3]Data!J12)</f>
        <v>9.57</v>
      </c>
      <c r="M70" s="120"/>
    </row>
    <row r="71" spans="1:13" ht="18.75" x14ac:dyDescent="0.3">
      <c r="A71" s="120" t="str">
        <f>B71&amp;"_"&amp;COUNTIF($C$10:$C$10:B71,B71)</f>
        <v>أهلامين_41</v>
      </c>
      <c r="B71" s="120" t="str">
        <f>IF(ISBLANK([3]Data!B13)," ",[3]Data!$C$7)</f>
        <v>أهلامين</v>
      </c>
      <c r="C71" s="120" t="str">
        <f>IF(ISBLANK([3]Data!H13)," ",[3]Data!$L$7)</f>
        <v>6APG-2</v>
      </c>
      <c r="D71" s="120" t="str">
        <f>IF(ISBLANK([3]Data!B13)," ",[3]Data!B13)</f>
        <v>E132012602</v>
      </c>
      <c r="E71" s="120" t="str">
        <f>IF(ISBLANK([3]Data!C13)," ",[3]Data!C13)</f>
        <v>أهلمين2</v>
      </c>
      <c r="F71" s="120" t="str">
        <f>IF(ISBLANK([3]Data!D13)," ",[3]Data!D13)</f>
        <v>أنثى</v>
      </c>
      <c r="G71" s="120" t="str">
        <f>IF(ISBLANK([3]Data!E13)," ",[3]Data!E13)</f>
        <v xml:space="preserve"> </v>
      </c>
      <c r="H71" s="120">
        <f>IF(ISBLANK([3]Data!F13)," ",[3]Data!F13)</f>
        <v>1</v>
      </c>
      <c r="I71" s="120">
        <f>IF(ISBLANK([3]Data!G13)," ",[3]Data!G13)</f>
        <v>1</v>
      </c>
      <c r="J71" s="120">
        <f>IF(ISBLANK([3]Data!H13)," ",[3]Data!H13)</f>
        <v>5.39</v>
      </c>
      <c r="K71" s="120"/>
      <c r="L71" s="120">
        <f>IF(ISBLANK([3]Data!J13)," ",[3]Data!J13)</f>
        <v>6.44</v>
      </c>
      <c r="M71" s="120"/>
    </row>
    <row r="72" spans="1:13" ht="18.75" x14ac:dyDescent="0.3">
      <c r="A72" s="120" t="str">
        <f>B72&amp;"_"&amp;COUNTIF($C$10:$C$10:B72,B72)</f>
        <v>أهلامين_42</v>
      </c>
      <c r="B72" s="120" t="str">
        <f>IF(ISBLANK([3]Data!B14)," ",[3]Data!$C$7)</f>
        <v>أهلامين</v>
      </c>
      <c r="C72" s="120" t="str">
        <f>IF(ISBLANK([3]Data!H14)," ",[3]Data!$L$7)</f>
        <v>6APG-2</v>
      </c>
      <c r="D72" s="120" t="str">
        <f>IF(ISBLANK([3]Data!B14)," ",[3]Data!B14)</f>
        <v>E132012603</v>
      </c>
      <c r="E72" s="120" t="str">
        <f>IF(ISBLANK([3]Data!C14)," ",[3]Data!C14)</f>
        <v>أهلمين3</v>
      </c>
      <c r="F72" s="120" t="str">
        <f>IF(ISBLANK([3]Data!D14)," ",[3]Data!D14)</f>
        <v>ذكر</v>
      </c>
      <c r="G72" s="120" t="str">
        <f>IF(ISBLANK([3]Data!E14)," ",[3]Data!E14)</f>
        <v xml:space="preserve"> </v>
      </c>
      <c r="H72" s="120">
        <f>IF(ISBLANK([3]Data!F14)," ",[3]Data!F14)</f>
        <v>1</v>
      </c>
      <c r="I72" s="120">
        <f>IF(ISBLANK([3]Data!G14)," ",[3]Data!G14)</f>
        <v>1</v>
      </c>
      <c r="J72" s="120">
        <f>IF(ISBLANK([3]Data!H14)," ",[3]Data!H14)</f>
        <v>6.73</v>
      </c>
      <c r="K72" s="120"/>
      <c r="L72" s="120">
        <f>IF(ISBLANK([3]Data!J14)," ",[3]Data!J14)</f>
        <v>8.2100000000000009</v>
      </c>
      <c r="M72" s="120"/>
    </row>
    <row r="73" spans="1:13" ht="18.75" x14ac:dyDescent="0.3">
      <c r="A73" s="120" t="str">
        <f>B73&amp;"_"&amp;COUNTIF($C$10:$C$10:B73,B73)</f>
        <v>أهلامين_43</v>
      </c>
      <c r="B73" s="120" t="str">
        <f>IF(ISBLANK([3]Data!B15)," ",[3]Data!$C$7)</f>
        <v>أهلامين</v>
      </c>
      <c r="C73" s="120" t="str">
        <f>IF(ISBLANK([3]Data!H15)," ",[3]Data!$L$7)</f>
        <v>6APG-2</v>
      </c>
      <c r="D73" s="120" t="str">
        <f>IF(ISBLANK([3]Data!B15)," ",[3]Data!B15)</f>
        <v>E132245333</v>
      </c>
      <c r="E73" s="120" t="str">
        <f>IF(ISBLANK([3]Data!C15)," ",[3]Data!C15)</f>
        <v>أهلمين4</v>
      </c>
      <c r="F73" s="120" t="str">
        <f>IF(ISBLANK([3]Data!D15)," ",[3]Data!D15)</f>
        <v>أنثى</v>
      </c>
      <c r="G73" s="120" t="str">
        <f>IF(ISBLANK([3]Data!E15)," ",[3]Data!E15)</f>
        <v xml:space="preserve"> </v>
      </c>
      <c r="H73" s="120">
        <f>IF(ISBLANK([3]Data!F15)," ",[3]Data!F15)</f>
        <v>2</v>
      </c>
      <c r="I73" s="120">
        <f>IF(ISBLANK([3]Data!G15)," ",[3]Data!G15)</f>
        <v>1</v>
      </c>
      <c r="J73" s="120">
        <f>IF(ISBLANK([3]Data!H15)," ",[3]Data!H15)</f>
        <v>5.57</v>
      </c>
      <c r="K73" s="120"/>
      <c r="L73" s="120">
        <f>IF(ISBLANK([3]Data!J15)," ",[3]Data!J15)</f>
        <v>6.61</v>
      </c>
      <c r="M73" s="120"/>
    </row>
    <row r="74" spans="1:13" ht="18.75" x14ac:dyDescent="0.3">
      <c r="A74" s="120" t="str">
        <f>B74&amp;"_"&amp;COUNTIF($C$10:$C$10:B74,B74)</f>
        <v>أهلامين_44</v>
      </c>
      <c r="B74" s="120" t="str">
        <f>IF(ISBLANK([3]Data!B16)," ",[3]Data!$C$7)</f>
        <v>أهلامين</v>
      </c>
      <c r="C74" s="120" t="str">
        <f>IF(ISBLANK([3]Data!H16)," ",[3]Data!$L$7)</f>
        <v>6APG-2</v>
      </c>
      <c r="D74" s="120" t="str">
        <f>IF(ISBLANK([3]Data!B16)," ",[3]Data!B16)</f>
        <v>E133087934</v>
      </c>
      <c r="E74" s="120" t="str">
        <f>IF(ISBLANK([3]Data!C16)," ",[3]Data!C16)</f>
        <v>أهلمين5</v>
      </c>
      <c r="F74" s="120" t="str">
        <f>IF(ISBLANK([3]Data!D16)," ",[3]Data!D16)</f>
        <v>أنثى</v>
      </c>
      <c r="G74" s="120" t="str">
        <f>IF(ISBLANK([3]Data!E16)," ",[3]Data!E16)</f>
        <v xml:space="preserve"> </v>
      </c>
      <c r="H74" s="120">
        <f>IF(ISBLANK([3]Data!F16)," ",[3]Data!F16)</f>
        <v>1</v>
      </c>
      <c r="I74" s="120">
        <f>IF(ISBLANK([3]Data!G16)," ",[3]Data!G16)</f>
        <v>1</v>
      </c>
      <c r="J74" s="120">
        <f>IF(ISBLANK([3]Data!H16)," ",[3]Data!H16)</f>
        <v>6.44</v>
      </c>
      <c r="K74" s="120"/>
      <c r="L74" s="120">
        <f>IF(ISBLANK([3]Data!J16)," ",[3]Data!J16)</f>
        <v>7.53</v>
      </c>
      <c r="M74" s="120"/>
    </row>
    <row r="75" spans="1:13" ht="18.75" x14ac:dyDescent="0.3">
      <c r="A75" s="120" t="str">
        <f>B75&amp;"_"&amp;COUNTIF($C$10:$C$10:B75,B75)</f>
        <v>أهلامين_45</v>
      </c>
      <c r="B75" s="120" t="str">
        <f>IF(ISBLANK([3]Data!B17)," ",[3]Data!$C$7)</f>
        <v>أهلامين</v>
      </c>
      <c r="C75" s="120" t="str">
        <f>IF(ISBLANK([3]Data!H17)," ",[3]Data!$L$7)</f>
        <v>6APG-2</v>
      </c>
      <c r="D75" s="120" t="str">
        <f>IF(ISBLANK([3]Data!B17)," ",[3]Data!B17)</f>
        <v>E139057118</v>
      </c>
      <c r="E75" s="120" t="str">
        <f>IF(ISBLANK([3]Data!C17)," ",[3]Data!C17)</f>
        <v>أهلمين6</v>
      </c>
      <c r="F75" s="120" t="str">
        <f>IF(ISBLANK([3]Data!D17)," ",[3]Data!D17)</f>
        <v>أنثى</v>
      </c>
      <c r="G75" s="120" t="str">
        <f>IF(ISBLANK([3]Data!E17)," ",[3]Data!E17)</f>
        <v xml:space="preserve"> </v>
      </c>
      <c r="H75" s="120">
        <f>IF(ISBLANK([3]Data!F17)," ",[3]Data!F17)</f>
        <v>1</v>
      </c>
      <c r="I75" s="120">
        <f>IF(ISBLANK([3]Data!G17)," ",[3]Data!G17)</f>
        <v>1</v>
      </c>
      <c r="J75" s="120">
        <f>IF(ISBLANK([3]Data!H17)," ",[3]Data!H17)</f>
        <v>8.16</v>
      </c>
      <c r="K75" s="120"/>
      <c r="L75" s="120">
        <f>IF(ISBLANK([3]Data!J17)," ",[3]Data!J17)</f>
        <v>8.84</v>
      </c>
      <c r="M75" s="120"/>
    </row>
    <row r="76" spans="1:13" ht="18.75" x14ac:dyDescent="0.3">
      <c r="A76" s="120" t="str">
        <f>B76&amp;"_"&amp;COUNTIF($C$10:$C$10:B76,B76)</f>
        <v>أهلامين_46</v>
      </c>
      <c r="B76" s="120" t="str">
        <f>IF(ISBLANK([3]Data!B18)," ",[3]Data!$C$7)</f>
        <v>أهلامين</v>
      </c>
      <c r="C76" s="120" t="str">
        <f>IF(ISBLANK([3]Data!H18)," ",[3]Data!$L$7)</f>
        <v>6APG-2</v>
      </c>
      <c r="D76" s="120" t="str">
        <f>IF(ISBLANK([3]Data!B18)," ",[3]Data!B18)</f>
        <v>E140099485</v>
      </c>
      <c r="E76" s="120" t="str">
        <f>IF(ISBLANK([3]Data!C18)," ",[3]Data!C18)</f>
        <v>أهلمين7</v>
      </c>
      <c r="F76" s="120" t="str">
        <f>IF(ISBLANK([3]Data!D18)," ",[3]Data!D18)</f>
        <v>ذكر</v>
      </c>
      <c r="G76" s="120" t="str">
        <f>IF(ISBLANK([3]Data!E18)," ",[3]Data!E18)</f>
        <v xml:space="preserve"> </v>
      </c>
      <c r="H76" s="120">
        <f>IF(ISBLANK([3]Data!F18)," ",[3]Data!F18)</f>
        <v>1</v>
      </c>
      <c r="I76" s="120">
        <f>IF(ISBLANK([3]Data!G18)," ",[3]Data!G18)</f>
        <v>1</v>
      </c>
      <c r="J76" s="120">
        <f>IF(ISBLANK([3]Data!H18)," ",[3]Data!H18)</f>
        <v>4.97</v>
      </c>
      <c r="K76" s="120"/>
      <c r="L76" s="120">
        <f>IF(ISBLANK([3]Data!J18)," ",[3]Data!J18)</f>
        <v>4.01</v>
      </c>
      <c r="M76" s="120"/>
    </row>
    <row r="77" spans="1:13" ht="18.75" x14ac:dyDescent="0.3">
      <c r="A77" s="120" t="str">
        <f>B77&amp;"_"&amp;COUNTIF($C$10:$C$10:B77,B77)</f>
        <v>أهلامين_47</v>
      </c>
      <c r="B77" s="120" t="str">
        <f>IF(ISBLANK([3]Data!B19)," ",[3]Data!$C$7)</f>
        <v>أهلامين</v>
      </c>
      <c r="C77" s="120" t="str">
        <f>IF(ISBLANK([3]Data!H19)," ",[3]Data!$L$7)</f>
        <v>6APG-2</v>
      </c>
      <c r="D77" s="120" t="str">
        <f>IF(ISBLANK([3]Data!B19)," ",[3]Data!B19)</f>
        <v>E140099487</v>
      </c>
      <c r="E77" s="120" t="str">
        <f>IF(ISBLANK([3]Data!C19)," ",[3]Data!C19)</f>
        <v>أهلمين8</v>
      </c>
      <c r="F77" s="120" t="str">
        <f>IF(ISBLANK([3]Data!D19)," ",[3]Data!D19)</f>
        <v>ذكر</v>
      </c>
      <c r="G77" s="120" t="str">
        <f>IF(ISBLANK([3]Data!E19)," ",[3]Data!E19)</f>
        <v xml:space="preserve"> </v>
      </c>
      <c r="H77" s="120">
        <f>IF(ISBLANK([3]Data!F19)," ",[3]Data!F19)</f>
        <v>1</v>
      </c>
      <c r="I77" s="120">
        <f>IF(ISBLANK([3]Data!G19)," ",[3]Data!G19)</f>
        <v>1</v>
      </c>
      <c r="J77" s="120">
        <f>IF(ISBLANK([3]Data!H19)," ",[3]Data!H19)</f>
        <v>5.33</v>
      </c>
      <c r="K77" s="120"/>
      <c r="L77" s="120">
        <f>IF(ISBLANK([3]Data!J19)," ",[3]Data!J19)</f>
        <v>4.53</v>
      </c>
      <c r="M77" s="120"/>
    </row>
    <row r="78" spans="1:13" ht="18.75" x14ac:dyDescent="0.3">
      <c r="A78" s="120" t="str">
        <f>B78&amp;"_"&amp;COUNTIF($C$10:$C$10:B78,B78)</f>
        <v>أهلامين_48</v>
      </c>
      <c r="B78" s="120" t="str">
        <f>IF(ISBLANK([3]Data!B20)," ",[3]Data!$C$7)</f>
        <v>أهلامين</v>
      </c>
      <c r="C78" s="120" t="str">
        <f>IF(ISBLANK([3]Data!H20)," ",[3]Data!$L$7)</f>
        <v>6APG-2</v>
      </c>
      <c r="D78" s="120" t="str">
        <f>IF(ISBLANK([3]Data!B20)," ",[3]Data!B20)</f>
        <v>E140121535</v>
      </c>
      <c r="E78" s="120" t="str">
        <f>IF(ISBLANK([3]Data!C20)," ",[3]Data!C20)</f>
        <v>أهلمين9</v>
      </c>
      <c r="F78" s="120" t="str">
        <f>IF(ISBLANK([3]Data!D20)," ",[3]Data!D20)</f>
        <v>ذكر</v>
      </c>
      <c r="G78" s="120" t="str">
        <f>IF(ISBLANK([3]Data!E20)," ",[3]Data!E20)</f>
        <v xml:space="preserve"> </v>
      </c>
      <c r="H78" s="120">
        <f>IF(ISBLANK([3]Data!F20)," ",[3]Data!F20)</f>
        <v>1</v>
      </c>
      <c r="I78" s="120">
        <f>IF(ISBLANK([3]Data!G20)," ",[3]Data!G20)</f>
        <v>1</v>
      </c>
      <c r="J78" s="120">
        <f>IF(ISBLANK([3]Data!H20)," ",[3]Data!H20)</f>
        <v>5.42</v>
      </c>
      <c r="K78" s="120"/>
      <c r="L78" s="120">
        <f>IF(ISBLANK([3]Data!J20)," ",[3]Data!J20)</f>
        <v>5.63</v>
      </c>
      <c r="M78" s="120"/>
    </row>
    <row r="79" spans="1:13" ht="18.75" x14ac:dyDescent="0.3">
      <c r="A79" s="120" t="str">
        <f>B79&amp;"_"&amp;COUNTIF($C$10:$C$10:B79,B79)</f>
        <v>أهلامين_49</v>
      </c>
      <c r="B79" s="120" t="str">
        <f>IF(ISBLANK([3]Data!B21)," ",[3]Data!$C$7)</f>
        <v>أهلامين</v>
      </c>
      <c r="C79" s="120" t="str">
        <f>IF(ISBLANK([3]Data!H21)," ",[3]Data!$L$7)</f>
        <v>6APG-2</v>
      </c>
      <c r="D79" s="120" t="str">
        <f>IF(ISBLANK([3]Data!B21)," ",[3]Data!B21)</f>
        <v>E140121536</v>
      </c>
      <c r="E79" s="120" t="str">
        <f>IF(ISBLANK([3]Data!C21)," ",[3]Data!C21)</f>
        <v>أهلمين10</v>
      </c>
      <c r="F79" s="120" t="str">
        <f>IF(ISBLANK([3]Data!D21)," ",[3]Data!D21)</f>
        <v>ذكر</v>
      </c>
      <c r="G79" s="120" t="str">
        <f>IF(ISBLANK([3]Data!E21)," ",[3]Data!E21)</f>
        <v xml:space="preserve"> </v>
      </c>
      <c r="H79" s="120">
        <f>IF(ISBLANK([3]Data!F21)," ",[3]Data!F21)</f>
        <v>1</v>
      </c>
      <c r="I79" s="120">
        <f>IF(ISBLANK([3]Data!G21)," ",[3]Data!G21)</f>
        <v>1</v>
      </c>
      <c r="J79" s="120">
        <f>IF(ISBLANK([3]Data!H21)," ",[3]Data!H21)</f>
        <v>7.93</v>
      </c>
      <c r="K79" s="120"/>
      <c r="L79" s="120">
        <f>IF(ISBLANK([3]Data!J21)," ",[3]Data!J21)</f>
        <v>9.27</v>
      </c>
      <c r="M79" s="120"/>
    </row>
    <row r="80" spans="1:13" ht="18.75" x14ac:dyDescent="0.3">
      <c r="A80" s="120" t="str">
        <f>B80&amp;"_"&amp;COUNTIF($C$10:$C$10:B80,B80)</f>
        <v>أهلامين_50</v>
      </c>
      <c r="B80" s="120" t="str">
        <f>IF(ISBLANK([3]Data!B22)," ",[3]Data!$C$7)</f>
        <v>أهلامين</v>
      </c>
      <c r="C80" s="120" t="str">
        <f>IF(ISBLANK([3]Data!H22)," ",[3]Data!$L$7)</f>
        <v>6APG-2</v>
      </c>
      <c r="D80" s="120" t="str">
        <f>IF(ISBLANK([3]Data!B22)," ",[3]Data!B22)</f>
        <v>E141118470</v>
      </c>
      <c r="E80" s="120" t="str">
        <f>IF(ISBLANK([3]Data!C22)," ",[3]Data!C22)</f>
        <v>أهلمين11</v>
      </c>
      <c r="F80" s="120" t="str">
        <f>IF(ISBLANK([3]Data!D22)," ",[3]Data!D22)</f>
        <v>ذكر</v>
      </c>
      <c r="G80" s="120" t="str">
        <f>IF(ISBLANK([3]Data!E22)," ",[3]Data!E22)</f>
        <v xml:space="preserve"> </v>
      </c>
      <c r="H80" s="120">
        <f>IF(ISBLANK([3]Data!F22)," ",[3]Data!F22)</f>
        <v>1</v>
      </c>
      <c r="I80" s="120">
        <f>IF(ISBLANK([3]Data!G22)," ",[3]Data!G22)</f>
        <v>1</v>
      </c>
      <c r="J80" s="120">
        <f>IF(ISBLANK([3]Data!H22)," ",[3]Data!H22)</f>
        <v>5.48</v>
      </c>
      <c r="K80" s="120"/>
      <c r="L80" s="120">
        <f>IF(ISBLANK([3]Data!J22)," ",[3]Data!J22)</f>
        <v>7.18</v>
      </c>
      <c r="M80" s="120"/>
    </row>
    <row r="81" spans="1:13" ht="18.75" x14ac:dyDescent="0.3">
      <c r="A81" s="120" t="str">
        <f>B81&amp;"_"&amp;COUNTIF($C$10:$C$10:B81,B81)</f>
        <v>أهلامين_51</v>
      </c>
      <c r="B81" s="120" t="str">
        <f>IF(ISBLANK([3]Data!B23)," ",[3]Data!$C$7)</f>
        <v>أهلامين</v>
      </c>
      <c r="C81" s="120" t="str">
        <f>IF(ISBLANK([3]Data!H23)," ",[3]Data!$L$7)</f>
        <v>6APG-2</v>
      </c>
      <c r="D81" s="120" t="str">
        <f>IF(ISBLANK([3]Data!B23)," ",[3]Data!B23)</f>
        <v>E141124147</v>
      </c>
      <c r="E81" s="120" t="str">
        <f>IF(ISBLANK([3]Data!C23)," ",[3]Data!C23)</f>
        <v>أهلمين12</v>
      </c>
      <c r="F81" s="120" t="str">
        <f>IF(ISBLANK([3]Data!D23)," ",[3]Data!D23)</f>
        <v>ذكر</v>
      </c>
      <c r="G81" s="120" t="str">
        <f>IF(ISBLANK([3]Data!E23)," ",[3]Data!E23)</f>
        <v xml:space="preserve"> </v>
      </c>
      <c r="H81" s="120">
        <f>IF(ISBLANK([3]Data!F23)," ",[3]Data!F23)</f>
        <v>1</v>
      </c>
      <c r="I81" s="120">
        <f>IF(ISBLANK([3]Data!G23)," ",[3]Data!G23)</f>
        <v>1</v>
      </c>
      <c r="J81" s="120">
        <f>IF(ISBLANK([3]Data!H23)," ",[3]Data!H23)</f>
        <v>5.77</v>
      </c>
      <c r="K81" s="120"/>
      <c r="L81" s="120">
        <f>IF(ISBLANK([3]Data!J23)," ",[3]Data!J23)</f>
        <v>7.44</v>
      </c>
      <c r="M81" s="120"/>
    </row>
    <row r="82" spans="1:13" ht="18.75" x14ac:dyDescent="0.3">
      <c r="A82" s="120" t="str">
        <f>B82&amp;"_"&amp;COUNTIF($C$10:$C$10:B82,B82)</f>
        <v>أهلامين_52</v>
      </c>
      <c r="B82" s="120" t="str">
        <f>IF(ISBLANK([3]Data!B24)," ",[3]Data!$C$7)</f>
        <v>أهلامين</v>
      </c>
      <c r="C82" s="120" t="str">
        <f>IF(ISBLANK([3]Data!H24)," ",[3]Data!$L$7)</f>
        <v>6APG-2</v>
      </c>
      <c r="D82" s="120" t="str">
        <f>IF(ISBLANK([3]Data!B24)," ",[3]Data!B24)</f>
        <v>E142094383</v>
      </c>
      <c r="E82" s="120" t="str">
        <f>IF(ISBLANK([3]Data!C24)," ",[3]Data!C24)</f>
        <v>أهلمين13</v>
      </c>
      <c r="F82" s="120" t="str">
        <f>IF(ISBLANK([3]Data!D24)," ",[3]Data!D24)</f>
        <v>أنثى</v>
      </c>
      <c r="G82" s="120" t="str">
        <f>IF(ISBLANK([3]Data!E24)," ",[3]Data!E24)</f>
        <v xml:space="preserve"> </v>
      </c>
      <c r="H82" s="120">
        <f>IF(ISBLANK([3]Data!F24)," ",[3]Data!F24)</f>
        <v>2</v>
      </c>
      <c r="I82" s="120">
        <f>IF(ISBLANK([3]Data!G24)," ",[3]Data!G24)</f>
        <v>1</v>
      </c>
      <c r="J82" s="120">
        <f>IF(ISBLANK([3]Data!H24)," ",[3]Data!H24)</f>
        <v>4.92</v>
      </c>
      <c r="K82" s="120"/>
      <c r="L82" s="120">
        <f>IF(ISBLANK([3]Data!J24)," ",[3]Data!J24)</f>
        <v>2.79</v>
      </c>
      <c r="M82" s="120"/>
    </row>
    <row r="83" spans="1:13" ht="18.75" x14ac:dyDescent="0.3">
      <c r="A83" s="120" t="str">
        <f>B83&amp;"_"&amp;COUNTIF($C$10:$C$10:B83,B83)</f>
        <v>أهلامين_53</v>
      </c>
      <c r="B83" s="120" t="str">
        <f>IF(ISBLANK([3]Data!B25)," ",[3]Data!$C$7)</f>
        <v>أهلامين</v>
      </c>
      <c r="C83" s="120" t="str">
        <f>IF(ISBLANK([3]Data!H25)," ",[3]Data!$L$7)</f>
        <v>6APG-2</v>
      </c>
      <c r="D83" s="120" t="str">
        <f>IF(ISBLANK([3]Data!B25)," ",[3]Data!B25)</f>
        <v>E142121685</v>
      </c>
      <c r="E83" s="120" t="str">
        <f>IF(ISBLANK([3]Data!C25)," ",[3]Data!C25)</f>
        <v>أهلمين14</v>
      </c>
      <c r="F83" s="120" t="str">
        <f>IF(ISBLANK([3]Data!D25)," ",[3]Data!D25)</f>
        <v>أنثى</v>
      </c>
      <c r="G83" s="120" t="str">
        <f>IF(ISBLANK([3]Data!E25)," ",[3]Data!E25)</f>
        <v xml:space="preserve"> </v>
      </c>
      <c r="H83" s="120">
        <f>IF(ISBLANK([3]Data!F25)," ",[3]Data!F25)</f>
        <v>1</v>
      </c>
      <c r="I83" s="120">
        <f>IF(ISBLANK([3]Data!G25)," ",[3]Data!G25)</f>
        <v>1</v>
      </c>
      <c r="J83" s="120">
        <f>IF(ISBLANK([3]Data!H25)," ",[3]Data!H25)</f>
        <v>5.95</v>
      </c>
      <c r="K83" s="120"/>
      <c r="L83" s="120">
        <f>IF(ISBLANK([3]Data!J25)," ",[3]Data!J25)</f>
        <v>6.64</v>
      </c>
      <c r="M83" s="120"/>
    </row>
    <row r="84" spans="1:13" ht="18.75" x14ac:dyDescent="0.3">
      <c r="A84" s="120" t="str">
        <f>B84&amp;"_"&amp;COUNTIF($C$10:$C$10:B84,B84)</f>
        <v>أهلامين_54</v>
      </c>
      <c r="B84" s="120" t="str">
        <f>IF(ISBLANK([3]Data!B26)," ",[3]Data!$C$7)</f>
        <v>أهلامين</v>
      </c>
      <c r="C84" s="120" t="str">
        <f>IF(ISBLANK([3]Data!H26)," ",[3]Data!$L$7)</f>
        <v>6APG-2</v>
      </c>
      <c r="D84" s="120" t="str">
        <f>IF(ISBLANK([3]Data!B26)," ",[3]Data!B26)</f>
        <v>E144124234</v>
      </c>
      <c r="E84" s="120" t="str">
        <f>IF(ISBLANK([3]Data!C26)," ",[3]Data!C26)</f>
        <v>أهلمين15</v>
      </c>
      <c r="F84" s="120" t="str">
        <f>IF(ISBLANK([3]Data!D26)," ",[3]Data!D26)</f>
        <v>أنثى</v>
      </c>
      <c r="G84" s="120" t="str">
        <f>IF(ISBLANK([3]Data!E26)," ",[3]Data!E26)</f>
        <v xml:space="preserve"> </v>
      </c>
      <c r="H84" s="120">
        <f>IF(ISBLANK([3]Data!F26)," ",[3]Data!F26)</f>
        <v>1</v>
      </c>
      <c r="I84" s="120">
        <f>IF(ISBLANK([3]Data!G26)," ",[3]Data!G26)</f>
        <v>1</v>
      </c>
      <c r="J84" s="120">
        <f>IF(ISBLANK([3]Data!H26)," ",[3]Data!H26)</f>
        <v>5.6</v>
      </c>
      <c r="K84" s="120"/>
      <c r="L84" s="120">
        <f>IF(ISBLANK([3]Data!J26)," ",[3]Data!J26)</f>
        <v>6.77</v>
      </c>
      <c r="M84" s="120"/>
    </row>
    <row r="85" spans="1:13" ht="18.75" x14ac:dyDescent="0.3">
      <c r="A85" s="120" t="str">
        <f>B85&amp;"_"&amp;COUNTIF($C$10:$C$10:B85,B85)</f>
        <v>أهلامين_55</v>
      </c>
      <c r="B85" s="120" t="str">
        <f>IF(ISBLANK([3]Data!B27)," ",[3]Data!$C$7)</f>
        <v>أهلامين</v>
      </c>
      <c r="C85" s="120" t="str">
        <f>IF(ISBLANK([3]Data!H27)," ",[3]Data!$L$7)</f>
        <v>6APG-2</v>
      </c>
      <c r="D85" s="120" t="str">
        <f>IF(ISBLANK([3]Data!B27)," ",[3]Data!B27)</f>
        <v>E144124236</v>
      </c>
      <c r="E85" s="120" t="str">
        <f>IF(ISBLANK([3]Data!C27)," ",[3]Data!C27)</f>
        <v>أهلمين16</v>
      </c>
      <c r="F85" s="120" t="str">
        <f>IF(ISBLANK([3]Data!D27)," ",[3]Data!D27)</f>
        <v>أنثى</v>
      </c>
      <c r="G85" s="120" t="str">
        <f>IF(ISBLANK([3]Data!E27)," ",[3]Data!E27)</f>
        <v xml:space="preserve"> </v>
      </c>
      <c r="H85" s="120">
        <f>IF(ISBLANK([3]Data!F27)," ",[3]Data!F27)</f>
        <v>1</v>
      </c>
      <c r="I85" s="120">
        <f>IF(ISBLANK([3]Data!G27)," ",[3]Data!G27)</f>
        <v>1</v>
      </c>
      <c r="J85" s="120">
        <f>IF(ISBLANK([3]Data!H27)," ",[3]Data!H27)</f>
        <v>5.05</v>
      </c>
      <c r="K85" s="120"/>
      <c r="L85" s="120">
        <f>IF(ISBLANK([3]Data!J27)," ",[3]Data!J27)</f>
        <v>4.1900000000000004</v>
      </c>
      <c r="M85" s="120"/>
    </row>
    <row r="86" spans="1:13" ht="18.75" x14ac:dyDescent="0.3">
      <c r="A86" s="120" t="str">
        <f>B86&amp;"_"&amp;COUNTIF($C$10:$C$10:B86,B86)</f>
        <v>أهلامين_56</v>
      </c>
      <c r="B86" s="120" t="str">
        <f>IF(ISBLANK([3]Data!B28)," ",[3]Data!$C$7)</f>
        <v>أهلامين</v>
      </c>
      <c r="C86" s="120" t="str">
        <f>IF(ISBLANK([3]Data!H28)," ",[3]Data!$L$7)</f>
        <v>6APG-2</v>
      </c>
      <c r="D86" s="120" t="str">
        <f>IF(ISBLANK([3]Data!B28)," ",[3]Data!B28)</f>
        <v>E144124238</v>
      </c>
      <c r="E86" s="120" t="str">
        <f>IF(ISBLANK([3]Data!C28)," ",[3]Data!C28)</f>
        <v>أهلمين17</v>
      </c>
      <c r="F86" s="120" t="str">
        <f>IF(ISBLANK([3]Data!D28)," ",[3]Data!D28)</f>
        <v>أنثى</v>
      </c>
      <c r="G86" s="120" t="str">
        <f>IF(ISBLANK([3]Data!E28)," ",[3]Data!E28)</f>
        <v xml:space="preserve"> </v>
      </c>
      <c r="H86" s="120">
        <f>IF(ISBLANK([3]Data!F28)," ",[3]Data!F28)</f>
        <v>1</v>
      </c>
      <c r="I86" s="120">
        <f>IF(ISBLANK([3]Data!G28)," ",[3]Data!G28)</f>
        <v>1</v>
      </c>
      <c r="J86" s="120">
        <f>IF(ISBLANK([3]Data!H28)," ",[3]Data!H28)</f>
        <v>5.3</v>
      </c>
      <c r="K86" s="120"/>
      <c r="L86" s="120">
        <f>IF(ISBLANK([3]Data!J28)," ",[3]Data!J28)</f>
        <v>5.08</v>
      </c>
      <c r="M86" s="120"/>
    </row>
    <row r="87" spans="1:13" ht="18.75" x14ac:dyDescent="0.3">
      <c r="A87" s="120" t="str">
        <f>B87&amp;"_"&amp;COUNTIF($C$10:$C$10:B87,B87)</f>
        <v>أهلامين_57</v>
      </c>
      <c r="B87" s="120" t="str">
        <f>IF(ISBLANK([3]Data!B29)," ",[3]Data!$C$7)</f>
        <v>أهلامين</v>
      </c>
      <c r="C87" s="120" t="str">
        <f>IF(ISBLANK([3]Data!H29)," ",[3]Data!$L$7)</f>
        <v>6APG-2</v>
      </c>
      <c r="D87" s="120" t="str">
        <f>IF(ISBLANK([3]Data!B29)," ",[3]Data!B29)</f>
        <v>E147108468</v>
      </c>
      <c r="E87" s="120" t="str">
        <f>IF(ISBLANK([3]Data!C29)," ",[3]Data!C29)</f>
        <v>أهلمين18</v>
      </c>
      <c r="F87" s="120" t="str">
        <f>IF(ISBLANK([3]Data!D29)," ",[3]Data!D29)</f>
        <v>أنثى</v>
      </c>
      <c r="G87" s="120">
        <f>IF(ISBLANK([3]Data!E29)," ",[3]Data!E29)</f>
        <v>1</v>
      </c>
      <c r="H87" s="120">
        <f>IF(ISBLANK([3]Data!F29)," ",[3]Data!F29)</f>
        <v>1</v>
      </c>
      <c r="I87" s="120">
        <f>IF(ISBLANK([3]Data!G29)," ",[3]Data!G29)</f>
        <v>1</v>
      </c>
      <c r="J87" s="120">
        <f>IF(ISBLANK([3]Data!H29)," ",[3]Data!H29)</f>
        <v>5.16</v>
      </c>
      <c r="K87" s="120"/>
      <c r="L87" s="120">
        <f>IF(ISBLANK([3]Data!J29)," ",[3]Data!J29)</f>
        <v>6.31</v>
      </c>
      <c r="M87" s="120"/>
    </row>
    <row r="88" spans="1:13" ht="18.75" x14ac:dyDescent="0.3">
      <c r="A88" s="120" t="str">
        <f>B88&amp;"_"&amp;COUNTIF($C$10:$C$10:B88,B88)</f>
        <v>أهلامين_58</v>
      </c>
      <c r="B88" s="120" t="str">
        <f>IF(ISBLANK([3]Data!B30)," ",[3]Data!$C$7)</f>
        <v>أهلامين</v>
      </c>
      <c r="C88" s="120" t="str">
        <f>IF(ISBLANK([3]Data!H30)," ",[3]Data!$L$7)</f>
        <v>6APG-2</v>
      </c>
      <c r="D88" s="120" t="str">
        <f>IF(ISBLANK([3]Data!B30)," ",[3]Data!B30)</f>
        <v>E148029910</v>
      </c>
      <c r="E88" s="120" t="str">
        <f>IF(ISBLANK([3]Data!C30)," ",[3]Data!C30)</f>
        <v>أهلمين19</v>
      </c>
      <c r="F88" s="120" t="str">
        <f>IF(ISBLANK([3]Data!D30)," ",[3]Data!D30)</f>
        <v>أنثى</v>
      </c>
      <c r="G88" s="120" t="str">
        <f>IF(ISBLANK([3]Data!E30)," ",[3]Data!E30)</f>
        <v xml:space="preserve"> </v>
      </c>
      <c r="H88" s="120">
        <f>IF(ISBLANK([3]Data!F30)," ",[3]Data!F30)</f>
        <v>1</v>
      </c>
      <c r="I88" s="120">
        <f>IF(ISBLANK([3]Data!G30)," ",[3]Data!G30)</f>
        <v>1</v>
      </c>
      <c r="J88" s="120">
        <f>IF(ISBLANK([3]Data!H30)," ",[3]Data!H30)</f>
        <v>8.27</v>
      </c>
      <c r="K88" s="120"/>
      <c r="L88" s="120">
        <f>IF(ISBLANK([3]Data!J30)," ",[3]Data!J30)</f>
        <v>9.33</v>
      </c>
      <c r="M88" s="120"/>
    </row>
    <row r="89" spans="1:13" ht="18.75" x14ac:dyDescent="0.3">
      <c r="A89" s="120" t="str">
        <f>B89&amp;"_"&amp;COUNTIF($C$10:$C$10:B89,B89)</f>
        <v>أهلامين_59</v>
      </c>
      <c r="B89" s="120" t="str">
        <f>IF(ISBLANK([3]Data!B31)," ",[3]Data!$C$7)</f>
        <v>أهلامين</v>
      </c>
      <c r="C89" s="120" t="str">
        <f>IF(ISBLANK([3]Data!H31)," ",[3]Data!$L$7)</f>
        <v>6APG-2</v>
      </c>
      <c r="D89" s="120" t="str">
        <f>IF(ISBLANK([3]Data!B31)," ",[3]Data!B31)</f>
        <v>E148108395</v>
      </c>
      <c r="E89" s="120" t="str">
        <f>IF(ISBLANK([3]Data!C31)," ",[3]Data!C31)</f>
        <v>أهلمين20</v>
      </c>
      <c r="F89" s="120" t="str">
        <f>IF(ISBLANK([3]Data!D31)," ",[3]Data!D31)</f>
        <v>ذكر</v>
      </c>
      <c r="G89" s="120">
        <f>IF(ISBLANK([3]Data!E31)," ",[3]Data!E31)</f>
        <v>1</v>
      </c>
      <c r="H89" s="120">
        <f>IF(ISBLANK([3]Data!F31)," ",[3]Data!F31)</f>
        <v>1</v>
      </c>
      <c r="I89" s="120">
        <f>IF(ISBLANK([3]Data!G31)," ",[3]Data!G31)</f>
        <v>1</v>
      </c>
      <c r="J89" s="120">
        <f>IF(ISBLANK([3]Data!H31)," ",[3]Data!H31)</f>
        <v>5.21</v>
      </c>
      <c r="K89" s="120"/>
      <c r="L89" s="120">
        <f>IF(ISBLANK([3]Data!J31)," ",[3]Data!J31)</f>
        <v>5.83</v>
      </c>
      <c r="M89" s="120"/>
    </row>
    <row r="90" spans="1:13" ht="18.75" x14ac:dyDescent="0.3">
      <c r="A90" s="120" t="str">
        <f>B90&amp;"_"&amp;COUNTIF($C$10:$C$10:B90,B90)</f>
        <v>أهلامين_60</v>
      </c>
      <c r="B90" s="120" t="str">
        <f>IF(ISBLANK([3]Data!B32)," ",[3]Data!$C$7)</f>
        <v>أهلامين</v>
      </c>
      <c r="C90" s="120" t="str">
        <f>IF(ISBLANK([3]Data!H32)," ",[3]Data!$L$7)</f>
        <v>6APG-2</v>
      </c>
      <c r="D90" s="120" t="str">
        <f>IF(ISBLANK([3]Data!B32)," ",[3]Data!B32)</f>
        <v>E149094374</v>
      </c>
      <c r="E90" s="120" t="str">
        <f>IF(ISBLANK([3]Data!C32)," ",[3]Data!C32)</f>
        <v>أهلمين21</v>
      </c>
      <c r="F90" s="120" t="str">
        <f>IF(ISBLANK([3]Data!D32)," ",[3]Data!D32)</f>
        <v>أنثى</v>
      </c>
      <c r="G90" s="120" t="str">
        <f>IF(ISBLANK([3]Data!E32)," ",[3]Data!E32)</f>
        <v xml:space="preserve"> </v>
      </c>
      <c r="H90" s="120">
        <f>IF(ISBLANK([3]Data!F32)," ",[3]Data!F32)</f>
        <v>1</v>
      </c>
      <c r="I90" s="120">
        <f>IF(ISBLANK([3]Data!G32)," ",[3]Data!G32)</f>
        <v>1</v>
      </c>
      <c r="J90" s="120">
        <f>IF(ISBLANK([3]Data!H32)," ",[3]Data!H32)</f>
        <v>5.3</v>
      </c>
      <c r="K90" s="120"/>
      <c r="L90" s="120">
        <f>IF(ISBLANK([3]Data!J32)," ",[3]Data!J32)</f>
        <v>4.5</v>
      </c>
      <c r="M90" s="120"/>
    </row>
    <row r="91" spans="1:13" ht="18.75" x14ac:dyDescent="0.3">
      <c r="A91" s="120" t="str">
        <f>B91&amp;"_"&amp;COUNTIF($C$10:$C$10:B91,B91)</f>
        <v>أهلامين_61</v>
      </c>
      <c r="B91" s="120" t="str">
        <f>IF(ISBLANK([3]Data!B33)," ",[3]Data!$C$7)</f>
        <v>أهلامين</v>
      </c>
      <c r="C91" s="120" t="str">
        <f>IF(ISBLANK([3]Data!H33)," ",[3]Data!$L$7)</f>
        <v>6APG-2</v>
      </c>
      <c r="D91" s="120" t="str">
        <f>IF(ISBLANK([3]Data!B33)," ",[3]Data!B33)</f>
        <v>E149095399</v>
      </c>
      <c r="E91" s="120" t="str">
        <f>IF(ISBLANK([3]Data!C33)," ",[3]Data!C33)</f>
        <v>أهلمين22</v>
      </c>
      <c r="F91" s="120" t="str">
        <f>IF(ISBLANK([3]Data!D33)," ",[3]Data!D33)</f>
        <v>ذكر</v>
      </c>
      <c r="G91" s="120" t="str">
        <f>IF(ISBLANK([3]Data!E33)," ",[3]Data!E33)</f>
        <v xml:space="preserve"> </v>
      </c>
      <c r="H91" s="120">
        <f>IF(ISBLANK([3]Data!F33)," ",[3]Data!F33)</f>
        <v>2</v>
      </c>
      <c r="I91" s="120">
        <f>IF(ISBLANK([3]Data!G33)," ",[3]Data!G33)</f>
        <v>1</v>
      </c>
      <c r="J91" s="120">
        <f>IF(ISBLANK([3]Data!H33)," ",[3]Data!H33)</f>
        <v>5.15</v>
      </c>
      <c r="K91" s="120"/>
      <c r="L91" s="120">
        <f>IF(ISBLANK([3]Data!J33)," ",[3]Data!J33)</f>
        <v>5.61</v>
      </c>
      <c r="M91" s="120"/>
    </row>
    <row r="92" spans="1:13" ht="18.75" x14ac:dyDescent="0.3">
      <c r="A92" s="120" t="str">
        <f>B92&amp;"_"&amp;COUNTIF($C$10:$C$10:B92,B92)</f>
        <v>أهلامين_62</v>
      </c>
      <c r="B92" s="120" t="str">
        <f>IF(ISBLANK([3]Data!B34)," ",[3]Data!$C$7)</f>
        <v>أهلامين</v>
      </c>
      <c r="C92" s="120" t="str">
        <f>IF(ISBLANK([3]Data!H34)," ",[3]Data!$L$7)</f>
        <v>6APG-2</v>
      </c>
      <c r="D92" s="120" t="str">
        <f>IF(ISBLANK([3]Data!B34)," ",[3]Data!B34)</f>
        <v>E149099449</v>
      </c>
      <c r="E92" s="120" t="str">
        <f>IF(ISBLANK([3]Data!C34)," ",[3]Data!C34)</f>
        <v>أهلمين23</v>
      </c>
      <c r="F92" s="120" t="str">
        <f>IF(ISBLANK([3]Data!D34)," ",[3]Data!D34)</f>
        <v>أنثى</v>
      </c>
      <c r="G92" s="120" t="str">
        <f>IF(ISBLANK([3]Data!E34)," ",[3]Data!E34)</f>
        <v xml:space="preserve"> </v>
      </c>
      <c r="H92" s="120">
        <f>IF(ISBLANK([3]Data!F34)," ",[3]Data!F34)</f>
        <v>1</v>
      </c>
      <c r="I92" s="120">
        <f>IF(ISBLANK([3]Data!G34)," ",[3]Data!G34)</f>
        <v>1</v>
      </c>
      <c r="J92" s="120">
        <f>IF(ISBLANK([3]Data!H34)," ",[3]Data!H34)</f>
        <v>6.34</v>
      </c>
      <c r="K92" s="120"/>
      <c r="L92" s="120">
        <f>IF(ISBLANK([3]Data!J34)," ",[3]Data!J34)</f>
        <v>7.64</v>
      </c>
      <c r="M92" s="120"/>
    </row>
    <row r="93" spans="1:13" ht="18.75" x14ac:dyDescent="0.3">
      <c r="A93" s="120" t="str">
        <f>B93&amp;"_"&amp;COUNTIF($C$10:$C$10:B93,B93)</f>
        <v>أهلامين_63</v>
      </c>
      <c r="B93" s="120" t="str">
        <f>IF(ISBLANK([3]Data!B35)," ",[3]Data!$C$7)</f>
        <v>أهلامين</v>
      </c>
      <c r="C93" s="120" t="str">
        <f>IF(ISBLANK([3]Data!H35)," ",[3]Data!$L$7)</f>
        <v>6APG-2</v>
      </c>
      <c r="D93" s="120" t="str">
        <f>IF(ISBLANK([3]Data!B35)," ",[3]Data!B35)</f>
        <v>E149099450</v>
      </c>
      <c r="E93" s="120" t="str">
        <f>IF(ISBLANK([3]Data!C35)," ",[3]Data!C35)</f>
        <v>أهلمين24</v>
      </c>
      <c r="F93" s="120" t="str">
        <f>IF(ISBLANK([3]Data!D35)," ",[3]Data!D35)</f>
        <v>أنثى</v>
      </c>
      <c r="G93" s="120" t="str">
        <f>IF(ISBLANK([3]Data!E35)," ",[3]Data!E35)</f>
        <v xml:space="preserve"> </v>
      </c>
      <c r="H93" s="120">
        <f>IF(ISBLANK([3]Data!F35)," ",[3]Data!F35)</f>
        <v>1</v>
      </c>
      <c r="I93" s="120">
        <f>IF(ISBLANK([3]Data!G35)," ",[3]Data!G35)</f>
        <v>1</v>
      </c>
      <c r="J93" s="120">
        <f>IF(ISBLANK([3]Data!H35)," ",[3]Data!H35)</f>
        <v>5.0199999999999996</v>
      </c>
      <c r="K93" s="120"/>
      <c r="L93" s="120">
        <f>IF(ISBLANK([3]Data!J35)," ",[3]Data!J35)</f>
        <v>5.61</v>
      </c>
      <c r="M93" s="120"/>
    </row>
    <row r="94" spans="1:13" ht="18.75" x14ac:dyDescent="0.3">
      <c r="A94" s="120" t="str">
        <f>B94&amp;"_"&amp;COUNTIF($C$10:$C$10:B94,B94)</f>
        <v>أهلامين_64</v>
      </c>
      <c r="B94" s="120" t="str">
        <f>IF(ISBLANK([3]Data!B36)," ",[3]Data!$C$7)</f>
        <v>أهلامين</v>
      </c>
      <c r="C94" s="120" t="str">
        <f>IF(ISBLANK([3]Data!H36)," ",[3]Data!$L$7)</f>
        <v>6APG-2</v>
      </c>
      <c r="D94" s="120" t="str">
        <f>IF(ISBLANK([3]Data!B36)," ",[3]Data!B36)</f>
        <v>E149099452</v>
      </c>
      <c r="E94" s="120" t="str">
        <f>IF(ISBLANK([3]Data!C36)," ",[3]Data!C36)</f>
        <v>أهلمين25</v>
      </c>
      <c r="F94" s="120" t="str">
        <f>IF(ISBLANK([3]Data!D36)," ",[3]Data!D36)</f>
        <v>أنثى</v>
      </c>
      <c r="G94" s="120" t="str">
        <f>IF(ISBLANK([3]Data!E36)," ",[3]Data!E36)</f>
        <v xml:space="preserve"> </v>
      </c>
      <c r="H94" s="120">
        <f>IF(ISBLANK([3]Data!F36)," ",[3]Data!F36)</f>
        <v>1</v>
      </c>
      <c r="I94" s="120">
        <f>IF(ISBLANK([3]Data!G36)," ",[3]Data!G36)</f>
        <v>1</v>
      </c>
      <c r="J94" s="120">
        <f>IF(ISBLANK([3]Data!H36)," ",[3]Data!H36)</f>
        <v>5.35</v>
      </c>
      <c r="K94" s="120"/>
      <c r="L94" s="120">
        <f>IF(ISBLANK([3]Data!J36)," ",[3]Data!J36)</f>
        <v>6.5</v>
      </c>
      <c r="M94" s="120"/>
    </row>
    <row r="95" spans="1:13" ht="18.75" x14ac:dyDescent="0.3">
      <c r="A95" s="120" t="str">
        <f>B95&amp;"_"&amp;COUNTIF($C$10:$C$10:B95,B95)</f>
        <v>أهلامين_65</v>
      </c>
      <c r="B95" s="120" t="str">
        <f>IF(ISBLANK([3]Data!B37)," ",[3]Data!$C$7)</f>
        <v>أهلامين</v>
      </c>
      <c r="C95" s="120" t="str">
        <f>IF(ISBLANK([3]Data!H37)," ",[3]Data!$L$7)</f>
        <v>6APG-2</v>
      </c>
      <c r="D95" s="120" t="str">
        <f>IF(ISBLANK([3]Data!B37)," ",[3]Data!B37)</f>
        <v>E148200432</v>
      </c>
      <c r="E95" s="120" t="str">
        <f>IF(ISBLANK([3]Data!C37)," ",[3]Data!C37)</f>
        <v>أهلمين26</v>
      </c>
      <c r="F95" s="120" t="str">
        <f>IF(ISBLANK([3]Data!D37)," ",[3]Data!D37)</f>
        <v>أنثى</v>
      </c>
      <c r="G95" s="120" t="str">
        <f>IF(ISBLANK([3]Data!E37)," ",[3]Data!E37)</f>
        <v xml:space="preserve"> </v>
      </c>
      <c r="H95" s="120">
        <f>IF(ISBLANK([3]Data!F37)," ",[3]Data!F37)</f>
        <v>1</v>
      </c>
      <c r="I95" s="120">
        <f>IF(ISBLANK([3]Data!G37)," ",[3]Data!G37)</f>
        <v>1</v>
      </c>
      <c r="J95" s="120">
        <f>IF(ISBLANK([3]Data!H37)," ",[3]Data!H37)</f>
        <v>6.57</v>
      </c>
      <c r="K95" s="120"/>
      <c r="L95" s="120">
        <f>IF(ISBLANK([3]Data!J37)," ",[3]Data!J37)</f>
        <v>7.16</v>
      </c>
      <c r="M95" s="120"/>
    </row>
    <row r="96" spans="1:13" ht="18.75" x14ac:dyDescent="0.3">
      <c r="A96" s="120" t="str">
        <f>B96&amp;"_"&amp;COUNTIF($C$10:$C$10:B96,B96)</f>
        <v>أهلامين_66</v>
      </c>
      <c r="B96" s="120" t="str">
        <f>IF(ISBLANK([3]Data!B38)," ",[3]Data!$C$7)</f>
        <v>أهلامين</v>
      </c>
      <c r="C96" s="120" t="str">
        <f>IF(ISBLANK([3]Data!H38)," ",[3]Data!$L$7)</f>
        <v>6APG-2</v>
      </c>
      <c r="D96" s="120" t="str">
        <f>IF(ISBLANK([3]Data!B38)," ",[3]Data!B38)</f>
        <v>E149099454</v>
      </c>
      <c r="E96" s="120" t="str">
        <f>IF(ISBLANK([3]Data!C38)," ",[3]Data!C38)</f>
        <v>أهلمين27</v>
      </c>
      <c r="F96" s="120" t="str">
        <f>IF(ISBLANK([3]Data!D38)," ",[3]Data!D38)</f>
        <v>أنثى</v>
      </c>
      <c r="G96" s="120" t="str">
        <f>IF(ISBLANK([3]Data!E38)," ",[3]Data!E38)</f>
        <v xml:space="preserve"> </v>
      </c>
      <c r="H96" s="120">
        <f>IF(ISBLANK([3]Data!F38)," ",[3]Data!F38)</f>
        <v>1</v>
      </c>
      <c r="I96" s="120">
        <f>IF(ISBLANK([3]Data!G38)," ",[3]Data!G38)</f>
        <v>1</v>
      </c>
      <c r="J96" s="120">
        <f>IF(ISBLANK([3]Data!H38)," ",[3]Data!H38)</f>
        <v>6.8</v>
      </c>
      <c r="K96" s="120"/>
      <c r="L96" s="120">
        <f>IF(ISBLANK([3]Data!J38)," ",[3]Data!J38)</f>
        <v>8.31</v>
      </c>
      <c r="M96" s="120"/>
    </row>
    <row r="97" spans="1:13" ht="18.75" x14ac:dyDescent="0.3">
      <c r="A97" s="120" t="str">
        <f>B97&amp;"_"&amp;COUNTIF($C$10:$C$10:B97,B97)</f>
        <v>أهلامين_67</v>
      </c>
      <c r="B97" s="120" t="str">
        <f>IF(ISBLANK([3]Data!B39)," ",[3]Data!$C$7)</f>
        <v>أهلامين</v>
      </c>
      <c r="C97" s="120" t="str">
        <f>IF(ISBLANK([3]Data!H39)," ",[3]Data!$L$7)</f>
        <v>6APG-2</v>
      </c>
      <c r="D97" s="120" t="str">
        <f>IF(ISBLANK([3]Data!B39)," ",[3]Data!B39)</f>
        <v>E149099457</v>
      </c>
      <c r="E97" s="120" t="str">
        <f>IF(ISBLANK([3]Data!C39)," ",[3]Data!C39)</f>
        <v>أهلمين28</v>
      </c>
      <c r="F97" s="120" t="str">
        <f>IF(ISBLANK([3]Data!D39)," ",[3]Data!D39)</f>
        <v>أنثى</v>
      </c>
      <c r="G97" s="120" t="str">
        <f>IF(ISBLANK([3]Data!E39)," ",[3]Data!E39)</f>
        <v xml:space="preserve"> </v>
      </c>
      <c r="H97" s="120">
        <f>IF(ISBLANK([3]Data!F39)," ",[3]Data!F39)</f>
        <v>1</v>
      </c>
      <c r="I97" s="120">
        <f>IF(ISBLANK([3]Data!G39)," ",[3]Data!G39)</f>
        <v>1</v>
      </c>
      <c r="J97" s="120">
        <f>IF(ISBLANK([3]Data!H39)," ",[3]Data!H39)</f>
        <v>6.13</v>
      </c>
      <c r="K97" s="120"/>
      <c r="L97" s="120">
        <f>IF(ISBLANK([3]Data!J39)," ",[3]Data!J39)</f>
        <v>7.23</v>
      </c>
      <c r="M97" s="120"/>
    </row>
    <row r="98" spans="1:13" ht="18.75" x14ac:dyDescent="0.3">
      <c r="A98" s="120" t="str">
        <f>B98&amp;"_"&amp;COUNTIF($C$10:$C$10:B98,B98)</f>
        <v>أهلامين_68</v>
      </c>
      <c r="B98" s="120" t="str">
        <f>IF(ISBLANK([3]Data!B40)," ",[3]Data!$C$7)</f>
        <v>أهلامين</v>
      </c>
      <c r="C98" s="120" t="str">
        <f>IF(ISBLANK([3]Data!H40)," ",[3]Data!$L$7)</f>
        <v>6APG-2</v>
      </c>
      <c r="D98" s="120" t="str">
        <f>IF(ISBLANK([3]Data!B40)," ",[3]Data!B40)</f>
        <v>E149099460</v>
      </c>
      <c r="E98" s="120" t="str">
        <f>IF(ISBLANK([3]Data!C40)," ",[3]Data!C40)</f>
        <v>أهلمين29</v>
      </c>
      <c r="F98" s="120" t="str">
        <f>IF(ISBLANK([3]Data!D40)," ",[3]Data!D40)</f>
        <v>أنثى</v>
      </c>
      <c r="G98" s="120" t="str">
        <f>IF(ISBLANK([3]Data!E40)," ",[3]Data!E40)</f>
        <v xml:space="preserve"> </v>
      </c>
      <c r="H98" s="120">
        <f>IF(ISBLANK([3]Data!F40)," ",[3]Data!F40)</f>
        <v>1</v>
      </c>
      <c r="I98" s="120">
        <f>IF(ISBLANK([3]Data!G40)," ",[3]Data!G40)</f>
        <v>1</v>
      </c>
      <c r="J98" s="120">
        <f>IF(ISBLANK([3]Data!H40)," ",[3]Data!H40)</f>
        <v>5.38</v>
      </c>
      <c r="K98" s="120"/>
      <c r="L98" s="120">
        <f>IF(ISBLANK([3]Data!J40)," ",[3]Data!J40)</f>
        <v>6.62</v>
      </c>
      <c r="M98" s="120"/>
    </row>
    <row r="99" spans="1:13" ht="18.75" x14ac:dyDescent="0.3">
      <c r="A99" s="120" t="str">
        <f>B99&amp;"_"&amp;COUNTIF($C$10:$C$10:B99,B99)</f>
        <v>أهلامين_69</v>
      </c>
      <c r="B99" s="120" t="str">
        <f>IF(ISBLANK([3]Data!B41)," ",[3]Data!$C$7)</f>
        <v>أهلامين</v>
      </c>
      <c r="C99" s="120" t="str">
        <f>IF(ISBLANK([3]Data!H41)," ",[3]Data!$L$7)</f>
        <v>6APG-2</v>
      </c>
      <c r="D99" s="120" t="str">
        <f>IF(ISBLANK([3]Data!B41)," ",[3]Data!B41)</f>
        <v>E149124248</v>
      </c>
      <c r="E99" s="120" t="str">
        <f>IF(ISBLANK([3]Data!C41)," ",[3]Data!C41)</f>
        <v>أهلمين30</v>
      </c>
      <c r="F99" s="120" t="str">
        <f>IF(ISBLANK([3]Data!D41)," ",[3]Data!D41)</f>
        <v>أنثى</v>
      </c>
      <c r="G99" s="120" t="str">
        <f>IF(ISBLANK([3]Data!E41)," ",[3]Data!E41)</f>
        <v xml:space="preserve"> </v>
      </c>
      <c r="H99" s="120">
        <f>IF(ISBLANK([3]Data!F41)," ",[3]Data!F41)</f>
        <v>1</v>
      </c>
      <c r="I99" s="120">
        <f>IF(ISBLANK([3]Data!G41)," ",[3]Data!G41)</f>
        <v>1</v>
      </c>
      <c r="J99" s="120">
        <f>IF(ISBLANK([3]Data!H41)," ",[3]Data!H41)</f>
        <v>5.38</v>
      </c>
      <c r="K99" s="120"/>
      <c r="L99" s="120">
        <f>IF(ISBLANK([3]Data!J41)," ",[3]Data!J41)</f>
        <v>5.99</v>
      </c>
      <c r="M99" s="120"/>
    </row>
    <row r="100" spans="1:13" ht="18.75" x14ac:dyDescent="0.3">
      <c r="A100" s="120" t="str">
        <f>B100&amp;"_"&amp;COUNTIF($C$10:$C$10:B100,B100)</f>
        <v>أهلامين_70</v>
      </c>
      <c r="B100" s="120" t="str">
        <f>IF(ISBLANK([3]Data!B42)," ",[3]Data!$C$7)</f>
        <v>أهلامين</v>
      </c>
      <c r="C100" s="120" t="str">
        <f>IF(ISBLANK([3]Data!H42)," ",[3]Data!$L$7)</f>
        <v>6APG-2</v>
      </c>
      <c r="D100" s="120" t="str">
        <f>IF(ISBLANK([3]Data!B42)," ",[3]Data!B42)</f>
        <v>E149124249</v>
      </c>
      <c r="E100" s="120" t="str">
        <f>IF(ISBLANK([3]Data!C42)," ",[3]Data!C42)</f>
        <v>أهلمين31</v>
      </c>
      <c r="F100" s="120" t="str">
        <f>IF(ISBLANK([3]Data!D42)," ",[3]Data!D42)</f>
        <v>ذكر</v>
      </c>
      <c r="G100" s="120" t="str">
        <f>IF(ISBLANK([3]Data!E42)," ",[3]Data!E42)</f>
        <v xml:space="preserve"> </v>
      </c>
      <c r="H100" s="120">
        <f>IF(ISBLANK([3]Data!F42)," ",[3]Data!F42)</f>
        <v>1</v>
      </c>
      <c r="I100" s="120">
        <f>IF(ISBLANK([3]Data!G42)," ",[3]Data!G42)</f>
        <v>1</v>
      </c>
      <c r="J100" s="120">
        <f>IF(ISBLANK([3]Data!H42)," ",[3]Data!H42)</f>
        <v>6.71</v>
      </c>
      <c r="K100" s="120"/>
      <c r="L100" s="120">
        <f>IF(ISBLANK([3]Data!J42)," ",[3]Data!J42)</f>
        <v>7.17</v>
      </c>
      <c r="M100" s="120"/>
    </row>
    <row r="101" spans="1:13" ht="18.75" x14ac:dyDescent="0.3">
      <c r="A101" s="120" t="str">
        <f>B101&amp;"_"&amp;COUNTIF($C$10:$C$10:B101,B101)</f>
        <v>أهلامين_71</v>
      </c>
      <c r="B101" s="120" t="str">
        <f>IF(ISBLANK([3]Data!B43)," ",[3]Data!$C$7)</f>
        <v>أهلامين</v>
      </c>
      <c r="C101" s="120" t="str">
        <f>IF(ISBLANK([3]Data!H43)," ",[3]Data!$L$7)</f>
        <v>6APG-2</v>
      </c>
      <c r="D101" s="120" t="str">
        <f>IF(ISBLANK([3]Data!B43)," ",[3]Data!B43)</f>
        <v>E149124250</v>
      </c>
      <c r="E101" s="120" t="str">
        <f>IF(ISBLANK([3]Data!C43)," ",[3]Data!C43)</f>
        <v>أهلمين32</v>
      </c>
      <c r="F101" s="120" t="str">
        <f>IF(ISBLANK([3]Data!D43)," ",[3]Data!D43)</f>
        <v>ذكر</v>
      </c>
      <c r="G101" s="120" t="str">
        <f>IF(ISBLANK([3]Data!E43)," ",[3]Data!E43)</f>
        <v xml:space="preserve"> </v>
      </c>
      <c r="H101" s="120">
        <f>IF(ISBLANK([3]Data!F43)," ",[3]Data!F43)</f>
        <v>1</v>
      </c>
      <c r="I101" s="120">
        <f>IF(ISBLANK([3]Data!G43)," ",[3]Data!G43)</f>
        <v>1</v>
      </c>
      <c r="J101" s="120">
        <f>IF(ISBLANK([3]Data!H43)," ",[3]Data!H43)</f>
        <v>6.33</v>
      </c>
      <c r="K101" s="120"/>
      <c r="L101" s="120">
        <f>IF(ISBLANK([3]Data!J43)," ",[3]Data!J43)</f>
        <v>6.65</v>
      </c>
      <c r="M101" s="120"/>
    </row>
    <row r="102" spans="1:13" ht="18.75" x14ac:dyDescent="0.3">
      <c r="A102" s="120" t="str">
        <f>B102&amp;"_"&amp;COUNTIF($C$10:$C$10:B102,B102)</f>
        <v>أهلامين_72</v>
      </c>
      <c r="B102" s="120" t="str">
        <f>IF(ISBLANK([3]Data!B44)," ",[3]Data!$C$7)</f>
        <v>أهلامين</v>
      </c>
      <c r="C102" s="120" t="str">
        <f>IF(ISBLANK([3]Data!H44)," ",[3]Data!$L$7)</f>
        <v>6APG-2</v>
      </c>
      <c r="D102" s="120" t="str">
        <f>IF(ISBLANK([3]Data!B44)," ",[3]Data!B44)</f>
        <v>G131742576</v>
      </c>
      <c r="E102" s="120" t="str">
        <f>IF(ISBLANK([3]Data!C44)," ",[3]Data!C44)</f>
        <v>أهلمين33</v>
      </c>
      <c r="F102" s="120" t="str">
        <f>IF(ISBLANK([3]Data!D44)," ",[3]Data!D44)</f>
        <v>أنثى</v>
      </c>
      <c r="G102" s="120" t="str">
        <f>IF(ISBLANK([3]Data!E44)," ",[3]Data!E44)</f>
        <v xml:space="preserve"> </v>
      </c>
      <c r="H102" s="120">
        <f>IF(ISBLANK([3]Data!F44)," ",[3]Data!F44)</f>
        <v>1</v>
      </c>
      <c r="I102" s="120">
        <f>IF(ISBLANK([3]Data!G44)," ",[3]Data!G44)</f>
        <v>1</v>
      </c>
      <c r="J102" s="120">
        <f>IF(ISBLANK([3]Data!H44)," ",[3]Data!H44)</f>
        <v>6.27</v>
      </c>
      <c r="K102" s="120"/>
      <c r="L102" s="120">
        <f>IF(ISBLANK([3]Data!J44)," ",[3]Data!J44)</f>
        <v>7</v>
      </c>
      <c r="M102" s="120"/>
    </row>
    <row r="103" spans="1:13" ht="18.75" x14ac:dyDescent="0.3">
      <c r="A103" s="120" t="str">
        <f>B103&amp;"_"&amp;COUNTIF($C$10:$C$10:B103,B103)</f>
        <v>أهلامين_73</v>
      </c>
      <c r="B103" s="120" t="str">
        <f>IF(ISBLANK([3]Data!B45)," ",[3]Data!$C$7)</f>
        <v>أهلامين</v>
      </c>
      <c r="C103" s="120" t="str">
        <f>IF(ISBLANK([3]Data!H45)," ",[3]Data!$L$7)</f>
        <v>6APG-2</v>
      </c>
      <c r="D103" s="120" t="str">
        <f>IF(ISBLANK([3]Data!B45)," ",[3]Data!B45)</f>
        <v>J130085629</v>
      </c>
      <c r="E103" s="120" t="str">
        <f>IF(ISBLANK([3]Data!C45)," ",[3]Data!C45)</f>
        <v>أهلمين34</v>
      </c>
      <c r="F103" s="120" t="str">
        <f>IF(ISBLANK([3]Data!D45)," ",[3]Data!D45)</f>
        <v>ذكر</v>
      </c>
      <c r="G103" s="120" t="str">
        <f>IF(ISBLANK([3]Data!E45)," ",[3]Data!E45)</f>
        <v xml:space="preserve"> </v>
      </c>
      <c r="H103" s="120">
        <f>IF(ISBLANK([3]Data!F45)," ",[3]Data!F45)</f>
        <v>1</v>
      </c>
      <c r="I103" s="120">
        <f>IF(ISBLANK([3]Data!G45)," ",[3]Data!G45)</f>
        <v>2</v>
      </c>
      <c r="J103" s="120">
        <f>IF(ISBLANK([3]Data!H45)," ",[3]Data!H45)</f>
        <v>5.17</v>
      </c>
      <c r="K103" s="120"/>
      <c r="L103" s="120">
        <f>IF(ISBLANK([3]Data!J45)," ",[3]Data!J45)</f>
        <v>4.16</v>
      </c>
      <c r="M103" s="120"/>
    </row>
    <row r="104" spans="1:13" ht="18.75" x14ac:dyDescent="0.3">
      <c r="A104" s="120" t="str">
        <f>B104&amp;"_"&amp;COUNTIF($C$10:$C$10:B104,B104)</f>
        <v>أهلامين_74</v>
      </c>
      <c r="B104" s="120" t="str">
        <f>IF(ISBLANK([3]Data!B46)," ",[3]Data!$C$7)</f>
        <v>أهلامين</v>
      </c>
      <c r="C104" s="120" t="str">
        <f>IF(ISBLANK([3]Data!H46)," ",[3]Data!$L$7)</f>
        <v>6APG-2</v>
      </c>
      <c r="D104" s="120" t="str">
        <f>IF(ISBLANK([3]Data!B46)," ",[3]Data!B46)</f>
        <v>E140099484</v>
      </c>
      <c r="E104" s="120" t="str">
        <f>IF(ISBLANK([3]Data!C46)," ",[3]Data!C46)</f>
        <v>أهلمين35</v>
      </c>
      <c r="F104" s="120" t="str">
        <f>IF(ISBLANK([3]Data!D46)," ",[3]Data!D46)</f>
        <v>ذكر</v>
      </c>
      <c r="G104" s="120" t="str">
        <f>IF(ISBLANK([3]Data!E46)," ",[3]Data!E46)</f>
        <v xml:space="preserve"> </v>
      </c>
      <c r="H104" s="120">
        <f>IF(ISBLANK([3]Data!F46)," ",[3]Data!F46)</f>
        <v>1</v>
      </c>
      <c r="I104" s="120">
        <f>IF(ISBLANK([3]Data!G46)," ",[3]Data!G46)</f>
        <v>1</v>
      </c>
      <c r="J104" s="120">
        <f>IF(ISBLANK([3]Data!H46)," ",[3]Data!H46)</f>
        <v>5.15</v>
      </c>
      <c r="K104" s="120"/>
      <c r="L104" s="120">
        <f>IF(ISBLANK([3]Data!J46)," ",[3]Data!J46)</f>
        <v>4.75</v>
      </c>
      <c r="M104" s="120"/>
    </row>
    <row r="105" spans="1:13" ht="18.75" x14ac:dyDescent="0.3">
      <c r="A105" s="120" t="str">
        <f>B105&amp;"_"&amp;COUNTIF($C$10:$C$10:B105,B105)</f>
        <v>أهلامين_75</v>
      </c>
      <c r="B105" s="120" t="str">
        <f>IF(ISBLANK([3]Data!B47)," ",[3]Data!$C$7)</f>
        <v>أهلامين</v>
      </c>
      <c r="C105" s="120" t="str">
        <f>IF(ISBLANK([3]Data!H47)," ",[3]Data!$L$7)</f>
        <v>6APG-2</v>
      </c>
      <c r="D105" s="120" t="str">
        <f>IF(ISBLANK([3]Data!B47)," ",[3]Data!B47)</f>
        <v>E142236471</v>
      </c>
      <c r="E105" s="120" t="str">
        <f>IF(ISBLANK([3]Data!C47)," ",[3]Data!C47)</f>
        <v>أهلمين36</v>
      </c>
      <c r="F105" s="120" t="str">
        <f>IF(ISBLANK([3]Data!D47)," ",[3]Data!D47)</f>
        <v>أنثى</v>
      </c>
      <c r="G105" s="120" t="str">
        <f>IF(ISBLANK([3]Data!E47)," ",[3]Data!E47)</f>
        <v xml:space="preserve"> </v>
      </c>
      <c r="H105" s="120">
        <f>IF(ISBLANK([3]Data!F47)," ",[3]Data!F47)</f>
        <v>1</v>
      </c>
      <c r="I105" s="120">
        <f>IF(ISBLANK([3]Data!G47)," ",[3]Data!G47)</f>
        <v>1</v>
      </c>
      <c r="J105" s="120">
        <f>IF(ISBLANK([3]Data!H47)," ",[3]Data!H47)</f>
        <v>6.49</v>
      </c>
      <c r="K105" s="120"/>
      <c r="L105" s="120">
        <f>IF(ISBLANK([3]Data!J47)," ",[3]Data!J47)</f>
        <v>7.92</v>
      </c>
      <c r="M105" s="120"/>
    </row>
    <row r="106" spans="1:13" ht="18.75" x14ac:dyDescent="0.3">
      <c r="A106" s="120" t="str">
        <f>B106&amp;"_"&amp;COUNTIF($C$10:$C$10:B106,B106)</f>
        <v>أهلامين_76</v>
      </c>
      <c r="B106" s="120" t="str">
        <f>IF(ISBLANK([3]Data!B48)," ",[3]Data!$C$7)</f>
        <v>أهلامين</v>
      </c>
      <c r="C106" s="120" t="str">
        <f>IF(ISBLANK([3]Data!H48)," ",[3]Data!$L$7)</f>
        <v>6APG-2</v>
      </c>
      <c r="D106" s="120" t="str">
        <f>IF(ISBLANK([3]Data!B48)," ",[3]Data!B48)</f>
        <v>G142001025</v>
      </c>
      <c r="E106" s="120" t="str">
        <f>IF(ISBLANK([3]Data!C48)," ",[3]Data!C48)</f>
        <v>أهلمين37</v>
      </c>
      <c r="F106" s="120" t="str">
        <f>IF(ISBLANK([3]Data!D48)," ",[3]Data!D48)</f>
        <v>ذكر</v>
      </c>
      <c r="G106" s="120" t="str">
        <f>IF(ISBLANK([3]Data!E48)," ",[3]Data!E48)</f>
        <v xml:space="preserve"> </v>
      </c>
      <c r="H106" s="120" t="str">
        <f>IF(ISBLANK([3]Data!F48)," ",[3]Data!F48)</f>
        <v xml:space="preserve"> </v>
      </c>
      <c r="I106" s="120">
        <f>IF(ISBLANK([3]Data!G48)," ",[3]Data!G48)</f>
        <v>1</v>
      </c>
      <c r="J106" s="120">
        <f>IF(ISBLANK([3]Data!H48)," ",[3]Data!H48)</f>
        <v>6.32</v>
      </c>
      <c r="K106" s="120"/>
      <c r="L106" s="120">
        <f>IF(ISBLANK([3]Data!J48)," ",[3]Data!J48)</f>
        <v>7.01</v>
      </c>
      <c r="M106" s="120"/>
    </row>
    <row r="107" spans="1:13" ht="18.75" x14ac:dyDescent="0.3">
      <c r="A107" s="120" t="str">
        <f>B107&amp;"_"&amp;COUNTIF($C$10:$C$10:B107,B107)</f>
        <v>أهلامين_77</v>
      </c>
      <c r="B107" s="120" t="str">
        <f>IF(ISBLANK([3]Data!B49)," ",[3]Data!$C$7)</f>
        <v>أهلامين</v>
      </c>
      <c r="C107" s="120" t="str">
        <f>IF(ISBLANK([3]Data!H49)," ",[3]Data!$L$7)</f>
        <v>6APG-2</v>
      </c>
      <c r="D107" s="120" t="str">
        <f>IF(ISBLANK([3]Data!B49)," ",[3]Data!B49)</f>
        <v>E149099458</v>
      </c>
      <c r="E107" s="120" t="str">
        <f>IF(ISBLANK([3]Data!C49)," ",[3]Data!C49)</f>
        <v>أهلمين38</v>
      </c>
      <c r="F107" s="120" t="str">
        <f>IF(ISBLANK([3]Data!D49)," ",[3]Data!D49)</f>
        <v>أنثى</v>
      </c>
      <c r="G107" s="120" t="str">
        <f>IF(ISBLANK([3]Data!E49)," ",[3]Data!E49)</f>
        <v xml:space="preserve"> </v>
      </c>
      <c r="H107" s="120">
        <f>IF(ISBLANK([3]Data!F49)," ",[3]Data!F49)</f>
        <v>1</v>
      </c>
      <c r="I107" s="120">
        <f>IF(ISBLANK([3]Data!G49)," ",[3]Data!G49)</f>
        <v>1</v>
      </c>
      <c r="J107" s="120">
        <f>IF(ISBLANK([3]Data!H49)," ",[3]Data!H49)</f>
        <v>5.64</v>
      </c>
      <c r="K107" s="120"/>
      <c r="L107" s="120">
        <f>IF(ISBLANK([3]Data!J49)," ",[3]Data!J49)</f>
        <v>6.93</v>
      </c>
      <c r="M107" s="120"/>
    </row>
    <row r="108" spans="1:13" ht="18.75" x14ac:dyDescent="0.3">
      <c r="A108" s="120" t="str">
        <f>B108&amp;"_"&amp;COUNTIF($C$10:$C$10:B108,B108)</f>
        <v>أهلامين_78</v>
      </c>
      <c r="B108" s="120" t="str">
        <f>IF(ISBLANK([3]Data!B50)," ",[3]Data!$C$7)</f>
        <v>أهلامين</v>
      </c>
      <c r="C108" s="120" t="str">
        <f>IF(ISBLANK([3]Data!H50)," ",[3]Data!$L$7)</f>
        <v>6APG-2</v>
      </c>
      <c r="D108" s="120" t="str">
        <f>IF(ISBLANK([3]Data!B50)," ",[3]Data!B50)</f>
        <v>J133488430</v>
      </c>
      <c r="E108" s="120" t="str">
        <f>IF(ISBLANK([3]Data!C50)," ",[3]Data!C50)</f>
        <v>أهلمين39</v>
      </c>
      <c r="F108" s="120" t="str">
        <f>IF(ISBLANK([3]Data!D50)," ",[3]Data!D50)</f>
        <v>أنثى</v>
      </c>
      <c r="G108" s="120" t="str">
        <f>IF(ISBLANK([3]Data!E50)," ",[3]Data!E50)</f>
        <v xml:space="preserve"> </v>
      </c>
      <c r="H108" s="120">
        <f>IF(ISBLANK([3]Data!F50)," ",[3]Data!F50)</f>
        <v>1</v>
      </c>
      <c r="I108" s="120">
        <f>IF(ISBLANK([3]Data!G50)," ",[3]Data!G50)</f>
        <v>1</v>
      </c>
      <c r="J108" s="120">
        <f>IF(ISBLANK([3]Data!H50)," ",[3]Data!H50)</f>
        <v>5.85</v>
      </c>
      <c r="K108" s="120"/>
      <c r="L108" s="120">
        <f>IF(ISBLANK([3]Data!J50)," ",[3]Data!J50)</f>
        <v>7.15</v>
      </c>
      <c r="M108" s="120"/>
    </row>
    <row r="109" spans="1:13" ht="18.75" x14ac:dyDescent="0.3">
      <c r="A109" s="120" t="str">
        <f>B109&amp;"_"&amp;COUNTIF($C$10:$C$10:B109,B109)</f>
        <v xml:space="preserve"> _44</v>
      </c>
      <c r="B109" s="120" t="str">
        <f>IF(ISBLANK([3]Data!B51)," ",[3]Data!$C$7)</f>
        <v xml:space="preserve"> </v>
      </c>
      <c r="C109" s="120" t="str">
        <f>IF(ISBLANK([3]Data!H51)," ",[3]Data!$L$7)</f>
        <v xml:space="preserve"> </v>
      </c>
      <c r="D109" s="120" t="str">
        <f>IF(ISBLANK([3]Data!B51)," ",[3]Data!B51)</f>
        <v xml:space="preserve"> </v>
      </c>
      <c r="E109" s="120" t="str">
        <f>IF(ISBLANK([3]Data!C51)," ",[3]Data!C51)</f>
        <v xml:space="preserve"> </v>
      </c>
      <c r="F109" s="120" t="str">
        <f>IF(ISBLANK([3]Data!D51)," ",[3]Data!D51)</f>
        <v xml:space="preserve"> </v>
      </c>
      <c r="G109" s="120" t="str">
        <f>IF(ISBLANK([3]Data!E51)," ",[3]Data!E51)</f>
        <v xml:space="preserve"> </v>
      </c>
      <c r="H109" s="120" t="str">
        <f>IF(ISBLANK([3]Data!F51)," ",[3]Data!F51)</f>
        <v xml:space="preserve"> </v>
      </c>
      <c r="I109" s="120" t="str">
        <f>IF(ISBLANK([3]Data!G51)," ",[3]Data!G51)</f>
        <v xml:space="preserve"> </v>
      </c>
      <c r="J109" s="120" t="str">
        <f>IF(ISBLANK([3]Data!H51)," ",[3]Data!H51)</f>
        <v xml:space="preserve"> </v>
      </c>
      <c r="K109" s="120"/>
      <c r="L109" s="120" t="str">
        <f>IF(ISBLANK([3]Data!J51)," ",[3]Data!J51)</f>
        <v xml:space="preserve"> </v>
      </c>
      <c r="M109" s="120"/>
    </row>
    <row r="110" spans="1:13" ht="18.75" x14ac:dyDescent="0.3">
      <c r="A110" s="120" t="str">
        <f>B110&amp;"_"&amp;COUNTIF($C$10:$C$10:B110,B110)</f>
        <v xml:space="preserve"> _46</v>
      </c>
      <c r="B110" s="120" t="str">
        <f>IF(ISBLANK([3]Data!B52)," ",[3]Data!$C$7)</f>
        <v xml:space="preserve"> </v>
      </c>
      <c r="C110" s="120" t="str">
        <f>IF(ISBLANK([3]Data!H52)," ",[3]Data!$L$7)</f>
        <v xml:space="preserve"> </v>
      </c>
      <c r="D110" s="120" t="str">
        <f>IF(ISBLANK([3]Data!B52)," ",[3]Data!B52)</f>
        <v xml:space="preserve"> </v>
      </c>
      <c r="E110" s="120" t="str">
        <f>IF(ISBLANK([3]Data!C52)," ",[3]Data!C52)</f>
        <v xml:space="preserve"> </v>
      </c>
      <c r="F110" s="120" t="str">
        <f>IF(ISBLANK([3]Data!D52)," ",[3]Data!D52)</f>
        <v xml:space="preserve"> </v>
      </c>
      <c r="G110" s="120" t="str">
        <f>IF(ISBLANK([3]Data!E52)," ",[3]Data!E52)</f>
        <v xml:space="preserve"> </v>
      </c>
      <c r="H110" s="120" t="str">
        <f>IF(ISBLANK([3]Data!F52)," ",[3]Data!F52)</f>
        <v xml:space="preserve"> </v>
      </c>
      <c r="I110" s="120" t="str">
        <f>IF(ISBLANK([3]Data!G52)," ",[3]Data!G52)</f>
        <v xml:space="preserve"> </v>
      </c>
      <c r="J110" s="120" t="str">
        <f>IF(ISBLANK([3]Data!H52)," ",[3]Data!H52)</f>
        <v xml:space="preserve"> </v>
      </c>
      <c r="K110" s="120"/>
      <c r="L110" s="120" t="str">
        <f>IF(ISBLANK([3]Data!J52)," ",[3]Data!J52)</f>
        <v xml:space="preserve"> </v>
      </c>
      <c r="M110" s="120"/>
    </row>
    <row r="111" spans="1:13" ht="18.75" x14ac:dyDescent="0.3">
      <c r="A111" s="120" t="str">
        <f>B111&amp;"_"&amp;COUNTIF($C$10:$C$10:B111,B111)</f>
        <v xml:space="preserve"> _48</v>
      </c>
      <c r="B111" s="120" t="str">
        <f>IF(ISBLANK([3]Data!B53)," ",[3]Data!$C$7)</f>
        <v xml:space="preserve"> </v>
      </c>
      <c r="C111" s="120" t="str">
        <f>IF(ISBLANK([3]Data!H53)," ",[3]Data!$L$7)</f>
        <v xml:space="preserve"> </v>
      </c>
      <c r="D111" s="120" t="str">
        <f>IF(ISBLANK([3]Data!B53)," ",[3]Data!B53)</f>
        <v xml:space="preserve"> </v>
      </c>
      <c r="E111" s="120" t="str">
        <f>IF(ISBLANK([3]Data!C53)," ",[3]Data!C53)</f>
        <v xml:space="preserve"> </v>
      </c>
      <c r="F111" s="120" t="str">
        <f>IF(ISBLANK([3]Data!D53)," ",[3]Data!D53)</f>
        <v xml:space="preserve"> </v>
      </c>
      <c r="G111" s="120" t="str">
        <f>IF(ISBLANK([3]Data!E53)," ",[3]Data!E53)</f>
        <v xml:space="preserve"> </v>
      </c>
      <c r="H111" s="120" t="str">
        <f>IF(ISBLANK([3]Data!F53)," ",[3]Data!F53)</f>
        <v xml:space="preserve"> </v>
      </c>
      <c r="I111" s="120" t="str">
        <f>IF(ISBLANK([3]Data!G53)," ",[3]Data!G53)</f>
        <v xml:space="preserve"> </v>
      </c>
      <c r="J111" s="120" t="str">
        <f>IF(ISBLANK([3]Data!H53)," ",[3]Data!H53)</f>
        <v xml:space="preserve"> </v>
      </c>
      <c r="K111" s="120"/>
      <c r="L111" s="120" t="str">
        <f>IF(ISBLANK([3]Data!J53)," ",[3]Data!J53)</f>
        <v xml:space="preserve"> </v>
      </c>
      <c r="M111" s="120"/>
    </row>
    <row r="112" spans="1:13" ht="18.75" x14ac:dyDescent="0.3">
      <c r="A112" s="120" t="str">
        <f>B112&amp;"_"&amp;COUNTIF($C$10:$C$10:B112,B112)</f>
        <v xml:space="preserve"> _50</v>
      </c>
      <c r="B112" s="120" t="str">
        <f>IF(ISBLANK([3]Data!B54)," ",[3]Data!$C$7)</f>
        <v xml:space="preserve"> </v>
      </c>
      <c r="C112" s="120" t="str">
        <f>IF(ISBLANK([3]Data!H54)," ",[3]Data!$L$7)</f>
        <v xml:space="preserve"> </v>
      </c>
      <c r="D112" s="120" t="str">
        <f>IF(ISBLANK([3]Data!B54)," ",[3]Data!B54)</f>
        <v xml:space="preserve"> </v>
      </c>
      <c r="E112" s="120" t="str">
        <f>IF(ISBLANK([3]Data!C54)," ",[3]Data!C54)</f>
        <v xml:space="preserve"> </v>
      </c>
      <c r="F112" s="120" t="str">
        <f>IF(ISBLANK([3]Data!D54)," ",[3]Data!D54)</f>
        <v xml:space="preserve"> </v>
      </c>
      <c r="G112" s="120" t="str">
        <f>IF(ISBLANK([3]Data!E54)," ",[3]Data!E54)</f>
        <v xml:space="preserve"> </v>
      </c>
      <c r="H112" s="120" t="str">
        <f>IF(ISBLANK([3]Data!F54)," ",[3]Data!F54)</f>
        <v xml:space="preserve"> </v>
      </c>
      <c r="I112" s="120" t="str">
        <f>IF(ISBLANK([3]Data!G54)," ",[3]Data!G54)</f>
        <v xml:space="preserve"> </v>
      </c>
      <c r="J112" s="120" t="str">
        <f>IF(ISBLANK([3]Data!H54)," ",[3]Data!H54)</f>
        <v xml:space="preserve"> </v>
      </c>
      <c r="K112" s="120"/>
      <c r="L112" s="120" t="str">
        <f>IF(ISBLANK([3]Data!J54)," ",[3]Data!J54)</f>
        <v xml:space="preserve"> </v>
      </c>
      <c r="M112" s="120"/>
    </row>
    <row r="113" spans="1:13" ht="18.75" x14ac:dyDescent="0.3">
      <c r="A113" s="120" t="str">
        <f>B113&amp;"_"&amp;COUNTIF($C$10:$C$10:B113,B113)</f>
        <v xml:space="preserve"> _52</v>
      </c>
      <c r="B113" s="120" t="str">
        <f>IF(ISBLANK([3]Data!B55)," ",[3]Data!$C$7)</f>
        <v xml:space="preserve"> </v>
      </c>
      <c r="C113" s="120" t="str">
        <f>IF(ISBLANK([3]Data!H55)," ",[3]Data!$L$7)</f>
        <v xml:space="preserve"> </v>
      </c>
      <c r="D113" s="120" t="str">
        <f>IF(ISBLANK([3]Data!B55)," ",[3]Data!B55)</f>
        <v xml:space="preserve"> </v>
      </c>
      <c r="E113" s="120" t="str">
        <f>IF(ISBLANK([3]Data!C55)," ",[3]Data!C55)</f>
        <v xml:space="preserve"> </v>
      </c>
      <c r="F113" s="120" t="str">
        <f>IF(ISBLANK([3]Data!D55)," ",[3]Data!D55)</f>
        <v xml:space="preserve"> </v>
      </c>
      <c r="G113" s="120" t="str">
        <f>IF(ISBLANK([3]Data!E55)," ",[3]Data!E55)</f>
        <v xml:space="preserve"> </v>
      </c>
      <c r="H113" s="120" t="str">
        <f>IF(ISBLANK([3]Data!F55)," ",[3]Data!F55)</f>
        <v xml:space="preserve"> </v>
      </c>
      <c r="I113" s="120" t="str">
        <f>IF(ISBLANK([3]Data!G55)," ",[3]Data!G55)</f>
        <v xml:space="preserve"> </v>
      </c>
      <c r="J113" s="120" t="str">
        <f>IF(ISBLANK([3]Data!H55)," ",[3]Data!H55)</f>
        <v xml:space="preserve"> </v>
      </c>
      <c r="K113" s="120"/>
      <c r="L113" s="120" t="str">
        <f>IF(ISBLANK([3]Data!J55)," ",[3]Data!J55)</f>
        <v xml:space="preserve"> </v>
      </c>
      <c r="M113" s="120"/>
    </row>
    <row r="114" spans="1:13" ht="18.75" x14ac:dyDescent="0.3">
      <c r="A114" s="120" t="str">
        <f>B114&amp;"_"&amp;COUNTIF($C$10:$C$10:B114,B114)</f>
        <v xml:space="preserve"> _54</v>
      </c>
      <c r="B114" s="120" t="str">
        <f>IF(ISBLANK([3]Data!B56)," ",[3]Data!$C$7)</f>
        <v xml:space="preserve"> </v>
      </c>
      <c r="C114" s="120" t="str">
        <f>IF(ISBLANK([3]Data!H56)," ",[3]Data!$L$7)</f>
        <v xml:space="preserve"> </v>
      </c>
      <c r="D114" s="120" t="str">
        <f>IF(ISBLANK([3]Data!B56)," ",[3]Data!B56)</f>
        <v xml:space="preserve"> </v>
      </c>
      <c r="E114" s="120" t="str">
        <f>IF(ISBLANK([3]Data!C56)," ",[3]Data!C56)</f>
        <v xml:space="preserve"> </v>
      </c>
      <c r="F114" s="120" t="str">
        <f>IF(ISBLANK([3]Data!D56)," ",[3]Data!D56)</f>
        <v xml:space="preserve"> </v>
      </c>
      <c r="G114" s="120" t="str">
        <f>IF(ISBLANK([3]Data!E56)," ",[3]Data!E56)</f>
        <v xml:space="preserve"> </v>
      </c>
      <c r="H114" s="120" t="str">
        <f>IF(ISBLANK([3]Data!F56)," ",[3]Data!F56)</f>
        <v xml:space="preserve"> </v>
      </c>
      <c r="I114" s="120" t="str">
        <f>IF(ISBLANK([3]Data!G56)," ",[3]Data!G56)</f>
        <v xml:space="preserve"> </v>
      </c>
      <c r="J114" s="120" t="str">
        <f>IF(ISBLANK([3]Data!H56)," ",[3]Data!H56)</f>
        <v xml:space="preserve"> </v>
      </c>
      <c r="K114" s="120"/>
      <c r="L114" s="120" t="str">
        <f>IF(ISBLANK([3]Data!J56)," ",[3]Data!J56)</f>
        <v xml:space="preserve"> </v>
      </c>
      <c r="M114" s="120"/>
    </row>
    <row r="115" spans="1:13" ht="18.75" x14ac:dyDescent="0.3">
      <c r="A115" s="120" t="str">
        <f>B115&amp;"_"&amp;COUNTIF($C$10:$C$10:B115,B115)</f>
        <v xml:space="preserve"> _56</v>
      </c>
      <c r="B115" s="120" t="str">
        <f>IF(ISBLANK([3]Data!B57)," ",[3]Data!$C$7)</f>
        <v xml:space="preserve"> </v>
      </c>
      <c r="C115" s="120" t="str">
        <f>IF(ISBLANK([3]Data!H57)," ",[3]Data!$L$7)</f>
        <v xml:space="preserve"> </v>
      </c>
      <c r="D115" s="120" t="str">
        <f>IF(ISBLANK([3]Data!B57)," ",[3]Data!B57)</f>
        <v xml:space="preserve"> </v>
      </c>
      <c r="E115" s="120" t="str">
        <f>IF(ISBLANK([3]Data!C57)," ",[3]Data!C57)</f>
        <v xml:space="preserve"> </v>
      </c>
      <c r="F115" s="120" t="str">
        <f>IF(ISBLANK([3]Data!D57)," ",[3]Data!D57)</f>
        <v xml:space="preserve"> </v>
      </c>
      <c r="G115" s="120" t="str">
        <f>IF(ISBLANK([3]Data!E57)," ",[3]Data!E57)</f>
        <v xml:space="preserve"> </v>
      </c>
      <c r="H115" s="120" t="str">
        <f>IF(ISBLANK([3]Data!F57)," ",[3]Data!F57)</f>
        <v xml:space="preserve"> </v>
      </c>
      <c r="I115" s="120" t="str">
        <f>IF(ISBLANK([3]Data!G57)," ",[3]Data!G57)</f>
        <v xml:space="preserve"> </v>
      </c>
      <c r="J115" s="120" t="str">
        <f>IF(ISBLANK([3]Data!H57)," ",[3]Data!H57)</f>
        <v xml:space="preserve"> </v>
      </c>
      <c r="K115" s="120"/>
      <c r="L115" s="120" t="str">
        <f>IF(ISBLANK([3]Data!J57)," ",[3]Data!J57)</f>
        <v xml:space="preserve"> </v>
      </c>
      <c r="M115" s="120"/>
    </row>
    <row r="116" spans="1:13" ht="18.75" x14ac:dyDescent="0.3">
      <c r="A116" s="120" t="str">
        <f>B116&amp;"_"&amp;COUNTIF($C$10:$C$10:B116,B116)</f>
        <v xml:space="preserve"> _58</v>
      </c>
      <c r="B116" s="120" t="str">
        <f>IF(ISBLANK([3]Data!B58)," ",[3]Data!$C$7)</f>
        <v xml:space="preserve"> </v>
      </c>
      <c r="C116" s="120" t="str">
        <f>IF(ISBLANK([3]Data!H58)," ",[3]Data!$L$7)</f>
        <v xml:space="preserve"> </v>
      </c>
      <c r="D116" s="120" t="str">
        <f>IF(ISBLANK([3]Data!B58)," ",[3]Data!B58)</f>
        <v xml:space="preserve"> </v>
      </c>
      <c r="E116" s="120" t="str">
        <f>IF(ISBLANK([3]Data!C58)," ",[3]Data!C58)</f>
        <v xml:space="preserve"> </v>
      </c>
      <c r="F116" s="120" t="str">
        <f>IF(ISBLANK([3]Data!D58)," ",[3]Data!D58)</f>
        <v xml:space="preserve"> </v>
      </c>
      <c r="G116" s="120" t="str">
        <f>IF(ISBLANK([3]Data!E58)," ",[3]Data!E58)</f>
        <v xml:space="preserve"> </v>
      </c>
      <c r="H116" s="120" t="str">
        <f>IF(ISBLANK([3]Data!F58)," ",[3]Data!F58)</f>
        <v xml:space="preserve"> </v>
      </c>
      <c r="I116" s="120" t="str">
        <f>IF(ISBLANK([3]Data!G58)," ",[3]Data!G58)</f>
        <v xml:space="preserve"> </v>
      </c>
      <c r="J116" s="120" t="str">
        <f>IF(ISBLANK([3]Data!H58)," ",[3]Data!H58)</f>
        <v xml:space="preserve"> </v>
      </c>
      <c r="K116" s="120"/>
      <c r="L116" s="120" t="str">
        <f>IF(ISBLANK([3]Data!J58)," ",[3]Data!J58)</f>
        <v xml:space="preserve"> </v>
      </c>
      <c r="M116" s="120"/>
    </row>
    <row r="117" spans="1:13" ht="18.75" x14ac:dyDescent="0.3">
      <c r="A117" s="120" t="str">
        <f>B117&amp;"_"&amp;COUNTIF($C$10:$C$10:B117,B117)</f>
        <v xml:space="preserve"> _60</v>
      </c>
      <c r="B117" s="120" t="str">
        <f>IF(ISBLANK([3]Data!B59)," ",[3]Data!$C$7)</f>
        <v xml:space="preserve"> </v>
      </c>
      <c r="C117" s="120" t="str">
        <f>IF(ISBLANK([3]Data!H59)," ",[3]Data!$L$7)</f>
        <v xml:space="preserve"> </v>
      </c>
      <c r="D117" s="120" t="str">
        <f>IF(ISBLANK([3]Data!B59)," ",[3]Data!B59)</f>
        <v xml:space="preserve"> </v>
      </c>
      <c r="E117" s="120" t="str">
        <f>IF(ISBLANK([3]Data!C59)," ",[3]Data!C59)</f>
        <v xml:space="preserve"> </v>
      </c>
      <c r="F117" s="120" t="str">
        <f>IF(ISBLANK([3]Data!D59)," ",[3]Data!D59)</f>
        <v xml:space="preserve"> </v>
      </c>
      <c r="G117" s="120" t="str">
        <f>IF(ISBLANK([3]Data!E59)," ",[3]Data!E59)</f>
        <v xml:space="preserve"> </v>
      </c>
      <c r="H117" s="120" t="str">
        <f>IF(ISBLANK([3]Data!F59)," ",[3]Data!F59)</f>
        <v xml:space="preserve"> </v>
      </c>
      <c r="I117" s="120" t="str">
        <f>IF(ISBLANK([3]Data!G59)," ",[3]Data!G59)</f>
        <v xml:space="preserve"> </v>
      </c>
      <c r="J117" s="120" t="str">
        <f>IF(ISBLANK([3]Data!H59)," ",[3]Data!H59)</f>
        <v xml:space="preserve"> </v>
      </c>
      <c r="K117" s="120"/>
      <c r="L117" s="120" t="str">
        <f>IF(ISBLANK([3]Data!J59)," ",[3]Data!J59)</f>
        <v xml:space="preserve"> </v>
      </c>
      <c r="M117" s="120"/>
    </row>
    <row r="118" spans="1:13" ht="18.75" x14ac:dyDescent="0.3">
      <c r="A118" s="120" t="str">
        <f>B118&amp;"_"&amp;COUNTIF($C$10:$C$10:B118,B118)</f>
        <v xml:space="preserve"> _62</v>
      </c>
      <c r="B118" s="120" t="str">
        <f>IF(ISBLANK([3]Data!B60)," ",[3]Data!$C$7)</f>
        <v xml:space="preserve"> </v>
      </c>
      <c r="C118" s="120" t="str">
        <f>IF(ISBLANK([3]Data!H60)," ",[3]Data!$L$7)</f>
        <v xml:space="preserve"> </v>
      </c>
      <c r="D118" s="120" t="str">
        <f>IF(ISBLANK([3]Data!B60)," ",[3]Data!B60)</f>
        <v xml:space="preserve"> </v>
      </c>
      <c r="E118" s="120" t="str">
        <f>IF(ISBLANK([3]Data!C60)," ",[3]Data!C60)</f>
        <v xml:space="preserve"> </v>
      </c>
      <c r="F118" s="120" t="str">
        <f>IF(ISBLANK([3]Data!D60)," ",[3]Data!D60)</f>
        <v xml:space="preserve"> </v>
      </c>
      <c r="G118" s="120" t="str">
        <f>IF(ISBLANK([3]Data!E60)," ",[3]Data!E60)</f>
        <v xml:space="preserve"> </v>
      </c>
      <c r="H118" s="120" t="str">
        <f>IF(ISBLANK([3]Data!F60)," ",[3]Data!F60)</f>
        <v xml:space="preserve"> </v>
      </c>
      <c r="I118" s="120" t="str">
        <f>IF(ISBLANK([3]Data!G60)," ",[3]Data!G60)</f>
        <v xml:space="preserve"> </v>
      </c>
      <c r="J118" s="120" t="str">
        <f>IF(ISBLANK([3]Data!H60)," ",[3]Data!H60)</f>
        <v xml:space="preserve"> </v>
      </c>
      <c r="K118" s="120"/>
      <c r="L118" s="120" t="str">
        <f>IF(ISBLANK([3]Data!J60)," ",[3]Data!J60)</f>
        <v xml:space="preserve"> </v>
      </c>
      <c r="M118" s="120"/>
    </row>
    <row r="119" spans="1:13" ht="18.75" x14ac:dyDescent="0.3">
      <c r="A119" s="120" t="str">
        <f>B119&amp;"_"&amp;COUNTIF($C$10:$C$10:B119,B119)</f>
        <v xml:space="preserve"> _64</v>
      </c>
      <c r="B119" s="120" t="str">
        <f>IF(ISBLANK([3]Data!B61)," ",[3]Data!$C$7)</f>
        <v xml:space="preserve"> </v>
      </c>
      <c r="C119" s="120" t="str">
        <f>IF(ISBLANK([3]Data!H61)," ",[3]Data!$L$7)</f>
        <v xml:space="preserve"> </v>
      </c>
      <c r="D119" s="120" t="str">
        <f>IF(ISBLANK([3]Data!B61)," ",[3]Data!B61)</f>
        <v xml:space="preserve"> </v>
      </c>
      <c r="E119" s="120" t="str">
        <f>IF(ISBLANK([3]Data!C61)," ",[3]Data!C61)</f>
        <v xml:space="preserve"> </v>
      </c>
      <c r="F119" s="120" t="str">
        <f>IF(ISBLANK([3]Data!D61)," ",[3]Data!D61)</f>
        <v xml:space="preserve"> </v>
      </c>
      <c r="G119" s="120" t="str">
        <f>IF(ISBLANK([3]Data!E61)," ",[3]Data!E61)</f>
        <v xml:space="preserve"> </v>
      </c>
      <c r="H119" s="120" t="str">
        <f>IF(ISBLANK([3]Data!F61)," ",[3]Data!F61)</f>
        <v xml:space="preserve"> </v>
      </c>
      <c r="I119" s="120" t="str">
        <f>IF(ISBLANK([3]Data!G61)," ",[3]Data!G61)</f>
        <v xml:space="preserve"> </v>
      </c>
      <c r="J119" s="120" t="str">
        <f>IF(ISBLANK([3]Data!H61)," ",[3]Data!H61)</f>
        <v xml:space="preserve"> </v>
      </c>
      <c r="K119" s="120"/>
      <c r="L119" s="120" t="str">
        <f>IF(ISBLANK([3]Data!J61)," ",[3]Data!J61)</f>
        <v xml:space="preserve"> </v>
      </c>
      <c r="M119" s="120"/>
    </row>
    <row r="120" spans="1:13" ht="18.75" x14ac:dyDescent="0.3">
      <c r="A120" s="120" t="str">
        <f>B120&amp;"_"&amp;COUNTIF($C$10:$C$10:B120,B120)</f>
        <v xml:space="preserve"> _66</v>
      </c>
      <c r="B120" s="120" t="str">
        <f>IF(ISBLANK([3]Data!B62)," ",[3]Data!$C$7)</f>
        <v xml:space="preserve"> </v>
      </c>
      <c r="C120" s="120" t="str">
        <f>IF(ISBLANK([3]Data!H62)," ",[3]Data!$L$7)</f>
        <v xml:space="preserve"> </v>
      </c>
      <c r="D120" s="120" t="str">
        <f>IF(ISBLANK([3]Data!B62)," ",[3]Data!B62)</f>
        <v xml:space="preserve"> </v>
      </c>
      <c r="E120" s="120" t="str">
        <f>IF(ISBLANK([3]Data!C62)," ",[3]Data!C62)</f>
        <v xml:space="preserve"> </v>
      </c>
      <c r="F120" s="120" t="str">
        <f>IF(ISBLANK([3]Data!D62)," ",[3]Data!D62)</f>
        <v xml:space="preserve"> </v>
      </c>
      <c r="G120" s="120" t="str">
        <f>IF(ISBLANK([3]Data!E62)," ",[3]Data!E62)</f>
        <v xml:space="preserve"> </v>
      </c>
      <c r="H120" s="120" t="str">
        <f>IF(ISBLANK([3]Data!F62)," ",[3]Data!F62)</f>
        <v xml:space="preserve"> </v>
      </c>
      <c r="I120" s="120" t="str">
        <f>IF(ISBLANK([3]Data!G62)," ",[3]Data!G62)</f>
        <v xml:space="preserve"> </v>
      </c>
      <c r="J120" s="120" t="str">
        <f>IF(ISBLANK([3]Data!H62)," ",[3]Data!H62)</f>
        <v xml:space="preserve"> </v>
      </c>
      <c r="K120" s="120"/>
      <c r="L120" s="120" t="str">
        <f>IF(ISBLANK([3]Data!J62)," ",[3]Data!J62)</f>
        <v xml:space="preserve"> </v>
      </c>
      <c r="M120" s="120"/>
    </row>
    <row r="121" spans="1:13" ht="18.75" x14ac:dyDescent="0.3">
      <c r="A121" s="120" t="str">
        <f>B121&amp;"_"&amp;COUNTIF($C$10:$C$10:B121,B121)</f>
        <v xml:space="preserve"> _68</v>
      </c>
      <c r="B121" s="120" t="str">
        <f>IF(ISBLANK([3]Data!B63)," ",[3]Data!$C$7)</f>
        <v xml:space="preserve"> </v>
      </c>
      <c r="C121" s="120" t="str">
        <f>IF(ISBLANK([3]Data!H63)," ",[3]Data!$L$7)</f>
        <v xml:space="preserve"> </v>
      </c>
      <c r="D121" s="120" t="str">
        <f>IF(ISBLANK([3]Data!B63)," ",[3]Data!B63)</f>
        <v xml:space="preserve"> </v>
      </c>
      <c r="E121" s="120" t="str">
        <f>IF(ISBLANK([3]Data!C63)," ",[3]Data!C63)</f>
        <v xml:space="preserve"> </v>
      </c>
      <c r="F121" s="120" t="str">
        <f>IF(ISBLANK([3]Data!D63)," ",[3]Data!D63)</f>
        <v xml:space="preserve"> </v>
      </c>
      <c r="G121" s="120" t="str">
        <f>IF(ISBLANK([3]Data!E63)," ",[3]Data!E63)</f>
        <v xml:space="preserve"> </v>
      </c>
      <c r="H121" s="120" t="str">
        <f>IF(ISBLANK([3]Data!F63)," ",[3]Data!F63)</f>
        <v xml:space="preserve"> </v>
      </c>
      <c r="I121" s="120" t="str">
        <f>IF(ISBLANK([3]Data!G63)," ",[3]Data!G63)</f>
        <v xml:space="preserve"> </v>
      </c>
      <c r="J121" s="120" t="str">
        <f>IF(ISBLANK([3]Data!H63)," ",[3]Data!H63)</f>
        <v xml:space="preserve"> </v>
      </c>
      <c r="K121" s="120"/>
      <c r="L121" s="120" t="str">
        <f>IF(ISBLANK([3]Data!J63)," ",[3]Data!J63)</f>
        <v xml:space="preserve"> </v>
      </c>
      <c r="M121" s="120"/>
    </row>
    <row r="122" spans="1:13" ht="18.75" x14ac:dyDescent="0.3">
      <c r="A122" s="120" t="str">
        <f>B122&amp;"_"&amp;COUNTIF($C$10:$C$10:B122,B122)</f>
        <v xml:space="preserve"> _70</v>
      </c>
      <c r="B122" s="120" t="str">
        <f>IF(ISBLANK([3]Data!B64)," ",[3]Data!$C$7)</f>
        <v xml:space="preserve"> </v>
      </c>
      <c r="C122" s="120" t="str">
        <f>IF(ISBLANK([3]Data!H64)," ",[3]Data!$L$7)</f>
        <v xml:space="preserve"> </v>
      </c>
      <c r="D122" s="120" t="str">
        <f>IF(ISBLANK([3]Data!B64)," ",[3]Data!B64)</f>
        <v xml:space="preserve"> </v>
      </c>
      <c r="E122" s="120" t="str">
        <f>IF(ISBLANK([3]Data!C64)," ",[3]Data!C64)</f>
        <v xml:space="preserve"> </v>
      </c>
      <c r="F122" s="120" t="str">
        <f>IF(ISBLANK([3]Data!D64)," ",[3]Data!D64)</f>
        <v xml:space="preserve"> </v>
      </c>
      <c r="G122" s="120" t="str">
        <f>IF(ISBLANK([3]Data!E64)," ",[3]Data!E64)</f>
        <v xml:space="preserve"> </v>
      </c>
      <c r="H122" s="120" t="str">
        <f>IF(ISBLANK([3]Data!F64)," ",[3]Data!F64)</f>
        <v xml:space="preserve"> </v>
      </c>
      <c r="I122" s="120" t="str">
        <f>IF(ISBLANK([3]Data!G64)," ",[3]Data!G64)</f>
        <v xml:space="preserve"> </v>
      </c>
      <c r="J122" s="120" t="str">
        <f>IF(ISBLANK([3]Data!H64)," ",[3]Data!H64)</f>
        <v xml:space="preserve"> </v>
      </c>
      <c r="K122" s="120"/>
      <c r="L122" s="120" t="str">
        <f>IF(ISBLANK([3]Data!J64)," ",[3]Data!J64)</f>
        <v xml:space="preserve"> </v>
      </c>
      <c r="M122" s="120"/>
    </row>
    <row r="123" spans="1:13" ht="18.75" x14ac:dyDescent="0.3">
      <c r="A123" s="120" t="str">
        <f>B123&amp;"_"&amp;COUNTIF($C$10:$C$10:B123,B123)</f>
        <v xml:space="preserve"> _72</v>
      </c>
      <c r="B123" s="120" t="str">
        <f>IF(ISBLANK([3]Data!B65)," ",[3]Data!$C$7)</f>
        <v xml:space="preserve"> </v>
      </c>
      <c r="C123" s="120" t="str">
        <f>IF(ISBLANK([3]Data!H65)," ",[3]Data!$L$7)</f>
        <v xml:space="preserve"> </v>
      </c>
      <c r="D123" s="120" t="str">
        <f>IF(ISBLANK([3]Data!B65)," ",[3]Data!B65)</f>
        <v xml:space="preserve"> </v>
      </c>
      <c r="E123" s="120" t="str">
        <f>IF(ISBLANK([3]Data!C65)," ",[3]Data!C65)</f>
        <v xml:space="preserve"> </v>
      </c>
      <c r="F123" s="120" t="str">
        <f>IF(ISBLANK([3]Data!D65)," ",[3]Data!D65)</f>
        <v xml:space="preserve"> </v>
      </c>
      <c r="G123" s="120" t="str">
        <f>IF(ISBLANK([3]Data!E65)," ",[3]Data!E65)</f>
        <v xml:space="preserve"> </v>
      </c>
      <c r="H123" s="120" t="str">
        <f>IF(ISBLANK([3]Data!F65)," ",[3]Data!F65)</f>
        <v xml:space="preserve"> </v>
      </c>
      <c r="I123" s="120" t="str">
        <f>IF(ISBLANK([3]Data!G65)," ",[3]Data!G65)</f>
        <v xml:space="preserve"> </v>
      </c>
      <c r="J123" s="120" t="str">
        <f>IF(ISBLANK([3]Data!H65)," ",[3]Data!H65)</f>
        <v xml:space="preserve"> </v>
      </c>
      <c r="K123" s="120"/>
      <c r="L123" s="120" t="str">
        <f>IF(ISBLANK([3]Data!J65)," ",[3]Data!J65)</f>
        <v xml:space="preserve"> </v>
      </c>
      <c r="M123" s="120"/>
    </row>
    <row r="124" spans="1:13" ht="18.75" x14ac:dyDescent="0.3">
      <c r="A124" s="120" t="str">
        <f>B124&amp;"_"&amp;COUNTIF($C$10:$C$10:B124,B124)</f>
        <v xml:space="preserve"> _74</v>
      </c>
      <c r="B124" s="120" t="str">
        <f>IF(ISBLANK([3]Data!B66)," ",[3]Data!$C$7)</f>
        <v xml:space="preserve"> </v>
      </c>
      <c r="C124" s="120" t="str">
        <f>IF(ISBLANK([3]Data!H66)," ",[3]Data!$L$7)</f>
        <v xml:space="preserve"> </v>
      </c>
      <c r="D124" s="120" t="str">
        <f>IF(ISBLANK([3]Data!B66)," ",[3]Data!B66)</f>
        <v xml:space="preserve"> </v>
      </c>
      <c r="E124" s="120" t="str">
        <f>IF(ISBLANK([3]Data!C66)," ",[3]Data!C66)</f>
        <v xml:space="preserve"> </v>
      </c>
      <c r="F124" s="120" t="str">
        <f>IF(ISBLANK([3]Data!D66)," ",[3]Data!D66)</f>
        <v xml:space="preserve"> </v>
      </c>
      <c r="G124" s="120" t="str">
        <f>IF(ISBLANK([3]Data!E66)," ",[3]Data!E66)</f>
        <v xml:space="preserve"> </v>
      </c>
      <c r="H124" s="120" t="str">
        <f>IF(ISBLANK([3]Data!F66)," ",[3]Data!F66)</f>
        <v xml:space="preserve"> </v>
      </c>
      <c r="I124" s="120" t="str">
        <f>IF(ISBLANK([3]Data!G66)," ",[3]Data!G66)</f>
        <v xml:space="preserve"> </v>
      </c>
      <c r="J124" s="120" t="str">
        <f>IF(ISBLANK([3]Data!H66)," ",[3]Data!H66)</f>
        <v xml:space="preserve"> </v>
      </c>
      <c r="K124" s="120"/>
      <c r="L124" s="120" t="str">
        <f>IF(ISBLANK([3]Data!J66)," ",[3]Data!J66)</f>
        <v xml:space="preserve"> </v>
      </c>
      <c r="M124" s="120"/>
    </row>
    <row r="125" spans="1:13" ht="18.75" x14ac:dyDescent="0.3">
      <c r="A125" s="120" t="str">
        <f>B125&amp;"_"&amp;COUNTIF($C$10:$C$10:B125,B125)</f>
        <v xml:space="preserve"> _76</v>
      </c>
      <c r="B125" s="120" t="str">
        <f>IF(ISBLANK([3]Data!B67)," ",[3]Data!$C$7)</f>
        <v xml:space="preserve"> </v>
      </c>
      <c r="C125" s="120" t="str">
        <f>IF(ISBLANK([3]Data!H67)," ",[3]Data!$L$7)</f>
        <v xml:space="preserve"> </v>
      </c>
      <c r="D125" s="120" t="str">
        <f>IF(ISBLANK([3]Data!B67)," ",[3]Data!B67)</f>
        <v xml:space="preserve"> </v>
      </c>
      <c r="E125" s="120" t="str">
        <f>IF(ISBLANK([3]Data!C67)," ",[3]Data!C67)</f>
        <v xml:space="preserve"> </v>
      </c>
      <c r="F125" s="120" t="str">
        <f>IF(ISBLANK([3]Data!D67)," ",[3]Data!D67)</f>
        <v xml:space="preserve"> </v>
      </c>
      <c r="G125" s="120" t="str">
        <f>IF(ISBLANK([3]Data!E67)," ",[3]Data!E67)</f>
        <v xml:space="preserve"> </v>
      </c>
      <c r="H125" s="120" t="str">
        <f>IF(ISBLANK([3]Data!F67)," ",[3]Data!F67)</f>
        <v xml:space="preserve"> </v>
      </c>
      <c r="I125" s="120" t="str">
        <f>IF(ISBLANK([3]Data!G67)," ",[3]Data!G67)</f>
        <v xml:space="preserve"> </v>
      </c>
      <c r="J125" s="120" t="str">
        <f>IF(ISBLANK([3]Data!H67)," ",[3]Data!H67)</f>
        <v xml:space="preserve"> </v>
      </c>
      <c r="K125" s="120"/>
      <c r="L125" s="120" t="str">
        <f>IF(ISBLANK([3]Data!J67)," ",[3]Data!J67)</f>
        <v xml:space="preserve"> </v>
      </c>
      <c r="M125" s="120"/>
    </row>
    <row r="126" spans="1:13" ht="18.75" x14ac:dyDescent="0.3">
      <c r="A126" s="120" t="str">
        <f>B126&amp;"_"&amp;COUNTIF($C$10:$C$10:B126,B126)</f>
        <v xml:space="preserve"> _78</v>
      </c>
      <c r="B126" s="120" t="str">
        <f>IF(ISBLANK([3]Data!B68)," ",[3]Data!$C$7)</f>
        <v xml:space="preserve"> </v>
      </c>
      <c r="C126" s="120" t="str">
        <f>IF(ISBLANK([3]Data!H68)," ",[3]Data!$L$7)</f>
        <v xml:space="preserve"> </v>
      </c>
      <c r="D126" s="120" t="str">
        <f>IF(ISBLANK([3]Data!B68)," ",[3]Data!B68)</f>
        <v xml:space="preserve"> </v>
      </c>
      <c r="E126" s="120" t="str">
        <f>IF(ISBLANK([3]Data!C68)," ",[3]Data!C68)</f>
        <v xml:space="preserve"> </v>
      </c>
      <c r="F126" s="120" t="str">
        <f>IF(ISBLANK([3]Data!D68)," ",[3]Data!D68)</f>
        <v xml:space="preserve"> </v>
      </c>
      <c r="G126" s="120" t="str">
        <f>IF(ISBLANK([3]Data!E68)," ",[3]Data!E68)</f>
        <v xml:space="preserve"> </v>
      </c>
      <c r="H126" s="120" t="str">
        <f>IF(ISBLANK([3]Data!F68)," ",[3]Data!F68)</f>
        <v xml:space="preserve"> </v>
      </c>
      <c r="I126" s="120" t="str">
        <f>IF(ISBLANK([3]Data!G68)," ",[3]Data!G68)</f>
        <v xml:space="preserve"> </v>
      </c>
      <c r="J126" s="120" t="str">
        <f>IF(ISBLANK([3]Data!H68)," ",[3]Data!H68)</f>
        <v xml:space="preserve"> </v>
      </c>
      <c r="K126" s="120"/>
      <c r="L126" s="120" t="str">
        <f>IF(ISBLANK([3]Data!J68)," ",[3]Data!J68)</f>
        <v xml:space="preserve"> </v>
      </c>
      <c r="M126" s="120"/>
    </row>
    <row r="127" spans="1:13" ht="18.75" x14ac:dyDescent="0.3">
      <c r="A127" s="120" t="str">
        <f>B127&amp;"_"&amp;COUNTIF($C$10:$C$10:B127,B127)</f>
        <v xml:space="preserve"> _80</v>
      </c>
      <c r="B127" s="120" t="str">
        <f>IF(ISBLANK([3]Data!B69)," ",[3]Data!$C$7)</f>
        <v xml:space="preserve"> </v>
      </c>
      <c r="C127" s="120" t="str">
        <f>IF(ISBLANK([3]Data!H69)," ",[3]Data!$L$7)</f>
        <v xml:space="preserve"> </v>
      </c>
      <c r="D127" s="120" t="str">
        <f>IF(ISBLANK([3]Data!B69)," ",[3]Data!B69)</f>
        <v xml:space="preserve"> </v>
      </c>
      <c r="E127" s="120" t="str">
        <f>IF(ISBLANK([3]Data!C69)," ",[3]Data!C69)</f>
        <v xml:space="preserve"> </v>
      </c>
      <c r="F127" s="120" t="str">
        <f>IF(ISBLANK([3]Data!D69)," ",[3]Data!D69)</f>
        <v xml:space="preserve"> </v>
      </c>
      <c r="G127" s="120" t="str">
        <f>IF(ISBLANK([3]Data!E69)," ",[3]Data!E69)</f>
        <v xml:space="preserve"> </v>
      </c>
      <c r="H127" s="120" t="str">
        <f>IF(ISBLANK([3]Data!F69)," ",[3]Data!F69)</f>
        <v xml:space="preserve"> </v>
      </c>
      <c r="I127" s="120" t="str">
        <f>IF(ISBLANK([3]Data!G69)," ",[3]Data!G69)</f>
        <v xml:space="preserve"> </v>
      </c>
      <c r="J127" s="120" t="str">
        <f>IF(ISBLANK([3]Data!H69)," ",[3]Data!H69)</f>
        <v xml:space="preserve"> </v>
      </c>
      <c r="K127" s="120"/>
      <c r="L127" s="120" t="str">
        <f>IF(ISBLANK([3]Data!J69)," ",[3]Data!J69)</f>
        <v xml:space="preserve"> </v>
      </c>
      <c r="M127" s="120"/>
    </row>
    <row r="128" spans="1:13" ht="18.75" x14ac:dyDescent="0.3">
      <c r="A128" s="120" t="str">
        <f>B128&amp;"_"&amp;COUNTIF($C$10:$C$10:B128,B128)</f>
        <v xml:space="preserve"> _82</v>
      </c>
      <c r="B128" s="120" t="str">
        <f>IF(ISBLANK([3]Data!B70)," ",[3]Data!$C$7)</f>
        <v xml:space="preserve"> </v>
      </c>
      <c r="C128" s="120" t="str">
        <f>IF(ISBLANK([3]Data!H70)," ",[3]Data!$L$7)</f>
        <v xml:space="preserve"> </v>
      </c>
      <c r="D128" s="120" t="str">
        <f>IF(ISBLANK([3]Data!B70)," ",[3]Data!B70)</f>
        <v xml:space="preserve"> </v>
      </c>
      <c r="E128" s="120" t="str">
        <f>IF(ISBLANK([3]Data!C70)," ",[3]Data!C70)</f>
        <v xml:space="preserve"> </v>
      </c>
      <c r="F128" s="120" t="str">
        <f>IF(ISBLANK([3]Data!D70)," ",[3]Data!D70)</f>
        <v xml:space="preserve"> </v>
      </c>
      <c r="G128" s="120" t="str">
        <f>IF(ISBLANK([3]Data!E70)," ",[3]Data!E70)</f>
        <v xml:space="preserve"> </v>
      </c>
      <c r="H128" s="120" t="str">
        <f>IF(ISBLANK([3]Data!F70)," ",[3]Data!F70)</f>
        <v xml:space="preserve"> </v>
      </c>
      <c r="I128" s="120" t="str">
        <f>IF(ISBLANK([3]Data!G70)," ",[3]Data!G70)</f>
        <v xml:space="preserve"> </v>
      </c>
      <c r="J128" s="120" t="str">
        <f>IF(ISBLANK([3]Data!H70)," ",[3]Data!H70)</f>
        <v xml:space="preserve"> </v>
      </c>
      <c r="K128" s="120"/>
      <c r="L128" s="120" t="str">
        <f>IF(ISBLANK([3]Data!J70)," ",[3]Data!J70)</f>
        <v xml:space="preserve"> </v>
      </c>
      <c r="M128" s="120"/>
    </row>
    <row r="129" spans="1:13" ht="18.75" x14ac:dyDescent="0.3">
      <c r="A129" s="120" t="str">
        <f>B129&amp;"_"&amp;COUNTIF($C$10:$C$10:B129,B129)</f>
        <v xml:space="preserve"> _84</v>
      </c>
      <c r="B129" s="120" t="str">
        <f>IF(ISBLANK([3]Data!B71)," ",[3]Data!$C$7)</f>
        <v xml:space="preserve"> </v>
      </c>
      <c r="C129" s="120" t="str">
        <f>IF(ISBLANK([3]Data!H71)," ",[3]Data!$L$7)</f>
        <v xml:space="preserve"> </v>
      </c>
      <c r="D129" s="120" t="str">
        <f>IF(ISBLANK([3]Data!B71)," ",[3]Data!B71)</f>
        <v xml:space="preserve"> </v>
      </c>
      <c r="E129" s="120" t="str">
        <f>IF(ISBLANK([3]Data!C71)," ",[3]Data!C71)</f>
        <v xml:space="preserve"> </v>
      </c>
      <c r="F129" s="120" t="str">
        <f>IF(ISBLANK([3]Data!D71)," ",[3]Data!D71)</f>
        <v xml:space="preserve"> </v>
      </c>
      <c r="G129" s="120" t="str">
        <f>IF(ISBLANK([3]Data!E71)," ",[3]Data!E71)</f>
        <v xml:space="preserve"> </v>
      </c>
      <c r="H129" s="120" t="str">
        <f>IF(ISBLANK([3]Data!F71)," ",[3]Data!F71)</f>
        <v xml:space="preserve"> </v>
      </c>
      <c r="I129" s="120" t="str">
        <f>IF(ISBLANK([3]Data!G71)," ",[3]Data!G71)</f>
        <v xml:space="preserve"> </v>
      </c>
      <c r="J129" s="120" t="str">
        <f>IF(ISBLANK([3]Data!H71)," ",[3]Data!H71)</f>
        <v xml:space="preserve"> </v>
      </c>
      <c r="K129" s="120"/>
      <c r="L129" s="120" t="str">
        <f>IF(ISBLANK([3]Data!J71)," ",[3]Data!J71)</f>
        <v xml:space="preserve"> </v>
      </c>
      <c r="M129" s="120"/>
    </row>
    <row r="130" spans="1:13" ht="18.75" x14ac:dyDescent="0.3">
      <c r="A130" s="120" t="str">
        <f>B130&amp;"_"&amp;COUNTIF($C$10:$C$10:B130,B130)</f>
        <v>أهلامين_79</v>
      </c>
      <c r="B130" s="120" t="str">
        <f>IF(ISBLANK([4]Data!B12)," ",[4]Data!$C$7)</f>
        <v>أهلامين</v>
      </c>
      <c r="C130" s="120" t="str">
        <f>IF(ISBLANK([4]Data!H12)," ",[4]Data!$L$7)</f>
        <v>6APG-3</v>
      </c>
      <c r="D130" s="120" t="str">
        <f>IF(ISBLANK([4]Data!B12)," ",[4]Data!B12)</f>
        <v>D133174574</v>
      </c>
      <c r="E130" s="120" t="str">
        <f>IF(ISBLANK([4]Data!C12)," ",[4]Data!C12)</f>
        <v>أهلمين1</v>
      </c>
      <c r="F130" s="120" t="str">
        <f>IF(ISBLANK([4]Data!D12)," ",[4]Data!D12)</f>
        <v>أنثى</v>
      </c>
      <c r="G130" s="120" t="str">
        <f>IF(ISBLANK([4]Data!E12)," ",[4]Data!E12)</f>
        <v xml:space="preserve"> </v>
      </c>
      <c r="H130" s="120">
        <f>IF(ISBLANK([4]Data!F12)," ",[4]Data!F12)</f>
        <v>1</v>
      </c>
      <c r="I130" s="120">
        <f>IF(ISBLANK([4]Data!G12)," ",[4]Data!G12)</f>
        <v>1</v>
      </c>
      <c r="J130" s="120">
        <f>IF(ISBLANK([4]Data!H12)," ",[4]Data!H12)</f>
        <v>8.61</v>
      </c>
      <c r="K130" s="120"/>
      <c r="L130" s="120">
        <f>IF(ISBLANK([4]Data!J12)," ",[4]Data!J12)</f>
        <v>9.57</v>
      </c>
      <c r="M130" s="120"/>
    </row>
    <row r="131" spans="1:13" ht="18.75" x14ac:dyDescent="0.3">
      <c r="A131" s="120" t="str">
        <f>B131&amp;"_"&amp;COUNTIF($C$10:$C$10:B131,B131)</f>
        <v>أهلامين_80</v>
      </c>
      <c r="B131" s="120" t="str">
        <f>IF(ISBLANK([4]Data!B13)," ",[4]Data!$C$7)</f>
        <v>أهلامين</v>
      </c>
      <c r="C131" s="120" t="str">
        <f>IF(ISBLANK([4]Data!H13)," ",[4]Data!$L$7)</f>
        <v>6APG-3</v>
      </c>
      <c r="D131" s="120" t="str">
        <f>IF(ISBLANK([4]Data!B13)," ",[4]Data!B13)</f>
        <v>E132012602</v>
      </c>
      <c r="E131" s="120" t="str">
        <f>IF(ISBLANK([4]Data!C13)," ",[4]Data!C13)</f>
        <v>أهلمين2</v>
      </c>
      <c r="F131" s="120" t="str">
        <f>IF(ISBLANK([4]Data!D13)," ",[4]Data!D13)</f>
        <v>أنثى</v>
      </c>
      <c r="G131" s="120" t="str">
        <f>IF(ISBLANK([4]Data!E13)," ",[4]Data!E13)</f>
        <v xml:space="preserve"> </v>
      </c>
      <c r="H131" s="120">
        <f>IF(ISBLANK([4]Data!F13)," ",[4]Data!F13)</f>
        <v>1</v>
      </c>
      <c r="I131" s="120">
        <f>IF(ISBLANK([4]Data!G13)," ",[4]Data!G13)</f>
        <v>1</v>
      </c>
      <c r="J131" s="120">
        <f>IF(ISBLANK([4]Data!H13)," ",[4]Data!H13)</f>
        <v>5.39</v>
      </c>
      <c r="K131" s="120"/>
      <c r="L131" s="120">
        <f>IF(ISBLANK([4]Data!J13)," ",[4]Data!J13)</f>
        <v>6.44</v>
      </c>
      <c r="M131" s="120"/>
    </row>
    <row r="132" spans="1:13" ht="18.75" x14ac:dyDescent="0.3">
      <c r="A132" s="120" t="str">
        <f>B132&amp;"_"&amp;COUNTIF($C$10:$C$10:B132,B132)</f>
        <v>أهلامين_81</v>
      </c>
      <c r="B132" s="120" t="str">
        <f>IF(ISBLANK([4]Data!B14)," ",[4]Data!$C$7)</f>
        <v>أهلامين</v>
      </c>
      <c r="C132" s="120" t="str">
        <f>IF(ISBLANK([4]Data!H14)," ",[4]Data!$L$7)</f>
        <v>6APG-3</v>
      </c>
      <c r="D132" s="120" t="str">
        <f>IF(ISBLANK([4]Data!B14)," ",[4]Data!B14)</f>
        <v>E132012603</v>
      </c>
      <c r="E132" s="120" t="str">
        <f>IF(ISBLANK([4]Data!C14)," ",[4]Data!C14)</f>
        <v>أهلمين3</v>
      </c>
      <c r="F132" s="120" t="str">
        <f>IF(ISBLANK([4]Data!D14)," ",[4]Data!D14)</f>
        <v>ذكر</v>
      </c>
      <c r="G132" s="120" t="str">
        <f>IF(ISBLANK([4]Data!E14)," ",[4]Data!E14)</f>
        <v xml:space="preserve"> </v>
      </c>
      <c r="H132" s="120">
        <f>IF(ISBLANK([4]Data!F14)," ",[4]Data!F14)</f>
        <v>1</v>
      </c>
      <c r="I132" s="120">
        <f>IF(ISBLANK([4]Data!G14)," ",[4]Data!G14)</f>
        <v>1</v>
      </c>
      <c r="J132" s="120">
        <f>IF(ISBLANK([4]Data!H14)," ",[4]Data!H14)</f>
        <v>6.73</v>
      </c>
      <c r="K132" s="120"/>
      <c r="L132" s="120">
        <f>IF(ISBLANK([4]Data!J14)," ",[4]Data!J14)</f>
        <v>8.2100000000000009</v>
      </c>
      <c r="M132" s="120"/>
    </row>
    <row r="133" spans="1:13" ht="18.75" x14ac:dyDescent="0.3">
      <c r="A133" s="120" t="str">
        <f>B133&amp;"_"&amp;COUNTIF($C$10:$C$10:B133,B133)</f>
        <v>أهلامين_82</v>
      </c>
      <c r="B133" s="120" t="str">
        <f>IF(ISBLANK([4]Data!B15)," ",[4]Data!$C$7)</f>
        <v>أهلامين</v>
      </c>
      <c r="C133" s="120" t="str">
        <f>IF(ISBLANK([4]Data!H15)," ",[4]Data!$L$7)</f>
        <v>6APG-3</v>
      </c>
      <c r="D133" s="120" t="str">
        <f>IF(ISBLANK([4]Data!B15)," ",[4]Data!B15)</f>
        <v>E132245333</v>
      </c>
      <c r="E133" s="120" t="str">
        <f>IF(ISBLANK([4]Data!C15)," ",[4]Data!C15)</f>
        <v>أهلمين4</v>
      </c>
      <c r="F133" s="120" t="str">
        <f>IF(ISBLANK([4]Data!D15)," ",[4]Data!D15)</f>
        <v>أنثى</v>
      </c>
      <c r="G133" s="120" t="str">
        <f>IF(ISBLANK([4]Data!E15)," ",[4]Data!E15)</f>
        <v xml:space="preserve"> </v>
      </c>
      <c r="H133" s="120">
        <f>IF(ISBLANK([4]Data!F15)," ",[4]Data!F15)</f>
        <v>2</v>
      </c>
      <c r="I133" s="120">
        <f>IF(ISBLANK([4]Data!G15)," ",[4]Data!G15)</f>
        <v>1</v>
      </c>
      <c r="J133" s="120">
        <f>IF(ISBLANK([4]Data!H15)," ",[4]Data!H15)</f>
        <v>5.57</v>
      </c>
      <c r="K133" s="120"/>
      <c r="L133" s="120">
        <f>IF(ISBLANK([4]Data!J15)," ",[4]Data!J15)</f>
        <v>6.61</v>
      </c>
      <c r="M133" s="120"/>
    </row>
    <row r="134" spans="1:13" ht="18.75" x14ac:dyDescent="0.3">
      <c r="A134" s="120" t="str">
        <f>B134&amp;"_"&amp;COUNTIF($C$10:$C$10:B134,B134)</f>
        <v>أهلامين_83</v>
      </c>
      <c r="B134" s="120" t="str">
        <f>IF(ISBLANK([4]Data!B16)," ",[4]Data!$C$7)</f>
        <v>أهلامين</v>
      </c>
      <c r="C134" s="120" t="str">
        <f>IF(ISBLANK([4]Data!H16)," ",[4]Data!$L$7)</f>
        <v>6APG-3</v>
      </c>
      <c r="D134" s="120" t="str">
        <f>IF(ISBLANK([4]Data!B16)," ",[4]Data!B16)</f>
        <v>E133087934</v>
      </c>
      <c r="E134" s="120" t="str">
        <f>IF(ISBLANK([4]Data!C16)," ",[4]Data!C16)</f>
        <v>أهلمين5</v>
      </c>
      <c r="F134" s="120" t="str">
        <f>IF(ISBLANK([4]Data!D16)," ",[4]Data!D16)</f>
        <v>أنثى</v>
      </c>
      <c r="G134" s="120" t="str">
        <f>IF(ISBLANK([4]Data!E16)," ",[4]Data!E16)</f>
        <v xml:space="preserve"> </v>
      </c>
      <c r="H134" s="120">
        <f>IF(ISBLANK([4]Data!F16)," ",[4]Data!F16)</f>
        <v>1</v>
      </c>
      <c r="I134" s="120">
        <f>IF(ISBLANK([4]Data!G16)," ",[4]Data!G16)</f>
        <v>1</v>
      </c>
      <c r="J134" s="120">
        <f>IF(ISBLANK([4]Data!H16)," ",[4]Data!H16)</f>
        <v>6.44</v>
      </c>
      <c r="K134" s="120"/>
      <c r="L134" s="120">
        <f>IF(ISBLANK([4]Data!J16)," ",[4]Data!J16)</f>
        <v>7.53</v>
      </c>
      <c r="M134" s="120"/>
    </row>
    <row r="135" spans="1:13" ht="18.75" x14ac:dyDescent="0.3">
      <c r="A135" s="120" t="str">
        <f>B135&amp;"_"&amp;COUNTIF($C$10:$C$10:B135,B135)</f>
        <v>أهلامين_84</v>
      </c>
      <c r="B135" s="120" t="str">
        <f>IF(ISBLANK([4]Data!B17)," ",[4]Data!$C$7)</f>
        <v>أهلامين</v>
      </c>
      <c r="C135" s="120" t="str">
        <f>IF(ISBLANK([4]Data!H17)," ",[4]Data!$L$7)</f>
        <v>6APG-3</v>
      </c>
      <c r="D135" s="120" t="str">
        <f>IF(ISBLANK([4]Data!B17)," ",[4]Data!B17)</f>
        <v>E139057118</v>
      </c>
      <c r="E135" s="120" t="str">
        <f>IF(ISBLANK([4]Data!C17)," ",[4]Data!C17)</f>
        <v>أهلمين6</v>
      </c>
      <c r="F135" s="120" t="str">
        <f>IF(ISBLANK([4]Data!D17)," ",[4]Data!D17)</f>
        <v>أنثى</v>
      </c>
      <c r="G135" s="120" t="str">
        <f>IF(ISBLANK([4]Data!E17)," ",[4]Data!E17)</f>
        <v xml:space="preserve"> </v>
      </c>
      <c r="H135" s="120">
        <f>IF(ISBLANK([4]Data!F17)," ",[4]Data!F17)</f>
        <v>1</v>
      </c>
      <c r="I135" s="120">
        <f>IF(ISBLANK([4]Data!G17)," ",[4]Data!G17)</f>
        <v>1</v>
      </c>
      <c r="J135" s="120">
        <f>IF(ISBLANK([4]Data!H17)," ",[4]Data!H17)</f>
        <v>8.16</v>
      </c>
      <c r="K135" s="120"/>
      <c r="L135" s="120">
        <f>IF(ISBLANK([4]Data!J17)," ",[4]Data!J17)</f>
        <v>8.84</v>
      </c>
      <c r="M135" s="120"/>
    </row>
    <row r="136" spans="1:13" ht="18.75" x14ac:dyDescent="0.3">
      <c r="A136" s="120" t="str">
        <f>B136&amp;"_"&amp;COUNTIF($C$10:$C$10:B136,B136)</f>
        <v>أهلامين_85</v>
      </c>
      <c r="B136" s="120" t="str">
        <f>IF(ISBLANK([4]Data!B18)," ",[4]Data!$C$7)</f>
        <v>أهلامين</v>
      </c>
      <c r="C136" s="120" t="str">
        <f>IF(ISBLANK([4]Data!H18)," ",[4]Data!$L$7)</f>
        <v>6APG-3</v>
      </c>
      <c r="D136" s="120" t="str">
        <f>IF(ISBLANK([4]Data!B18)," ",[4]Data!B18)</f>
        <v>E140099485</v>
      </c>
      <c r="E136" s="120" t="str">
        <f>IF(ISBLANK([4]Data!C18)," ",[4]Data!C18)</f>
        <v>أهلمين7</v>
      </c>
      <c r="F136" s="120" t="str">
        <f>IF(ISBLANK([4]Data!D18)," ",[4]Data!D18)</f>
        <v>ذكر</v>
      </c>
      <c r="G136" s="120" t="str">
        <f>IF(ISBLANK([4]Data!E18)," ",[4]Data!E18)</f>
        <v xml:space="preserve"> </v>
      </c>
      <c r="H136" s="120">
        <f>IF(ISBLANK([4]Data!F18)," ",[4]Data!F18)</f>
        <v>1</v>
      </c>
      <c r="I136" s="120">
        <f>IF(ISBLANK([4]Data!G18)," ",[4]Data!G18)</f>
        <v>1</v>
      </c>
      <c r="J136" s="120">
        <f>IF(ISBLANK([4]Data!H18)," ",[4]Data!H18)</f>
        <v>4.97</v>
      </c>
      <c r="K136" s="120"/>
      <c r="L136" s="120">
        <f>IF(ISBLANK([4]Data!J18)," ",[4]Data!J18)</f>
        <v>4.01</v>
      </c>
      <c r="M136" s="120"/>
    </row>
    <row r="137" spans="1:13" ht="18.75" x14ac:dyDescent="0.3">
      <c r="A137" s="120" t="str">
        <f>B137&amp;"_"&amp;COUNTIF($C$10:$C$10:B137,B137)</f>
        <v>أهلامين_86</v>
      </c>
      <c r="B137" s="120" t="str">
        <f>IF(ISBLANK([4]Data!B19)," ",[4]Data!$C$7)</f>
        <v>أهلامين</v>
      </c>
      <c r="C137" s="120" t="str">
        <f>IF(ISBLANK([4]Data!H19)," ",[4]Data!$L$7)</f>
        <v>6APG-3</v>
      </c>
      <c r="D137" s="120" t="str">
        <f>IF(ISBLANK([4]Data!B19)," ",[4]Data!B19)</f>
        <v>E140099487</v>
      </c>
      <c r="E137" s="120" t="str">
        <f>IF(ISBLANK([4]Data!C19)," ",[4]Data!C19)</f>
        <v>أهلمين8</v>
      </c>
      <c r="F137" s="120" t="str">
        <f>IF(ISBLANK([4]Data!D19)," ",[4]Data!D19)</f>
        <v>ذكر</v>
      </c>
      <c r="G137" s="120" t="str">
        <f>IF(ISBLANK([4]Data!E19)," ",[4]Data!E19)</f>
        <v xml:space="preserve"> </v>
      </c>
      <c r="H137" s="120">
        <f>IF(ISBLANK([4]Data!F19)," ",[4]Data!F19)</f>
        <v>1</v>
      </c>
      <c r="I137" s="120">
        <f>IF(ISBLANK([4]Data!G19)," ",[4]Data!G19)</f>
        <v>1</v>
      </c>
      <c r="J137" s="120">
        <f>IF(ISBLANK([4]Data!H19)," ",[4]Data!H19)</f>
        <v>5.33</v>
      </c>
      <c r="K137" s="120"/>
      <c r="L137" s="120">
        <f>IF(ISBLANK([4]Data!J19)," ",[4]Data!J19)</f>
        <v>4.53</v>
      </c>
      <c r="M137" s="120"/>
    </row>
    <row r="138" spans="1:13" ht="18.75" x14ac:dyDescent="0.3">
      <c r="A138" s="120" t="str">
        <f>B138&amp;"_"&amp;COUNTIF($C$10:$C$10:B138,B138)</f>
        <v>أهلامين_87</v>
      </c>
      <c r="B138" s="120" t="str">
        <f>IF(ISBLANK([4]Data!B20)," ",[4]Data!$C$7)</f>
        <v>أهلامين</v>
      </c>
      <c r="C138" s="120" t="str">
        <f>IF(ISBLANK([4]Data!H20)," ",[4]Data!$L$7)</f>
        <v>6APG-3</v>
      </c>
      <c r="D138" s="120" t="str">
        <f>IF(ISBLANK([4]Data!B20)," ",[4]Data!B20)</f>
        <v>E140121535</v>
      </c>
      <c r="E138" s="120" t="str">
        <f>IF(ISBLANK([4]Data!C20)," ",[4]Data!C20)</f>
        <v>أهلمين9</v>
      </c>
      <c r="F138" s="120" t="str">
        <f>IF(ISBLANK([4]Data!D20)," ",[4]Data!D20)</f>
        <v>ذكر</v>
      </c>
      <c r="G138" s="120" t="str">
        <f>IF(ISBLANK([4]Data!E20)," ",[4]Data!E20)</f>
        <v xml:space="preserve"> </v>
      </c>
      <c r="H138" s="120">
        <f>IF(ISBLANK([4]Data!F20)," ",[4]Data!F20)</f>
        <v>1</v>
      </c>
      <c r="I138" s="120">
        <f>IF(ISBLANK([4]Data!G20)," ",[4]Data!G20)</f>
        <v>1</v>
      </c>
      <c r="J138" s="120">
        <f>IF(ISBLANK([4]Data!H20)," ",[4]Data!H20)</f>
        <v>5.42</v>
      </c>
      <c r="K138" s="120"/>
      <c r="L138" s="120">
        <f>IF(ISBLANK([4]Data!J20)," ",[4]Data!J20)</f>
        <v>5.63</v>
      </c>
      <c r="M138" s="120"/>
    </row>
    <row r="139" spans="1:13" ht="18.75" x14ac:dyDescent="0.3">
      <c r="A139" s="120" t="str">
        <f>B139&amp;"_"&amp;COUNTIF($C$10:$C$10:B139,B139)</f>
        <v>أهلامين_88</v>
      </c>
      <c r="B139" s="120" t="str">
        <f>IF(ISBLANK([4]Data!B21)," ",[4]Data!$C$7)</f>
        <v>أهلامين</v>
      </c>
      <c r="C139" s="120" t="str">
        <f>IF(ISBLANK([4]Data!H21)," ",[4]Data!$L$7)</f>
        <v>6APG-3</v>
      </c>
      <c r="D139" s="120" t="str">
        <f>IF(ISBLANK([4]Data!B21)," ",[4]Data!B21)</f>
        <v>E140121536</v>
      </c>
      <c r="E139" s="120" t="str">
        <f>IF(ISBLANK([4]Data!C21)," ",[4]Data!C21)</f>
        <v>أهلمين10</v>
      </c>
      <c r="F139" s="120" t="str">
        <f>IF(ISBLANK([4]Data!D21)," ",[4]Data!D21)</f>
        <v>ذكر</v>
      </c>
      <c r="G139" s="120" t="str">
        <f>IF(ISBLANK([4]Data!E21)," ",[4]Data!E21)</f>
        <v xml:space="preserve"> </v>
      </c>
      <c r="H139" s="120">
        <f>IF(ISBLANK([4]Data!F21)," ",[4]Data!F21)</f>
        <v>1</v>
      </c>
      <c r="I139" s="120">
        <f>IF(ISBLANK([4]Data!G21)," ",[4]Data!G21)</f>
        <v>1</v>
      </c>
      <c r="J139" s="120">
        <f>IF(ISBLANK([4]Data!H21)," ",[4]Data!H21)</f>
        <v>7.93</v>
      </c>
      <c r="K139" s="120"/>
      <c r="L139" s="120">
        <f>IF(ISBLANK([4]Data!J21)," ",[4]Data!J21)</f>
        <v>9.27</v>
      </c>
      <c r="M139" s="120"/>
    </row>
    <row r="140" spans="1:13" ht="18.75" x14ac:dyDescent="0.3">
      <c r="A140" s="120" t="str">
        <f>B140&amp;"_"&amp;COUNTIF($C$10:$C$10:B140,B140)</f>
        <v>أهلامين_89</v>
      </c>
      <c r="B140" s="120" t="str">
        <f>IF(ISBLANK([4]Data!B22)," ",[4]Data!$C$7)</f>
        <v>أهلامين</v>
      </c>
      <c r="C140" s="120" t="str">
        <f>IF(ISBLANK([4]Data!H22)," ",[4]Data!$L$7)</f>
        <v>6APG-3</v>
      </c>
      <c r="D140" s="120" t="str">
        <f>IF(ISBLANK([4]Data!B22)," ",[4]Data!B22)</f>
        <v>E141118470</v>
      </c>
      <c r="E140" s="120" t="str">
        <f>IF(ISBLANK([4]Data!C22)," ",[4]Data!C22)</f>
        <v>أهلمين11</v>
      </c>
      <c r="F140" s="120" t="str">
        <f>IF(ISBLANK([4]Data!D22)," ",[4]Data!D22)</f>
        <v>ذكر</v>
      </c>
      <c r="G140" s="120" t="str">
        <f>IF(ISBLANK([4]Data!E22)," ",[4]Data!E22)</f>
        <v xml:space="preserve"> </v>
      </c>
      <c r="H140" s="120">
        <f>IF(ISBLANK([4]Data!F22)," ",[4]Data!F22)</f>
        <v>1</v>
      </c>
      <c r="I140" s="120">
        <f>IF(ISBLANK([4]Data!G22)," ",[4]Data!G22)</f>
        <v>1</v>
      </c>
      <c r="J140" s="120">
        <f>IF(ISBLANK([4]Data!H22)," ",[4]Data!H22)</f>
        <v>5.48</v>
      </c>
      <c r="K140" s="120"/>
      <c r="L140" s="120">
        <f>IF(ISBLANK([4]Data!J22)," ",[4]Data!J22)</f>
        <v>7.18</v>
      </c>
      <c r="M140" s="120"/>
    </row>
    <row r="141" spans="1:13" ht="18.75" x14ac:dyDescent="0.3">
      <c r="A141" s="120" t="str">
        <f>B141&amp;"_"&amp;COUNTIF($C$10:$C$10:B141,B141)</f>
        <v>أهلامين_90</v>
      </c>
      <c r="B141" s="120" t="str">
        <f>IF(ISBLANK([4]Data!B23)," ",[4]Data!$C$7)</f>
        <v>أهلامين</v>
      </c>
      <c r="C141" s="120" t="str">
        <f>IF(ISBLANK([4]Data!H23)," ",[4]Data!$L$7)</f>
        <v>6APG-3</v>
      </c>
      <c r="D141" s="120" t="str">
        <f>IF(ISBLANK([4]Data!B23)," ",[4]Data!B23)</f>
        <v>E141124147</v>
      </c>
      <c r="E141" s="120" t="str">
        <f>IF(ISBLANK([4]Data!C23)," ",[4]Data!C23)</f>
        <v>أهلمين12</v>
      </c>
      <c r="F141" s="120" t="str">
        <f>IF(ISBLANK([4]Data!D23)," ",[4]Data!D23)</f>
        <v>ذكر</v>
      </c>
      <c r="G141" s="120" t="str">
        <f>IF(ISBLANK([4]Data!E23)," ",[4]Data!E23)</f>
        <v xml:space="preserve"> </v>
      </c>
      <c r="H141" s="120">
        <f>IF(ISBLANK([4]Data!F23)," ",[4]Data!F23)</f>
        <v>1</v>
      </c>
      <c r="I141" s="120">
        <f>IF(ISBLANK([4]Data!G23)," ",[4]Data!G23)</f>
        <v>1</v>
      </c>
      <c r="J141" s="120">
        <f>IF(ISBLANK([4]Data!H23)," ",[4]Data!H23)</f>
        <v>5.77</v>
      </c>
      <c r="K141" s="120"/>
      <c r="L141" s="120">
        <f>IF(ISBLANK([4]Data!J23)," ",[4]Data!J23)</f>
        <v>7.44</v>
      </c>
      <c r="M141" s="120"/>
    </row>
    <row r="142" spans="1:13" ht="18.75" x14ac:dyDescent="0.3">
      <c r="A142" s="120" t="str">
        <f>B142&amp;"_"&amp;COUNTIF($C$10:$C$10:B142,B142)</f>
        <v>أهلامين_91</v>
      </c>
      <c r="B142" s="120" t="str">
        <f>IF(ISBLANK([4]Data!B24)," ",[4]Data!$C$7)</f>
        <v>أهلامين</v>
      </c>
      <c r="C142" s="120" t="str">
        <f>IF(ISBLANK([4]Data!H24)," ",[4]Data!$L$7)</f>
        <v>6APG-3</v>
      </c>
      <c r="D142" s="120" t="str">
        <f>IF(ISBLANK([4]Data!B24)," ",[4]Data!B24)</f>
        <v>E142094383</v>
      </c>
      <c r="E142" s="120" t="str">
        <f>IF(ISBLANK([4]Data!C24)," ",[4]Data!C24)</f>
        <v>أهلمين13</v>
      </c>
      <c r="F142" s="120" t="str">
        <f>IF(ISBLANK([4]Data!D24)," ",[4]Data!D24)</f>
        <v>أنثى</v>
      </c>
      <c r="G142" s="120" t="str">
        <f>IF(ISBLANK([4]Data!E24)," ",[4]Data!E24)</f>
        <v xml:space="preserve"> </v>
      </c>
      <c r="H142" s="120">
        <f>IF(ISBLANK([4]Data!F24)," ",[4]Data!F24)</f>
        <v>2</v>
      </c>
      <c r="I142" s="120">
        <f>IF(ISBLANK([4]Data!G24)," ",[4]Data!G24)</f>
        <v>1</v>
      </c>
      <c r="J142" s="120">
        <f>IF(ISBLANK([4]Data!H24)," ",[4]Data!H24)</f>
        <v>4.92</v>
      </c>
      <c r="K142" s="120"/>
      <c r="L142" s="120">
        <f>IF(ISBLANK([4]Data!J24)," ",[4]Data!J24)</f>
        <v>2.79</v>
      </c>
      <c r="M142" s="120"/>
    </row>
    <row r="143" spans="1:13" ht="18.75" x14ac:dyDescent="0.3">
      <c r="A143" s="120" t="str">
        <f>B143&amp;"_"&amp;COUNTIF($C$10:$C$10:B143,B143)</f>
        <v>أهلامين_92</v>
      </c>
      <c r="B143" s="120" t="str">
        <f>IF(ISBLANK([4]Data!B25)," ",[4]Data!$C$7)</f>
        <v>أهلامين</v>
      </c>
      <c r="C143" s="120" t="str">
        <f>IF(ISBLANK([4]Data!H25)," ",[4]Data!$L$7)</f>
        <v>6APG-3</v>
      </c>
      <c r="D143" s="120" t="str">
        <f>IF(ISBLANK([4]Data!B25)," ",[4]Data!B25)</f>
        <v>E142121685</v>
      </c>
      <c r="E143" s="120" t="str">
        <f>IF(ISBLANK([4]Data!C25)," ",[4]Data!C25)</f>
        <v>أهلمين14</v>
      </c>
      <c r="F143" s="120" t="str">
        <f>IF(ISBLANK([4]Data!D25)," ",[4]Data!D25)</f>
        <v>أنثى</v>
      </c>
      <c r="G143" s="120" t="str">
        <f>IF(ISBLANK([4]Data!E25)," ",[4]Data!E25)</f>
        <v xml:space="preserve"> </v>
      </c>
      <c r="H143" s="120">
        <f>IF(ISBLANK([4]Data!F25)," ",[4]Data!F25)</f>
        <v>1</v>
      </c>
      <c r="I143" s="120">
        <f>IF(ISBLANK([4]Data!G25)," ",[4]Data!G25)</f>
        <v>1</v>
      </c>
      <c r="J143" s="120">
        <f>IF(ISBLANK([4]Data!H25)," ",[4]Data!H25)</f>
        <v>5.95</v>
      </c>
      <c r="K143" s="120"/>
      <c r="L143" s="120">
        <f>IF(ISBLANK([4]Data!J25)," ",[4]Data!J25)</f>
        <v>6.64</v>
      </c>
      <c r="M143" s="120"/>
    </row>
    <row r="144" spans="1:13" ht="18.75" x14ac:dyDescent="0.3">
      <c r="A144" s="120" t="str">
        <f>B144&amp;"_"&amp;COUNTIF($C$10:$C$10:B144,B144)</f>
        <v>أهلامين_93</v>
      </c>
      <c r="B144" s="120" t="str">
        <f>IF(ISBLANK([4]Data!B26)," ",[4]Data!$C$7)</f>
        <v>أهلامين</v>
      </c>
      <c r="C144" s="120" t="str">
        <f>IF(ISBLANK([4]Data!H26)," ",[4]Data!$L$7)</f>
        <v>6APG-3</v>
      </c>
      <c r="D144" s="120" t="str">
        <f>IF(ISBLANK([4]Data!B26)," ",[4]Data!B26)</f>
        <v>E144124234</v>
      </c>
      <c r="E144" s="120" t="str">
        <f>IF(ISBLANK([4]Data!C26)," ",[4]Data!C26)</f>
        <v>أهلمين15</v>
      </c>
      <c r="F144" s="120" t="str">
        <f>IF(ISBLANK([4]Data!D26)," ",[4]Data!D26)</f>
        <v>أنثى</v>
      </c>
      <c r="G144" s="120" t="str">
        <f>IF(ISBLANK([4]Data!E26)," ",[4]Data!E26)</f>
        <v xml:space="preserve"> </v>
      </c>
      <c r="H144" s="120">
        <f>IF(ISBLANK([4]Data!F26)," ",[4]Data!F26)</f>
        <v>1</v>
      </c>
      <c r="I144" s="120">
        <f>IF(ISBLANK([4]Data!G26)," ",[4]Data!G26)</f>
        <v>1</v>
      </c>
      <c r="J144" s="120">
        <f>IF(ISBLANK([4]Data!H26)," ",[4]Data!H26)</f>
        <v>5.6</v>
      </c>
      <c r="K144" s="120"/>
      <c r="L144" s="120">
        <f>IF(ISBLANK([4]Data!J26)," ",[4]Data!J26)</f>
        <v>6.77</v>
      </c>
      <c r="M144" s="120"/>
    </row>
    <row r="145" spans="1:13" ht="18.75" x14ac:dyDescent="0.3">
      <c r="A145" s="120" t="str">
        <f>B145&amp;"_"&amp;COUNTIF($C$10:$C$10:B145,B145)</f>
        <v>أهلامين_94</v>
      </c>
      <c r="B145" s="120" t="str">
        <f>IF(ISBLANK([4]Data!B27)," ",[4]Data!$C$7)</f>
        <v>أهلامين</v>
      </c>
      <c r="C145" s="120" t="str">
        <f>IF(ISBLANK([4]Data!H27)," ",[4]Data!$L$7)</f>
        <v>6APG-3</v>
      </c>
      <c r="D145" s="120" t="str">
        <f>IF(ISBLANK([4]Data!B27)," ",[4]Data!B27)</f>
        <v>E144124236</v>
      </c>
      <c r="E145" s="120" t="str">
        <f>IF(ISBLANK([4]Data!C27)," ",[4]Data!C27)</f>
        <v>أهلمين16</v>
      </c>
      <c r="F145" s="120" t="str">
        <f>IF(ISBLANK([4]Data!D27)," ",[4]Data!D27)</f>
        <v>أنثى</v>
      </c>
      <c r="G145" s="120" t="str">
        <f>IF(ISBLANK([4]Data!E27)," ",[4]Data!E27)</f>
        <v xml:space="preserve"> </v>
      </c>
      <c r="H145" s="120">
        <f>IF(ISBLANK([4]Data!F27)," ",[4]Data!F27)</f>
        <v>1</v>
      </c>
      <c r="I145" s="120">
        <f>IF(ISBLANK([4]Data!G27)," ",[4]Data!G27)</f>
        <v>1</v>
      </c>
      <c r="J145" s="120">
        <f>IF(ISBLANK([4]Data!H27)," ",[4]Data!H27)</f>
        <v>5.05</v>
      </c>
      <c r="K145" s="120"/>
      <c r="L145" s="120">
        <f>IF(ISBLANK([4]Data!J27)," ",[4]Data!J27)</f>
        <v>4.1900000000000004</v>
      </c>
      <c r="M145" s="120"/>
    </row>
    <row r="146" spans="1:13" ht="18.75" x14ac:dyDescent="0.3">
      <c r="A146" s="120" t="str">
        <f>B146&amp;"_"&amp;COUNTIF($C$10:$C$10:B146,B146)</f>
        <v>أهلامين_95</v>
      </c>
      <c r="B146" s="120" t="str">
        <f>IF(ISBLANK([4]Data!B28)," ",[4]Data!$C$7)</f>
        <v>أهلامين</v>
      </c>
      <c r="C146" s="120" t="str">
        <f>IF(ISBLANK([4]Data!H28)," ",[4]Data!$L$7)</f>
        <v>6APG-3</v>
      </c>
      <c r="D146" s="120" t="str">
        <f>IF(ISBLANK([4]Data!B28)," ",[4]Data!B28)</f>
        <v>E144124238</v>
      </c>
      <c r="E146" s="120" t="str">
        <f>IF(ISBLANK([4]Data!C28)," ",[4]Data!C28)</f>
        <v>أهلمين17</v>
      </c>
      <c r="F146" s="120" t="str">
        <f>IF(ISBLANK([4]Data!D28)," ",[4]Data!D28)</f>
        <v>أنثى</v>
      </c>
      <c r="G146" s="120" t="str">
        <f>IF(ISBLANK([4]Data!E28)," ",[4]Data!E28)</f>
        <v xml:space="preserve"> </v>
      </c>
      <c r="H146" s="120">
        <f>IF(ISBLANK([4]Data!F28)," ",[4]Data!F28)</f>
        <v>1</v>
      </c>
      <c r="I146" s="120">
        <f>IF(ISBLANK([4]Data!G28)," ",[4]Data!G28)</f>
        <v>1</v>
      </c>
      <c r="J146" s="120">
        <f>IF(ISBLANK([4]Data!H28)," ",[4]Data!H28)</f>
        <v>5.3</v>
      </c>
      <c r="K146" s="120"/>
      <c r="L146" s="120">
        <f>IF(ISBLANK([4]Data!J28)," ",[4]Data!J28)</f>
        <v>5.08</v>
      </c>
      <c r="M146" s="120"/>
    </row>
    <row r="147" spans="1:13" ht="18.75" x14ac:dyDescent="0.3">
      <c r="A147" s="120" t="str">
        <f>B147&amp;"_"&amp;COUNTIF($C$10:$C$10:B147,B147)</f>
        <v>أهلامين_96</v>
      </c>
      <c r="B147" s="120" t="str">
        <f>IF(ISBLANK([4]Data!B29)," ",[4]Data!$C$7)</f>
        <v>أهلامين</v>
      </c>
      <c r="C147" s="120" t="str">
        <f>IF(ISBLANK([4]Data!H29)," ",[4]Data!$L$7)</f>
        <v>6APG-3</v>
      </c>
      <c r="D147" s="120" t="str">
        <f>IF(ISBLANK([4]Data!B29)," ",[4]Data!B29)</f>
        <v>E147108468</v>
      </c>
      <c r="E147" s="120" t="str">
        <f>IF(ISBLANK([4]Data!C29)," ",[4]Data!C29)</f>
        <v>أهلمين18</v>
      </c>
      <c r="F147" s="120" t="str">
        <f>IF(ISBLANK([4]Data!D29)," ",[4]Data!D29)</f>
        <v>أنثى</v>
      </c>
      <c r="G147" s="120">
        <f>IF(ISBLANK([4]Data!E29)," ",[4]Data!E29)</f>
        <v>1</v>
      </c>
      <c r="H147" s="120">
        <f>IF(ISBLANK([4]Data!F29)," ",[4]Data!F29)</f>
        <v>1</v>
      </c>
      <c r="I147" s="120">
        <f>IF(ISBLANK([4]Data!G29)," ",[4]Data!G29)</f>
        <v>1</v>
      </c>
      <c r="J147" s="120">
        <f>IF(ISBLANK([4]Data!H29)," ",[4]Data!H29)</f>
        <v>5.16</v>
      </c>
      <c r="K147" s="120"/>
      <c r="L147" s="120">
        <f>IF(ISBLANK([4]Data!J29)," ",[4]Data!J29)</f>
        <v>6.31</v>
      </c>
      <c r="M147" s="120"/>
    </row>
    <row r="148" spans="1:13" ht="18.75" x14ac:dyDescent="0.3">
      <c r="A148" s="120" t="str">
        <f>B148&amp;"_"&amp;COUNTIF($C$10:$C$10:B148,B148)</f>
        <v>أهلامين_97</v>
      </c>
      <c r="B148" s="120" t="str">
        <f>IF(ISBLANK([4]Data!B30)," ",[4]Data!$C$7)</f>
        <v>أهلامين</v>
      </c>
      <c r="C148" s="120" t="str">
        <f>IF(ISBLANK([4]Data!H30)," ",[4]Data!$L$7)</f>
        <v>6APG-3</v>
      </c>
      <c r="D148" s="120" t="str">
        <f>IF(ISBLANK([4]Data!B30)," ",[4]Data!B30)</f>
        <v>E148029910</v>
      </c>
      <c r="E148" s="120" t="str">
        <f>IF(ISBLANK([4]Data!C30)," ",[4]Data!C30)</f>
        <v>أهلمين19</v>
      </c>
      <c r="F148" s="120" t="str">
        <f>IF(ISBLANK([4]Data!D30)," ",[4]Data!D30)</f>
        <v>أنثى</v>
      </c>
      <c r="G148" s="120" t="str">
        <f>IF(ISBLANK([4]Data!E30)," ",[4]Data!E30)</f>
        <v xml:space="preserve"> </v>
      </c>
      <c r="H148" s="120">
        <f>IF(ISBLANK([4]Data!F30)," ",[4]Data!F30)</f>
        <v>1</v>
      </c>
      <c r="I148" s="120">
        <f>IF(ISBLANK([4]Data!G30)," ",[4]Data!G30)</f>
        <v>1</v>
      </c>
      <c r="J148" s="120">
        <f>IF(ISBLANK([4]Data!H30)," ",[4]Data!H30)</f>
        <v>8.27</v>
      </c>
      <c r="K148" s="120"/>
      <c r="L148" s="120">
        <f>IF(ISBLANK([4]Data!J30)," ",[4]Data!J30)</f>
        <v>9.33</v>
      </c>
      <c r="M148" s="120"/>
    </row>
    <row r="149" spans="1:13" ht="18.75" x14ac:dyDescent="0.3">
      <c r="A149" s="120" t="str">
        <f>B149&amp;"_"&amp;COUNTIF($C$10:$C$10:B149,B149)</f>
        <v>أهلامين_98</v>
      </c>
      <c r="B149" s="120" t="str">
        <f>IF(ISBLANK([4]Data!B31)," ",[4]Data!$C$7)</f>
        <v>أهلامين</v>
      </c>
      <c r="C149" s="120" t="str">
        <f>IF(ISBLANK([4]Data!H31)," ",[4]Data!$L$7)</f>
        <v>6APG-3</v>
      </c>
      <c r="D149" s="120" t="str">
        <f>IF(ISBLANK([4]Data!B31)," ",[4]Data!B31)</f>
        <v>E148108395</v>
      </c>
      <c r="E149" s="120" t="str">
        <f>IF(ISBLANK([4]Data!C31)," ",[4]Data!C31)</f>
        <v>أهلمين20</v>
      </c>
      <c r="F149" s="120" t="str">
        <f>IF(ISBLANK([4]Data!D31)," ",[4]Data!D31)</f>
        <v>ذكر</v>
      </c>
      <c r="G149" s="120">
        <f>IF(ISBLANK([4]Data!E31)," ",[4]Data!E31)</f>
        <v>1</v>
      </c>
      <c r="H149" s="120">
        <f>IF(ISBLANK([4]Data!F31)," ",[4]Data!F31)</f>
        <v>1</v>
      </c>
      <c r="I149" s="120">
        <f>IF(ISBLANK([4]Data!G31)," ",[4]Data!G31)</f>
        <v>1</v>
      </c>
      <c r="J149" s="120">
        <f>IF(ISBLANK([4]Data!H31)," ",[4]Data!H31)</f>
        <v>5.21</v>
      </c>
      <c r="K149" s="120"/>
      <c r="L149" s="120">
        <f>IF(ISBLANK([4]Data!J31)," ",[4]Data!J31)</f>
        <v>5.83</v>
      </c>
      <c r="M149" s="120"/>
    </row>
    <row r="150" spans="1:13" ht="18.75" x14ac:dyDescent="0.3">
      <c r="A150" s="120" t="str">
        <f>B150&amp;"_"&amp;COUNTIF($C$10:$C$10:B150,B150)</f>
        <v>أهلامين_99</v>
      </c>
      <c r="B150" s="120" t="str">
        <f>IF(ISBLANK([4]Data!B32)," ",[4]Data!$C$7)</f>
        <v>أهلامين</v>
      </c>
      <c r="C150" s="120" t="str">
        <f>IF(ISBLANK([4]Data!H32)," ",[4]Data!$L$7)</f>
        <v>6APG-3</v>
      </c>
      <c r="D150" s="120" t="str">
        <f>IF(ISBLANK([4]Data!B32)," ",[4]Data!B32)</f>
        <v>E149094374</v>
      </c>
      <c r="E150" s="120" t="str">
        <f>IF(ISBLANK([4]Data!C32)," ",[4]Data!C32)</f>
        <v>أهلمين21</v>
      </c>
      <c r="F150" s="120" t="str">
        <f>IF(ISBLANK([4]Data!D32)," ",[4]Data!D32)</f>
        <v>أنثى</v>
      </c>
      <c r="G150" s="120" t="str">
        <f>IF(ISBLANK([4]Data!E32)," ",[4]Data!E32)</f>
        <v xml:space="preserve"> </v>
      </c>
      <c r="H150" s="120">
        <f>IF(ISBLANK([4]Data!F32)," ",[4]Data!F32)</f>
        <v>1</v>
      </c>
      <c r="I150" s="120">
        <f>IF(ISBLANK([4]Data!G32)," ",[4]Data!G32)</f>
        <v>1</v>
      </c>
      <c r="J150" s="120">
        <f>IF(ISBLANK([4]Data!H32)," ",[4]Data!H32)</f>
        <v>5.3</v>
      </c>
      <c r="K150" s="120"/>
      <c r="L150" s="120">
        <f>IF(ISBLANK([4]Data!J32)," ",[4]Data!J32)</f>
        <v>4.5</v>
      </c>
      <c r="M150" s="120"/>
    </row>
    <row r="151" spans="1:13" ht="18.75" x14ac:dyDescent="0.3">
      <c r="A151" s="120" t="str">
        <f>B151&amp;"_"&amp;COUNTIF($C$10:$C$10:B151,B151)</f>
        <v>أهلامين_100</v>
      </c>
      <c r="B151" s="120" t="str">
        <f>IF(ISBLANK([4]Data!B33)," ",[4]Data!$C$7)</f>
        <v>أهلامين</v>
      </c>
      <c r="C151" s="120" t="str">
        <f>IF(ISBLANK([4]Data!H33)," ",[4]Data!$L$7)</f>
        <v>6APG-3</v>
      </c>
      <c r="D151" s="120" t="str">
        <f>IF(ISBLANK([4]Data!B33)," ",[4]Data!B33)</f>
        <v>E149095399</v>
      </c>
      <c r="E151" s="120" t="str">
        <f>IF(ISBLANK([4]Data!C33)," ",[4]Data!C33)</f>
        <v>أهلمين22</v>
      </c>
      <c r="F151" s="120" t="str">
        <f>IF(ISBLANK([4]Data!D33)," ",[4]Data!D33)</f>
        <v>ذكر</v>
      </c>
      <c r="G151" s="120" t="str">
        <f>IF(ISBLANK([4]Data!E33)," ",[4]Data!E33)</f>
        <v xml:space="preserve"> </v>
      </c>
      <c r="H151" s="120">
        <f>IF(ISBLANK([4]Data!F33)," ",[4]Data!F33)</f>
        <v>2</v>
      </c>
      <c r="I151" s="120">
        <f>IF(ISBLANK([4]Data!G33)," ",[4]Data!G33)</f>
        <v>1</v>
      </c>
      <c r="J151" s="120">
        <f>IF(ISBLANK([4]Data!H33)," ",[4]Data!H33)</f>
        <v>5.15</v>
      </c>
      <c r="K151" s="120"/>
      <c r="L151" s="120">
        <f>IF(ISBLANK([4]Data!J33)," ",[4]Data!J33)</f>
        <v>5.61</v>
      </c>
      <c r="M151" s="120"/>
    </row>
    <row r="152" spans="1:13" ht="18.75" x14ac:dyDescent="0.3">
      <c r="A152" s="120" t="str">
        <f>B152&amp;"_"&amp;COUNTIF($C$10:$C$10:B152,B152)</f>
        <v>أهلامين_101</v>
      </c>
      <c r="B152" s="120" t="str">
        <f>IF(ISBLANK([4]Data!B34)," ",[4]Data!$C$7)</f>
        <v>أهلامين</v>
      </c>
      <c r="C152" s="120" t="str">
        <f>IF(ISBLANK([4]Data!H34)," ",[4]Data!$L$7)</f>
        <v>6APG-3</v>
      </c>
      <c r="D152" s="120" t="str">
        <f>IF(ISBLANK([4]Data!B34)," ",[4]Data!B34)</f>
        <v>E149099449</v>
      </c>
      <c r="E152" s="120" t="str">
        <f>IF(ISBLANK([4]Data!C34)," ",[4]Data!C34)</f>
        <v>أهلمين23</v>
      </c>
      <c r="F152" s="120" t="str">
        <f>IF(ISBLANK([4]Data!D34)," ",[4]Data!D34)</f>
        <v>أنثى</v>
      </c>
      <c r="G152" s="120" t="str">
        <f>IF(ISBLANK([4]Data!E34)," ",[4]Data!E34)</f>
        <v xml:space="preserve"> </v>
      </c>
      <c r="H152" s="120">
        <f>IF(ISBLANK([4]Data!F34)," ",[4]Data!F34)</f>
        <v>1</v>
      </c>
      <c r="I152" s="120">
        <f>IF(ISBLANK([4]Data!G34)," ",[4]Data!G34)</f>
        <v>1</v>
      </c>
      <c r="J152" s="120">
        <f>IF(ISBLANK([4]Data!H34)," ",[4]Data!H34)</f>
        <v>6.34</v>
      </c>
      <c r="K152" s="120"/>
      <c r="L152" s="120">
        <f>IF(ISBLANK([4]Data!J34)," ",[4]Data!J34)</f>
        <v>7.64</v>
      </c>
      <c r="M152" s="120"/>
    </row>
    <row r="153" spans="1:13" ht="18.75" x14ac:dyDescent="0.3">
      <c r="A153" s="120" t="str">
        <f>B153&amp;"_"&amp;COUNTIF($C$10:$C$10:B153,B153)</f>
        <v>أهلامين_102</v>
      </c>
      <c r="B153" s="120" t="str">
        <f>IF(ISBLANK([4]Data!B35)," ",[4]Data!$C$7)</f>
        <v>أهلامين</v>
      </c>
      <c r="C153" s="120" t="str">
        <f>IF(ISBLANK([4]Data!H35)," ",[4]Data!$L$7)</f>
        <v>6APG-3</v>
      </c>
      <c r="D153" s="120" t="str">
        <f>IF(ISBLANK([4]Data!B35)," ",[4]Data!B35)</f>
        <v>E149099450</v>
      </c>
      <c r="E153" s="120" t="str">
        <f>IF(ISBLANK([4]Data!C35)," ",[4]Data!C35)</f>
        <v>أهلمين24</v>
      </c>
      <c r="F153" s="120" t="str">
        <f>IF(ISBLANK([4]Data!D35)," ",[4]Data!D35)</f>
        <v>أنثى</v>
      </c>
      <c r="G153" s="120" t="str">
        <f>IF(ISBLANK([4]Data!E35)," ",[4]Data!E35)</f>
        <v xml:space="preserve"> </v>
      </c>
      <c r="H153" s="120">
        <f>IF(ISBLANK([4]Data!F35)," ",[4]Data!F35)</f>
        <v>1</v>
      </c>
      <c r="I153" s="120">
        <f>IF(ISBLANK([4]Data!G35)," ",[4]Data!G35)</f>
        <v>1</v>
      </c>
      <c r="J153" s="120">
        <f>IF(ISBLANK([4]Data!H35)," ",[4]Data!H35)</f>
        <v>5.0199999999999996</v>
      </c>
      <c r="K153" s="120"/>
      <c r="L153" s="120">
        <f>IF(ISBLANK([4]Data!J35)," ",[4]Data!J35)</f>
        <v>5.61</v>
      </c>
      <c r="M153" s="120"/>
    </row>
    <row r="154" spans="1:13" ht="18.75" x14ac:dyDescent="0.3">
      <c r="A154" s="120" t="str">
        <f>B154&amp;"_"&amp;COUNTIF($C$10:$C$10:B154,B154)</f>
        <v>أهلامين_103</v>
      </c>
      <c r="B154" s="120" t="str">
        <f>IF(ISBLANK([4]Data!B36)," ",[4]Data!$C$7)</f>
        <v>أهلامين</v>
      </c>
      <c r="C154" s="120" t="str">
        <f>IF(ISBLANK([4]Data!H36)," ",[4]Data!$L$7)</f>
        <v>6APG-3</v>
      </c>
      <c r="D154" s="120" t="str">
        <f>IF(ISBLANK([4]Data!B36)," ",[4]Data!B36)</f>
        <v>E149099452</v>
      </c>
      <c r="E154" s="120" t="str">
        <f>IF(ISBLANK([4]Data!C36)," ",[4]Data!C36)</f>
        <v>أهلمين25</v>
      </c>
      <c r="F154" s="120" t="str">
        <f>IF(ISBLANK([4]Data!D36)," ",[4]Data!D36)</f>
        <v>أنثى</v>
      </c>
      <c r="G154" s="120" t="str">
        <f>IF(ISBLANK([4]Data!E36)," ",[4]Data!E36)</f>
        <v xml:space="preserve"> </v>
      </c>
      <c r="H154" s="120">
        <f>IF(ISBLANK([4]Data!F36)," ",[4]Data!F36)</f>
        <v>1</v>
      </c>
      <c r="I154" s="120">
        <f>IF(ISBLANK([4]Data!G36)," ",[4]Data!G36)</f>
        <v>1</v>
      </c>
      <c r="J154" s="120">
        <f>IF(ISBLANK([4]Data!H36)," ",[4]Data!H36)</f>
        <v>5.35</v>
      </c>
      <c r="K154" s="120"/>
      <c r="L154" s="120">
        <f>IF(ISBLANK([4]Data!J36)," ",[4]Data!J36)</f>
        <v>6.5</v>
      </c>
      <c r="M154" s="120"/>
    </row>
    <row r="155" spans="1:13" ht="18.75" x14ac:dyDescent="0.3">
      <c r="A155" s="120" t="str">
        <f>B155&amp;"_"&amp;COUNTIF($C$10:$C$10:B155,B155)</f>
        <v>أهلامين_104</v>
      </c>
      <c r="B155" s="120" t="str">
        <f>IF(ISBLANK([4]Data!B37)," ",[4]Data!$C$7)</f>
        <v>أهلامين</v>
      </c>
      <c r="C155" s="120" t="str">
        <f>IF(ISBLANK([4]Data!H37)," ",[4]Data!$L$7)</f>
        <v>6APG-3</v>
      </c>
      <c r="D155" s="120" t="str">
        <f>IF(ISBLANK([4]Data!B37)," ",[4]Data!B37)</f>
        <v>E148200432</v>
      </c>
      <c r="E155" s="120" t="str">
        <f>IF(ISBLANK([4]Data!C37)," ",[4]Data!C37)</f>
        <v>أهلمين26</v>
      </c>
      <c r="F155" s="120" t="str">
        <f>IF(ISBLANK([4]Data!D37)," ",[4]Data!D37)</f>
        <v>أنثى</v>
      </c>
      <c r="G155" s="120" t="str">
        <f>IF(ISBLANK([4]Data!E37)," ",[4]Data!E37)</f>
        <v xml:space="preserve"> </v>
      </c>
      <c r="H155" s="120">
        <f>IF(ISBLANK([4]Data!F37)," ",[4]Data!F37)</f>
        <v>1</v>
      </c>
      <c r="I155" s="120">
        <f>IF(ISBLANK([4]Data!G37)," ",[4]Data!G37)</f>
        <v>1</v>
      </c>
      <c r="J155" s="120">
        <f>IF(ISBLANK([4]Data!H37)," ",[4]Data!H37)</f>
        <v>6.57</v>
      </c>
      <c r="K155" s="120"/>
      <c r="L155" s="120">
        <f>IF(ISBLANK([4]Data!J37)," ",[4]Data!J37)</f>
        <v>7.16</v>
      </c>
      <c r="M155" s="120"/>
    </row>
    <row r="156" spans="1:13" ht="18.75" x14ac:dyDescent="0.3">
      <c r="A156" s="120" t="str">
        <f>B156&amp;"_"&amp;COUNTIF($C$10:$C$10:B156,B156)</f>
        <v>أهلامين_105</v>
      </c>
      <c r="B156" s="120" t="str">
        <f>IF(ISBLANK([4]Data!B38)," ",[4]Data!$C$7)</f>
        <v>أهلامين</v>
      </c>
      <c r="C156" s="120" t="str">
        <f>IF(ISBLANK([4]Data!H38)," ",[4]Data!$L$7)</f>
        <v>6APG-3</v>
      </c>
      <c r="D156" s="120" t="str">
        <f>IF(ISBLANK([4]Data!B38)," ",[4]Data!B38)</f>
        <v>E149099454</v>
      </c>
      <c r="E156" s="120" t="str">
        <f>IF(ISBLANK([4]Data!C38)," ",[4]Data!C38)</f>
        <v>أهلمين27</v>
      </c>
      <c r="F156" s="120" t="str">
        <f>IF(ISBLANK([4]Data!D38)," ",[4]Data!D38)</f>
        <v>أنثى</v>
      </c>
      <c r="G156" s="120" t="str">
        <f>IF(ISBLANK([4]Data!E38)," ",[4]Data!E38)</f>
        <v xml:space="preserve"> </v>
      </c>
      <c r="H156" s="120">
        <f>IF(ISBLANK([4]Data!F38)," ",[4]Data!F38)</f>
        <v>1</v>
      </c>
      <c r="I156" s="120">
        <f>IF(ISBLANK([4]Data!G38)," ",[4]Data!G38)</f>
        <v>1</v>
      </c>
      <c r="J156" s="120">
        <f>IF(ISBLANK([4]Data!H38)," ",[4]Data!H38)</f>
        <v>6.8</v>
      </c>
      <c r="K156" s="120"/>
      <c r="L156" s="120">
        <f>IF(ISBLANK([4]Data!J38)," ",[4]Data!J38)</f>
        <v>8.31</v>
      </c>
      <c r="M156" s="120"/>
    </row>
    <row r="157" spans="1:13" ht="18.75" x14ac:dyDescent="0.3">
      <c r="A157" s="120" t="str">
        <f>B157&amp;"_"&amp;COUNTIF($C$10:$C$10:B157,B157)</f>
        <v>أهلامين_106</v>
      </c>
      <c r="B157" s="120" t="str">
        <f>IF(ISBLANK([4]Data!B39)," ",[4]Data!$C$7)</f>
        <v>أهلامين</v>
      </c>
      <c r="C157" s="120" t="str">
        <f>IF(ISBLANK([4]Data!H39)," ",[4]Data!$L$7)</f>
        <v>6APG-3</v>
      </c>
      <c r="D157" s="120" t="str">
        <f>IF(ISBLANK([4]Data!B39)," ",[4]Data!B39)</f>
        <v>E149099457</v>
      </c>
      <c r="E157" s="120" t="str">
        <f>IF(ISBLANK([4]Data!C39)," ",[4]Data!C39)</f>
        <v>أهلمين28</v>
      </c>
      <c r="F157" s="120" t="str">
        <f>IF(ISBLANK([4]Data!D39)," ",[4]Data!D39)</f>
        <v>أنثى</v>
      </c>
      <c r="G157" s="120" t="str">
        <f>IF(ISBLANK([4]Data!E39)," ",[4]Data!E39)</f>
        <v xml:space="preserve"> </v>
      </c>
      <c r="H157" s="120">
        <f>IF(ISBLANK([4]Data!F39)," ",[4]Data!F39)</f>
        <v>1</v>
      </c>
      <c r="I157" s="120">
        <f>IF(ISBLANK([4]Data!G39)," ",[4]Data!G39)</f>
        <v>1</v>
      </c>
      <c r="J157" s="120">
        <f>IF(ISBLANK([4]Data!H39)," ",[4]Data!H39)</f>
        <v>6.13</v>
      </c>
      <c r="K157" s="120"/>
      <c r="L157" s="120">
        <f>IF(ISBLANK([4]Data!J39)," ",[4]Data!J39)</f>
        <v>7.23</v>
      </c>
      <c r="M157" s="120"/>
    </row>
    <row r="158" spans="1:13" ht="18.75" x14ac:dyDescent="0.3">
      <c r="A158" s="120" t="str">
        <f>B158&amp;"_"&amp;COUNTIF($C$10:$C$10:B158,B158)</f>
        <v>أهلامين_107</v>
      </c>
      <c r="B158" s="120" t="str">
        <f>IF(ISBLANK([4]Data!B40)," ",[4]Data!$C$7)</f>
        <v>أهلامين</v>
      </c>
      <c r="C158" s="120" t="str">
        <f>IF(ISBLANK([4]Data!H40)," ",[4]Data!$L$7)</f>
        <v>6APG-3</v>
      </c>
      <c r="D158" s="120" t="str">
        <f>IF(ISBLANK([4]Data!B40)," ",[4]Data!B40)</f>
        <v>E149099460</v>
      </c>
      <c r="E158" s="120" t="str">
        <f>IF(ISBLANK([4]Data!C40)," ",[4]Data!C40)</f>
        <v>أهلمين29</v>
      </c>
      <c r="F158" s="120" t="str">
        <f>IF(ISBLANK([4]Data!D40)," ",[4]Data!D40)</f>
        <v>أنثى</v>
      </c>
      <c r="G158" s="120" t="str">
        <f>IF(ISBLANK([4]Data!E40)," ",[4]Data!E40)</f>
        <v xml:space="preserve"> </v>
      </c>
      <c r="H158" s="120">
        <f>IF(ISBLANK([4]Data!F40)," ",[4]Data!F40)</f>
        <v>1</v>
      </c>
      <c r="I158" s="120">
        <f>IF(ISBLANK([4]Data!G40)," ",[4]Data!G40)</f>
        <v>1</v>
      </c>
      <c r="J158" s="120">
        <f>IF(ISBLANK([4]Data!H40)," ",[4]Data!H40)</f>
        <v>5.38</v>
      </c>
      <c r="K158" s="120"/>
      <c r="L158" s="120">
        <f>IF(ISBLANK([4]Data!J40)," ",[4]Data!J40)</f>
        <v>6.62</v>
      </c>
      <c r="M158" s="120"/>
    </row>
    <row r="159" spans="1:13" ht="18.75" x14ac:dyDescent="0.3">
      <c r="A159" s="120" t="str">
        <f>B159&amp;"_"&amp;COUNTIF($C$10:$C$10:B159,B159)</f>
        <v>أهلامين_108</v>
      </c>
      <c r="B159" s="120" t="str">
        <f>IF(ISBLANK([4]Data!B41)," ",[4]Data!$C$7)</f>
        <v>أهلامين</v>
      </c>
      <c r="C159" s="120" t="str">
        <f>IF(ISBLANK([4]Data!H41)," ",[4]Data!$L$7)</f>
        <v>6APG-3</v>
      </c>
      <c r="D159" s="120" t="str">
        <f>IF(ISBLANK([4]Data!B41)," ",[4]Data!B41)</f>
        <v>E149124248</v>
      </c>
      <c r="E159" s="120" t="str">
        <f>IF(ISBLANK([4]Data!C41)," ",[4]Data!C41)</f>
        <v>أهلمين30</v>
      </c>
      <c r="F159" s="120" t="str">
        <f>IF(ISBLANK([4]Data!D41)," ",[4]Data!D41)</f>
        <v>أنثى</v>
      </c>
      <c r="G159" s="120" t="str">
        <f>IF(ISBLANK([4]Data!E41)," ",[4]Data!E41)</f>
        <v xml:space="preserve"> </v>
      </c>
      <c r="H159" s="120">
        <f>IF(ISBLANK([4]Data!F41)," ",[4]Data!F41)</f>
        <v>1</v>
      </c>
      <c r="I159" s="120">
        <f>IF(ISBLANK([4]Data!G41)," ",[4]Data!G41)</f>
        <v>1</v>
      </c>
      <c r="J159" s="120">
        <f>IF(ISBLANK([4]Data!H41)," ",[4]Data!H41)</f>
        <v>5.38</v>
      </c>
      <c r="K159" s="120"/>
      <c r="L159" s="120">
        <f>IF(ISBLANK([4]Data!J41)," ",[4]Data!J41)</f>
        <v>5.99</v>
      </c>
      <c r="M159" s="120"/>
    </row>
    <row r="160" spans="1:13" ht="18.75" x14ac:dyDescent="0.3">
      <c r="A160" s="120" t="str">
        <f>B160&amp;"_"&amp;COUNTIF($C$10:$C$10:B160,B160)</f>
        <v>أهلامين_109</v>
      </c>
      <c r="B160" s="120" t="str">
        <f>IF(ISBLANK([4]Data!B42)," ",[4]Data!$C$7)</f>
        <v>أهلامين</v>
      </c>
      <c r="C160" s="120" t="str">
        <f>IF(ISBLANK([4]Data!H42)," ",[4]Data!$L$7)</f>
        <v>6APG-3</v>
      </c>
      <c r="D160" s="120" t="str">
        <f>IF(ISBLANK([4]Data!B42)," ",[4]Data!B42)</f>
        <v>E149124249</v>
      </c>
      <c r="E160" s="120" t="str">
        <f>IF(ISBLANK([4]Data!C42)," ",[4]Data!C42)</f>
        <v>أهلمين31</v>
      </c>
      <c r="F160" s="120" t="str">
        <f>IF(ISBLANK([4]Data!D42)," ",[4]Data!D42)</f>
        <v>ذكر</v>
      </c>
      <c r="G160" s="120" t="str">
        <f>IF(ISBLANK([4]Data!E42)," ",[4]Data!E42)</f>
        <v xml:space="preserve"> </v>
      </c>
      <c r="H160" s="120">
        <f>IF(ISBLANK([4]Data!F42)," ",[4]Data!F42)</f>
        <v>1</v>
      </c>
      <c r="I160" s="120">
        <f>IF(ISBLANK([4]Data!G42)," ",[4]Data!G42)</f>
        <v>1</v>
      </c>
      <c r="J160" s="120">
        <f>IF(ISBLANK([4]Data!H42)," ",[4]Data!H42)</f>
        <v>6.71</v>
      </c>
      <c r="K160" s="120"/>
      <c r="L160" s="120">
        <f>IF(ISBLANK([4]Data!J42)," ",[4]Data!J42)</f>
        <v>7.17</v>
      </c>
      <c r="M160" s="120"/>
    </row>
    <row r="161" spans="1:13" ht="18.75" x14ac:dyDescent="0.3">
      <c r="A161" s="120" t="str">
        <f>B161&amp;"_"&amp;COUNTIF($C$10:$C$10:B161,B161)</f>
        <v>أهلامين_110</v>
      </c>
      <c r="B161" s="120" t="str">
        <f>IF(ISBLANK([4]Data!B43)," ",[4]Data!$C$7)</f>
        <v>أهلامين</v>
      </c>
      <c r="C161" s="120" t="str">
        <f>IF(ISBLANK([4]Data!H43)," ",[4]Data!$L$7)</f>
        <v>6APG-3</v>
      </c>
      <c r="D161" s="120" t="str">
        <f>IF(ISBLANK([4]Data!B43)," ",[4]Data!B43)</f>
        <v>E149124250</v>
      </c>
      <c r="E161" s="120" t="str">
        <f>IF(ISBLANK([4]Data!C43)," ",[4]Data!C43)</f>
        <v>أهلمين32</v>
      </c>
      <c r="F161" s="120" t="str">
        <f>IF(ISBLANK([4]Data!D43)," ",[4]Data!D43)</f>
        <v>ذكر</v>
      </c>
      <c r="G161" s="120" t="str">
        <f>IF(ISBLANK([4]Data!E43)," ",[4]Data!E43)</f>
        <v xml:space="preserve"> </v>
      </c>
      <c r="H161" s="120">
        <f>IF(ISBLANK([4]Data!F43)," ",[4]Data!F43)</f>
        <v>1</v>
      </c>
      <c r="I161" s="120">
        <f>IF(ISBLANK([4]Data!G43)," ",[4]Data!G43)</f>
        <v>1</v>
      </c>
      <c r="J161" s="120">
        <f>IF(ISBLANK([4]Data!H43)," ",[4]Data!H43)</f>
        <v>6.33</v>
      </c>
      <c r="K161" s="120"/>
      <c r="L161" s="120">
        <f>IF(ISBLANK([4]Data!J43)," ",[4]Data!J43)</f>
        <v>6.65</v>
      </c>
      <c r="M161" s="120"/>
    </row>
    <row r="162" spans="1:13" ht="18.75" x14ac:dyDescent="0.3">
      <c r="A162" s="120" t="str">
        <f>B162&amp;"_"&amp;COUNTIF($C$10:$C$10:B162,B162)</f>
        <v>أهلامين_111</v>
      </c>
      <c r="B162" s="120" t="str">
        <f>IF(ISBLANK([4]Data!B44)," ",[4]Data!$C$7)</f>
        <v>أهلامين</v>
      </c>
      <c r="C162" s="120" t="str">
        <f>IF(ISBLANK([4]Data!H44)," ",[4]Data!$L$7)</f>
        <v>6APG-3</v>
      </c>
      <c r="D162" s="120" t="str">
        <f>IF(ISBLANK([4]Data!B44)," ",[4]Data!B44)</f>
        <v>G131742576</v>
      </c>
      <c r="E162" s="120" t="str">
        <f>IF(ISBLANK([4]Data!C44)," ",[4]Data!C44)</f>
        <v>أهلمين33</v>
      </c>
      <c r="F162" s="120" t="str">
        <f>IF(ISBLANK([4]Data!D44)," ",[4]Data!D44)</f>
        <v>أنثى</v>
      </c>
      <c r="G162" s="120" t="str">
        <f>IF(ISBLANK([4]Data!E44)," ",[4]Data!E44)</f>
        <v xml:space="preserve"> </v>
      </c>
      <c r="H162" s="120">
        <f>IF(ISBLANK([4]Data!F44)," ",[4]Data!F44)</f>
        <v>1</v>
      </c>
      <c r="I162" s="120">
        <f>IF(ISBLANK([4]Data!G44)," ",[4]Data!G44)</f>
        <v>1</v>
      </c>
      <c r="J162" s="120">
        <f>IF(ISBLANK([4]Data!H44)," ",[4]Data!H44)</f>
        <v>6.27</v>
      </c>
      <c r="K162" s="120"/>
      <c r="L162" s="120">
        <f>IF(ISBLANK([4]Data!J44)," ",[4]Data!J44)</f>
        <v>7</v>
      </c>
      <c r="M162" s="120"/>
    </row>
    <row r="163" spans="1:13" ht="18.75" x14ac:dyDescent="0.3">
      <c r="A163" s="120" t="str">
        <f>B163&amp;"_"&amp;COUNTIF($C$10:$C$10:B163,B163)</f>
        <v>أهلامين_112</v>
      </c>
      <c r="B163" s="120" t="str">
        <f>IF(ISBLANK([4]Data!B45)," ",[4]Data!$C$7)</f>
        <v>أهلامين</v>
      </c>
      <c r="C163" s="120" t="str">
        <f>IF(ISBLANK([4]Data!H45)," ",[4]Data!$L$7)</f>
        <v>6APG-3</v>
      </c>
      <c r="D163" s="120" t="str">
        <f>IF(ISBLANK([4]Data!B45)," ",[4]Data!B45)</f>
        <v>J130085629</v>
      </c>
      <c r="E163" s="120" t="str">
        <f>IF(ISBLANK([4]Data!C45)," ",[4]Data!C45)</f>
        <v>أهلمين34</v>
      </c>
      <c r="F163" s="120" t="str">
        <f>IF(ISBLANK([4]Data!D45)," ",[4]Data!D45)</f>
        <v>ذكر</v>
      </c>
      <c r="G163" s="120" t="str">
        <f>IF(ISBLANK([4]Data!E45)," ",[4]Data!E45)</f>
        <v xml:space="preserve"> </v>
      </c>
      <c r="H163" s="120">
        <f>IF(ISBLANK([4]Data!F45)," ",[4]Data!F45)</f>
        <v>1</v>
      </c>
      <c r="I163" s="120">
        <f>IF(ISBLANK([4]Data!G45)," ",[4]Data!G45)</f>
        <v>2</v>
      </c>
      <c r="J163" s="120">
        <f>IF(ISBLANK([4]Data!H45)," ",[4]Data!H45)</f>
        <v>5.17</v>
      </c>
      <c r="K163" s="120"/>
      <c r="L163" s="120">
        <f>IF(ISBLANK([4]Data!J45)," ",[4]Data!J45)</f>
        <v>4.16</v>
      </c>
      <c r="M163" s="120"/>
    </row>
    <row r="164" spans="1:13" ht="18.75" x14ac:dyDescent="0.3">
      <c r="A164" s="120" t="str">
        <f>B164&amp;"_"&amp;COUNTIF($C$10:$C$10:B164,B164)</f>
        <v>أهلامين_113</v>
      </c>
      <c r="B164" s="120" t="str">
        <f>IF(ISBLANK([4]Data!B46)," ",[4]Data!$C$7)</f>
        <v>أهلامين</v>
      </c>
      <c r="C164" s="120" t="str">
        <f>IF(ISBLANK([4]Data!H46)," ",[4]Data!$L$7)</f>
        <v>6APG-3</v>
      </c>
      <c r="D164" s="120" t="str">
        <f>IF(ISBLANK([4]Data!B46)," ",[4]Data!B46)</f>
        <v>E140099484</v>
      </c>
      <c r="E164" s="120" t="str">
        <f>IF(ISBLANK([4]Data!C46)," ",[4]Data!C46)</f>
        <v>أهلمين35</v>
      </c>
      <c r="F164" s="120" t="str">
        <f>IF(ISBLANK([4]Data!D46)," ",[4]Data!D46)</f>
        <v>ذكر</v>
      </c>
      <c r="G164" s="120" t="str">
        <f>IF(ISBLANK([4]Data!E46)," ",[4]Data!E46)</f>
        <v xml:space="preserve"> </v>
      </c>
      <c r="H164" s="120">
        <f>IF(ISBLANK([4]Data!F46)," ",[4]Data!F46)</f>
        <v>1</v>
      </c>
      <c r="I164" s="120">
        <f>IF(ISBLANK([4]Data!G46)," ",[4]Data!G46)</f>
        <v>1</v>
      </c>
      <c r="J164" s="120">
        <f>IF(ISBLANK([4]Data!H46)," ",[4]Data!H46)</f>
        <v>5.15</v>
      </c>
      <c r="K164" s="120"/>
      <c r="L164" s="120">
        <f>IF(ISBLANK([4]Data!J46)," ",[4]Data!J46)</f>
        <v>4.75</v>
      </c>
      <c r="M164" s="120"/>
    </row>
    <row r="165" spans="1:13" ht="18.75" x14ac:dyDescent="0.3">
      <c r="A165" s="120" t="str">
        <f>B165&amp;"_"&amp;COUNTIF($C$10:$C$10:B165,B165)</f>
        <v>أهلامين_114</v>
      </c>
      <c r="B165" s="120" t="str">
        <f>IF(ISBLANK([4]Data!B47)," ",[4]Data!$C$7)</f>
        <v>أهلامين</v>
      </c>
      <c r="C165" s="120" t="str">
        <f>IF(ISBLANK([4]Data!H47)," ",[4]Data!$L$7)</f>
        <v>6APG-3</v>
      </c>
      <c r="D165" s="120" t="str">
        <f>IF(ISBLANK([4]Data!B47)," ",[4]Data!B47)</f>
        <v>E142236471</v>
      </c>
      <c r="E165" s="120" t="str">
        <f>IF(ISBLANK([4]Data!C47)," ",[4]Data!C47)</f>
        <v>أهلمين36</v>
      </c>
      <c r="F165" s="120" t="str">
        <f>IF(ISBLANK([4]Data!D47)," ",[4]Data!D47)</f>
        <v>أنثى</v>
      </c>
      <c r="G165" s="120" t="str">
        <f>IF(ISBLANK([4]Data!E47)," ",[4]Data!E47)</f>
        <v xml:space="preserve"> </v>
      </c>
      <c r="H165" s="120">
        <f>IF(ISBLANK([4]Data!F47)," ",[4]Data!F47)</f>
        <v>1</v>
      </c>
      <c r="I165" s="120">
        <f>IF(ISBLANK([4]Data!G47)," ",[4]Data!G47)</f>
        <v>1</v>
      </c>
      <c r="J165" s="120">
        <f>IF(ISBLANK([4]Data!H47)," ",[4]Data!H47)</f>
        <v>6.49</v>
      </c>
      <c r="K165" s="120"/>
      <c r="L165" s="120">
        <f>IF(ISBLANK([4]Data!J47)," ",[4]Data!J47)</f>
        <v>7.92</v>
      </c>
      <c r="M165" s="120"/>
    </row>
    <row r="166" spans="1:13" ht="18.75" x14ac:dyDescent="0.3">
      <c r="A166" s="120" t="str">
        <f>B166&amp;"_"&amp;COUNTIF($C$10:$C$10:B166,B166)</f>
        <v>أهلامين_115</v>
      </c>
      <c r="B166" s="120" t="str">
        <f>IF(ISBLANK([4]Data!B48)," ",[4]Data!$C$7)</f>
        <v>أهلامين</v>
      </c>
      <c r="C166" s="120" t="str">
        <f>IF(ISBLANK([4]Data!H48)," ",[4]Data!$L$7)</f>
        <v>6APG-3</v>
      </c>
      <c r="D166" s="120" t="str">
        <f>IF(ISBLANK([4]Data!B48)," ",[4]Data!B48)</f>
        <v>G142001025</v>
      </c>
      <c r="E166" s="120" t="str">
        <f>IF(ISBLANK([4]Data!C48)," ",[4]Data!C48)</f>
        <v>أهلمين37</v>
      </c>
      <c r="F166" s="120" t="str">
        <f>IF(ISBLANK([4]Data!D48)," ",[4]Data!D48)</f>
        <v>ذكر</v>
      </c>
      <c r="G166" s="120" t="str">
        <f>IF(ISBLANK([4]Data!E48)," ",[4]Data!E48)</f>
        <v xml:space="preserve"> </v>
      </c>
      <c r="H166" s="120" t="str">
        <f>IF(ISBLANK([4]Data!F48)," ",[4]Data!F48)</f>
        <v xml:space="preserve"> </v>
      </c>
      <c r="I166" s="120">
        <f>IF(ISBLANK([4]Data!G48)," ",[4]Data!G48)</f>
        <v>1</v>
      </c>
      <c r="J166" s="120">
        <f>IF(ISBLANK([4]Data!H48)," ",[4]Data!H48)</f>
        <v>6.32</v>
      </c>
      <c r="K166" s="120"/>
      <c r="L166" s="120">
        <f>IF(ISBLANK([4]Data!J48)," ",[4]Data!J48)</f>
        <v>7.01</v>
      </c>
      <c r="M166" s="120"/>
    </row>
    <row r="167" spans="1:13" ht="18.75" x14ac:dyDescent="0.3">
      <c r="A167" s="120" t="str">
        <f>B167&amp;"_"&amp;COUNTIF($C$10:$C$10:B167,B167)</f>
        <v>أهلامين_116</v>
      </c>
      <c r="B167" s="120" t="str">
        <f>IF(ISBLANK([4]Data!B49)," ",[4]Data!$C$7)</f>
        <v>أهلامين</v>
      </c>
      <c r="C167" s="120" t="str">
        <f>IF(ISBLANK([4]Data!H49)," ",[4]Data!$L$7)</f>
        <v>6APG-3</v>
      </c>
      <c r="D167" s="120" t="str">
        <f>IF(ISBLANK([4]Data!B49)," ",[4]Data!B49)</f>
        <v>E149099458</v>
      </c>
      <c r="E167" s="120" t="str">
        <f>IF(ISBLANK([4]Data!C49)," ",[4]Data!C49)</f>
        <v>أهلمين38</v>
      </c>
      <c r="F167" s="120" t="str">
        <f>IF(ISBLANK([4]Data!D49)," ",[4]Data!D49)</f>
        <v>أنثى</v>
      </c>
      <c r="G167" s="120" t="str">
        <f>IF(ISBLANK([4]Data!E49)," ",[4]Data!E49)</f>
        <v xml:space="preserve"> </v>
      </c>
      <c r="H167" s="120">
        <f>IF(ISBLANK([4]Data!F49)," ",[4]Data!F49)</f>
        <v>1</v>
      </c>
      <c r="I167" s="120">
        <f>IF(ISBLANK([4]Data!G49)," ",[4]Data!G49)</f>
        <v>1</v>
      </c>
      <c r="J167" s="120">
        <f>IF(ISBLANK([4]Data!H49)," ",[4]Data!H49)</f>
        <v>5.64</v>
      </c>
      <c r="K167" s="120"/>
      <c r="L167" s="120">
        <f>IF(ISBLANK([4]Data!J49)," ",[4]Data!J49)</f>
        <v>6.93</v>
      </c>
      <c r="M167" s="120"/>
    </row>
    <row r="168" spans="1:13" ht="18.75" x14ac:dyDescent="0.3">
      <c r="A168" s="120" t="str">
        <f>B168&amp;"_"&amp;COUNTIF($C$10:$C$10:B168,B168)</f>
        <v>أهلامين_117</v>
      </c>
      <c r="B168" s="120" t="str">
        <f>IF(ISBLANK([4]Data!B50)," ",[4]Data!$C$7)</f>
        <v>أهلامين</v>
      </c>
      <c r="C168" s="120" t="str">
        <f>IF(ISBLANK([4]Data!H50)," ",[4]Data!$L$7)</f>
        <v>6APG-3</v>
      </c>
      <c r="D168" s="120" t="str">
        <f>IF(ISBLANK([4]Data!B50)," ",[4]Data!B50)</f>
        <v>J133488430</v>
      </c>
      <c r="E168" s="120" t="str">
        <f>IF(ISBLANK([4]Data!C50)," ",[4]Data!C50)</f>
        <v>أهلمين39</v>
      </c>
      <c r="F168" s="120" t="str">
        <f>IF(ISBLANK([4]Data!D50)," ",[4]Data!D50)</f>
        <v>أنثى</v>
      </c>
      <c r="G168" s="120" t="str">
        <f>IF(ISBLANK([4]Data!E50)," ",[4]Data!E50)</f>
        <v xml:space="preserve"> </v>
      </c>
      <c r="H168" s="120">
        <f>IF(ISBLANK([4]Data!F50)," ",[4]Data!F50)</f>
        <v>1</v>
      </c>
      <c r="I168" s="120">
        <f>IF(ISBLANK([4]Data!G50)," ",[4]Data!G50)</f>
        <v>1</v>
      </c>
      <c r="J168" s="120">
        <f>IF(ISBLANK([4]Data!H50)," ",[4]Data!H50)</f>
        <v>5.85</v>
      </c>
      <c r="K168" s="120"/>
      <c r="L168" s="120">
        <f>IF(ISBLANK([4]Data!J50)," ",[4]Data!J50)</f>
        <v>7.15</v>
      </c>
      <c r="M168" s="120"/>
    </row>
    <row r="169" spans="1:13" ht="18.75" x14ac:dyDescent="0.3">
      <c r="A169" s="120" t="str">
        <f>B169&amp;"_"&amp;COUNTIF($C$10:$C$10:B169,B169)</f>
        <v xml:space="preserve"> _86</v>
      </c>
      <c r="B169" s="120" t="str">
        <f>IF(ISBLANK([4]Data!B51)," ",[4]Data!$C$7)</f>
        <v xml:space="preserve"> </v>
      </c>
      <c r="C169" s="120" t="str">
        <f>IF(ISBLANK([4]Data!H51)," ",[4]Data!$L$7)</f>
        <v xml:space="preserve"> </v>
      </c>
      <c r="D169" s="120" t="str">
        <f>IF(ISBLANK([4]Data!B51)," ",[4]Data!B51)</f>
        <v xml:space="preserve"> </v>
      </c>
      <c r="E169" s="120" t="str">
        <f>IF(ISBLANK([4]Data!C51)," ",[4]Data!C51)</f>
        <v xml:space="preserve"> </v>
      </c>
      <c r="F169" s="120" t="str">
        <f>IF(ISBLANK([4]Data!D51)," ",[4]Data!D51)</f>
        <v xml:space="preserve"> </v>
      </c>
      <c r="G169" s="120" t="str">
        <f>IF(ISBLANK([4]Data!E51)," ",[4]Data!E51)</f>
        <v xml:space="preserve"> </v>
      </c>
      <c r="H169" s="120" t="str">
        <f>IF(ISBLANK([4]Data!F51)," ",[4]Data!F51)</f>
        <v xml:space="preserve"> </v>
      </c>
      <c r="I169" s="120" t="str">
        <f>IF(ISBLANK([4]Data!G51)," ",[4]Data!G51)</f>
        <v xml:space="preserve"> </v>
      </c>
      <c r="J169" s="120" t="str">
        <f>IF(ISBLANK([4]Data!H51)," ",[4]Data!H51)</f>
        <v xml:space="preserve"> </v>
      </c>
      <c r="K169" s="120"/>
      <c r="L169" s="120" t="str">
        <f>IF(ISBLANK([4]Data!J51)," ",[4]Data!J51)</f>
        <v xml:space="preserve"> </v>
      </c>
      <c r="M169" s="120"/>
    </row>
    <row r="170" spans="1:13" ht="18.75" x14ac:dyDescent="0.3">
      <c r="A170" s="120" t="str">
        <f>B170&amp;"_"&amp;COUNTIF($C$10:$C$10:B170,B170)</f>
        <v xml:space="preserve"> _88</v>
      </c>
      <c r="B170" s="120" t="str">
        <f>IF(ISBLANK([4]Data!B52)," ",[4]Data!$C$7)</f>
        <v xml:space="preserve"> </v>
      </c>
      <c r="C170" s="120" t="str">
        <f>IF(ISBLANK([4]Data!H52)," ",[4]Data!$L$7)</f>
        <v xml:space="preserve"> </v>
      </c>
      <c r="D170" s="120" t="str">
        <f>IF(ISBLANK([4]Data!B52)," ",[4]Data!B52)</f>
        <v xml:space="preserve"> </v>
      </c>
      <c r="E170" s="120" t="str">
        <f>IF(ISBLANK([4]Data!C52)," ",[4]Data!C52)</f>
        <v xml:space="preserve"> </v>
      </c>
      <c r="F170" s="120" t="str">
        <f>IF(ISBLANK([4]Data!D52)," ",[4]Data!D52)</f>
        <v xml:space="preserve"> </v>
      </c>
      <c r="G170" s="120" t="str">
        <f>IF(ISBLANK([4]Data!E52)," ",[4]Data!E52)</f>
        <v xml:space="preserve"> </v>
      </c>
      <c r="H170" s="120" t="str">
        <f>IF(ISBLANK([4]Data!F52)," ",[4]Data!F52)</f>
        <v xml:space="preserve"> </v>
      </c>
      <c r="I170" s="120" t="str">
        <f>IF(ISBLANK([4]Data!G52)," ",[4]Data!G52)</f>
        <v xml:space="preserve"> </v>
      </c>
      <c r="J170" s="120" t="str">
        <f>IF(ISBLANK([4]Data!H52)," ",[4]Data!H52)</f>
        <v xml:space="preserve"> </v>
      </c>
      <c r="K170" s="120"/>
      <c r="L170" s="120" t="str">
        <f>IF(ISBLANK([4]Data!J52)," ",[4]Data!J52)</f>
        <v xml:space="preserve"> </v>
      </c>
      <c r="M170" s="120"/>
    </row>
    <row r="171" spans="1:13" ht="18.75" x14ac:dyDescent="0.3">
      <c r="A171" s="120" t="str">
        <f>B171&amp;"_"&amp;COUNTIF($C$10:$C$10:B171,B171)</f>
        <v xml:space="preserve"> _90</v>
      </c>
      <c r="B171" s="120" t="str">
        <f>IF(ISBLANK([4]Data!B53)," ",[4]Data!$C$7)</f>
        <v xml:space="preserve"> </v>
      </c>
      <c r="C171" s="120" t="str">
        <f>IF(ISBLANK([4]Data!H53)," ",[4]Data!$L$7)</f>
        <v xml:space="preserve"> </v>
      </c>
      <c r="D171" s="120" t="str">
        <f>IF(ISBLANK([4]Data!B53)," ",[4]Data!B53)</f>
        <v xml:space="preserve"> </v>
      </c>
      <c r="E171" s="120" t="str">
        <f>IF(ISBLANK([4]Data!C53)," ",[4]Data!C53)</f>
        <v xml:space="preserve"> </v>
      </c>
      <c r="F171" s="120" t="str">
        <f>IF(ISBLANK([4]Data!D53)," ",[4]Data!D53)</f>
        <v xml:space="preserve"> </v>
      </c>
      <c r="G171" s="120" t="str">
        <f>IF(ISBLANK([4]Data!E53)," ",[4]Data!E53)</f>
        <v xml:space="preserve"> </v>
      </c>
      <c r="H171" s="120" t="str">
        <f>IF(ISBLANK([4]Data!F53)," ",[4]Data!F53)</f>
        <v xml:space="preserve"> </v>
      </c>
      <c r="I171" s="120" t="str">
        <f>IF(ISBLANK([4]Data!G53)," ",[4]Data!G53)</f>
        <v xml:space="preserve"> </v>
      </c>
      <c r="J171" s="120" t="str">
        <f>IF(ISBLANK([4]Data!H53)," ",[4]Data!H53)</f>
        <v xml:space="preserve"> </v>
      </c>
      <c r="K171" s="120"/>
      <c r="L171" s="120" t="str">
        <f>IF(ISBLANK([4]Data!J53)," ",[4]Data!J53)</f>
        <v xml:space="preserve"> </v>
      </c>
      <c r="M171" s="120"/>
    </row>
    <row r="172" spans="1:13" ht="18.75" x14ac:dyDescent="0.3">
      <c r="A172" s="120" t="str">
        <f>B172&amp;"_"&amp;COUNTIF($C$10:$C$10:B172,B172)</f>
        <v xml:space="preserve"> _92</v>
      </c>
      <c r="B172" s="120" t="str">
        <f>IF(ISBLANK([4]Data!B54)," ",[4]Data!$C$7)</f>
        <v xml:space="preserve"> </v>
      </c>
      <c r="C172" s="120" t="str">
        <f>IF(ISBLANK([4]Data!H54)," ",[4]Data!$L$7)</f>
        <v xml:space="preserve"> </v>
      </c>
      <c r="D172" s="120" t="str">
        <f>IF(ISBLANK([4]Data!B54)," ",[4]Data!B54)</f>
        <v xml:space="preserve"> </v>
      </c>
      <c r="E172" s="120" t="str">
        <f>IF(ISBLANK([4]Data!C54)," ",[4]Data!C54)</f>
        <v xml:space="preserve"> </v>
      </c>
      <c r="F172" s="120" t="str">
        <f>IF(ISBLANK([4]Data!D54)," ",[4]Data!D54)</f>
        <v xml:space="preserve"> </v>
      </c>
      <c r="G172" s="120" t="str">
        <f>IF(ISBLANK([4]Data!E54)," ",[4]Data!E54)</f>
        <v xml:space="preserve"> </v>
      </c>
      <c r="H172" s="120" t="str">
        <f>IF(ISBLANK([4]Data!F54)," ",[4]Data!F54)</f>
        <v xml:space="preserve"> </v>
      </c>
      <c r="I172" s="120" t="str">
        <f>IF(ISBLANK([4]Data!G54)," ",[4]Data!G54)</f>
        <v xml:space="preserve"> </v>
      </c>
      <c r="J172" s="120" t="str">
        <f>IF(ISBLANK([4]Data!H54)," ",[4]Data!H54)</f>
        <v xml:space="preserve"> </v>
      </c>
      <c r="K172" s="120"/>
      <c r="L172" s="120" t="str">
        <f>IF(ISBLANK([4]Data!J54)," ",[4]Data!J54)</f>
        <v xml:space="preserve"> </v>
      </c>
      <c r="M172" s="120"/>
    </row>
    <row r="173" spans="1:13" ht="18.75" x14ac:dyDescent="0.3">
      <c r="A173" s="120" t="str">
        <f>B173&amp;"_"&amp;COUNTIF($C$10:$C$10:B173,B173)</f>
        <v xml:space="preserve"> _94</v>
      </c>
      <c r="B173" s="120" t="str">
        <f>IF(ISBLANK([4]Data!B55)," ",[4]Data!$C$7)</f>
        <v xml:space="preserve"> </v>
      </c>
      <c r="C173" s="120" t="str">
        <f>IF(ISBLANK([4]Data!H55)," ",[4]Data!$L$7)</f>
        <v xml:space="preserve"> </v>
      </c>
      <c r="D173" s="120" t="str">
        <f>IF(ISBLANK([4]Data!B55)," ",[4]Data!B55)</f>
        <v xml:space="preserve"> </v>
      </c>
      <c r="E173" s="120" t="str">
        <f>IF(ISBLANK([4]Data!C55)," ",[4]Data!C55)</f>
        <v xml:space="preserve"> </v>
      </c>
      <c r="F173" s="120" t="str">
        <f>IF(ISBLANK([4]Data!D55)," ",[4]Data!D55)</f>
        <v xml:space="preserve"> </v>
      </c>
      <c r="G173" s="120" t="str">
        <f>IF(ISBLANK([4]Data!E55)," ",[4]Data!E55)</f>
        <v xml:space="preserve"> </v>
      </c>
      <c r="H173" s="120" t="str">
        <f>IF(ISBLANK([4]Data!F55)," ",[4]Data!F55)</f>
        <v xml:space="preserve"> </v>
      </c>
      <c r="I173" s="120" t="str">
        <f>IF(ISBLANK([4]Data!G55)," ",[4]Data!G55)</f>
        <v xml:space="preserve"> </v>
      </c>
      <c r="J173" s="120" t="str">
        <f>IF(ISBLANK([4]Data!H55)," ",[4]Data!H55)</f>
        <v xml:space="preserve"> </v>
      </c>
      <c r="K173" s="120"/>
      <c r="L173" s="120" t="str">
        <f>IF(ISBLANK([4]Data!J55)," ",[4]Data!J55)</f>
        <v xml:space="preserve"> </v>
      </c>
      <c r="M173" s="120"/>
    </row>
    <row r="174" spans="1:13" ht="18.75" x14ac:dyDescent="0.3">
      <c r="A174" s="120" t="str">
        <f>B174&amp;"_"&amp;COUNTIF($C$10:$C$10:B174,B174)</f>
        <v xml:space="preserve"> _96</v>
      </c>
      <c r="B174" s="120" t="str">
        <f>IF(ISBLANK([4]Data!B56)," ",[4]Data!$C$7)</f>
        <v xml:space="preserve"> </v>
      </c>
      <c r="C174" s="120" t="str">
        <f>IF(ISBLANK([4]Data!H56)," ",[4]Data!$L$7)</f>
        <v xml:space="preserve"> </v>
      </c>
      <c r="D174" s="120" t="str">
        <f>IF(ISBLANK([4]Data!B56)," ",[4]Data!B56)</f>
        <v xml:space="preserve"> </v>
      </c>
      <c r="E174" s="120" t="str">
        <f>IF(ISBLANK([4]Data!C56)," ",[4]Data!C56)</f>
        <v xml:space="preserve"> </v>
      </c>
      <c r="F174" s="120" t="str">
        <f>IF(ISBLANK([4]Data!D56)," ",[4]Data!D56)</f>
        <v xml:space="preserve"> </v>
      </c>
      <c r="G174" s="120" t="str">
        <f>IF(ISBLANK([4]Data!E56)," ",[4]Data!E56)</f>
        <v xml:space="preserve"> </v>
      </c>
      <c r="H174" s="120" t="str">
        <f>IF(ISBLANK([4]Data!F56)," ",[4]Data!F56)</f>
        <v xml:space="preserve"> </v>
      </c>
      <c r="I174" s="120" t="str">
        <f>IF(ISBLANK([4]Data!G56)," ",[4]Data!G56)</f>
        <v xml:space="preserve"> </v>
      </c>
      <c r="J174" s="120" t="str">
        <f>IF(ISBLANK([4]Data!H56)," ",[4]Data!H56)</f>
        <v xml:space="preserve"> </v>
      </c>
      <c r="K174" s="120"/>
      <c r="L174" s="120" t="str">
        <f>IF(ISBLANK([4]Data!J56)," ",[4]Data!J56)</f>
        <v xml:space="preserve"> </v>
      </c>
      <c r="M174" s="120"/>
    </row>
    <row r="175" spans="1:13" ht="18.75" x14ac:dyDescent="0.3">
      <c r="A175" s="120" t="str">
        <f>B175&amp;"_"&amp;COUNTIF($C$10:$C$10:B175,B175)</f>
        <v xml:space="preserve"> _98</v>
      </c>
      <c r="B175" s="120" t="str">
        <f>IF(ISBLANK([4]Data!B57)," ",[4]Data!$C$7)</f>
        <v xml:space="preserve"> </v>
      </c>
      <c r="C175" s="120" t="str">
        <f>IF(ISBLANK([4]Data!H57)," ",[4]Data!$L$7)</f>
        <v xml:space="preserve"> </v>
      </c>
      <c r="D175" s="120" t="str">
        <f>IF(ISBLANK([4]Data!B57)," ",[4]Data!B57)</f>
        <v xml:space="preserve"> </v>
      </c>
      <c r="E175" s="120" t="str">
        <f>IF(ISBLANK([4]Data!C57)," ",[4]Data!C57)</f>
        <v xml:space="preserve"> </v>
      </c>
      <c r="F175" s="120" t="str">
        <f>IF(ISBLANK([4]Data!D57)," ",[4]Data!D57)</f>
        <v xml:space="preserve"> </v>
      </c>
      <c r="G175" s="120" t="str">
        <f>IF(ISBLANK([4]Data!E57)," ",[4]Data!E57)</f>
        <v xml:space="preserve"> </v>
      </c>
      <c r="H175" s="120" t="str">
        <f>IF(ISBLANK([4]Data!F57)," ",[4]Data!F57)</f>
        <v xml:space="preserve"> </v>
      </c>
      <c r="I175" s="120" t="str">
        <f>IF(ISBLANK([4]Data!G57)," ",[4]Data!G57)</f>
        <v xml:space="preserve"> </v>
      </c>
      <c r="J175" s="120" t="str">
        <f>IF(ISBLANK([4]Data!H57)," ",[4]Data!H57)</f>
        <v xml:space="preserve"> </v>
      </c>
      <c r="K175" s="120"/>
      <c r="L175" s="120" t="str">
        <f>IF(ISBLANK([4]Data!J57)," ",[4]Data!J57)</f>
        <v xml:space="preserve"> </v>
      </c>
      <c r="M175" s="120"/>
    </row>
    <row r="176" spans="1:13" ht="18.75" x14ac:dyDescent="0.3">
      <c r="A176" s="120" t="str">
        <f>B176&amp;"_"&amp;COUNTIF($C$10:$C$10:B176,B176)</f>
        <v xml:space="preserve"> _100</v>
      </c>
      <c r="B176" s="120" t="str">
        <f>IF(ISBLANK([4]Data!B58)," ",[4]Data!$C$7)</f>
        <v xml:space="preserve"> </v>
      </c>
      <c r="C176" s="120" t="str">
        <f>IF(ISBLANK([4]Data!H58)," ",[4]Data!$L$7)</f>
        <v xml:space="preserve"> </v>
      </c>
      <c r="D176" s="120" t="str">
        <f>IF(ISBLANK([4]Data!B58)," ",[4]Data!B58)</f>
        <v xml:space="preserve"> </v>
      </c>
      <c r="E176" s="120" t="str">
        <f>IF(ISBLANK([4]Data!C58)," ",[4]Data!C58)</f>
        <v xml:space="preserve"> </v>
      </c>
      <c r="F176" s="120" t="str">
        <f>IF(ISBLANK([4]Data!D58)," ",[4]Data!D58)</f>
        <v xml:space="preserve"> </v>
      </c>
      <c r="G176" s="120" t="str">
        <f>IF(ISBLANK([4]Data!E58)," ",[4]Data!E58)</f>
        <v xml:space="preserve"> </v>
      </c>
      <c r="H176" s="120" t="str">
        <f>IF(ISBLANK([4]Data!F58)," ",[4]Data!F58)</f>
        <v xml:space="preserve"> </v>
      </c>
      <c r="I176" s="120" t="str">
        <f>IF(ISBLANK([4]Data!G58)," ",[4]Data!G58)</f>
        <v xml:space="preserve"> </v>
      </c>
      <c r="J176" s="120" t="str">
        <f>IF(ISBLANK([4]Data!H58)," ",[4]Data!H58)</f>
        <v xml:space="preserve"> </v>
      </c>
      <c r="K176" s="120"/>
      <c r="L176" s="120" t="str">
        <f>IF(ISBLANK([4]Data!J58)," ",[4]Data!J58)</f>
        <v xml:space="preserve"> </v>
      </c>
      <c r="M176" s="120"/>
    </row>
    <row r="177" spans="1:13" ht="18.75" x14ac:dyDescent="0.3">
      <c r="A177" s="120" t="str">
        <f>B177&amp;"_"&amp;COUNTIF($C$10:$C$10:B177,B177)</f>
        <v xml:space="preserve"> _102</v>
      </c>
      <c r="B177" s="120" t="str">
        <f>IF(ISBLANK([4]Data!B59)," ",[4]Data!$C$7)</f>
        <v xml:space="preserve"> </v>
      </c>
      <c r="C177" s="120" t="str">
        <f>IF(ISBLANK([4]Data!H59)," ",[4]Data!$L$7)</f>
        <v xml:space="preserve"> </v>
      </c>
      <c r="D177" s="120" t="str">
        <f>IF(ISBLANK([4]Data!B59)," ",[4]Data!B59)</f>
        <v xml:space="preserve"> </v>
      </c>
      <c r="E177" s="120" t="str">
        <f>IF(ISBLANK([4]Data!C59)," ",[4]Data!C59)</f>
        <v xml:space="preserve"> </v>
      </c>
      <c r="F177" s="120" t="str">
        <f>IF(ISBLANK([4]Data!D59)," ",[4]Data!D59)</f>
        <v xml:space="preserve"> </v>
      </c>
      <c r="G177" s="120" t="str">
        <f>IF(ISBLANK([4]Data!E59)," ",[4]Data!E59)</f>
        <v xml:space="preserve"> </v>
      </c>
      <c r="H177" s="120" t="str">
        <f>IF(ISBLANK([4]Data!F59)," ",[4]Data!F59)</f>
        <v xml:space="preserve"> </v>
      </c>
      <c r="I177" s="120" t="str">
        <f>IF(ISBLANK([4]Data!G59)," ",[4]Data!G59)</f>
        <v xml:space="preserve"> </v>
      </c>
      <c r="J177" s="120" t="str">
        <f>IF(ISBLANK([4]Data!H59)," ",[4]Data!H59)</f>
        <v xml:space="preserve"> </v>
      </c>
      <c r="K177" s="120"/>
      <c r="L177" s="120" t="str">
        <f>IF(ISBLANK([4]Data!J59)," ",[4]Data!J59)</f>
        <v xml:space="preserve"> </v>
      </c>
      <c r="M177" s="120"/>
    </row>
    <row r="178" spans="1:13" ht="18.75" x14ac:dyDescent="0.3">
      <c r="A178" s="120" t="str">
        <f>B178&amp;"_"&amp;COUNTIF($C$10:$C$10:B178,B178)</f>
        <v xml:space="preserve"> _104</v>
      </c>
      <c r="B178" s="120" t="str">
        <f>IF(ISBLANK([4]Data!B60)," ",[4]Data!$C$7)</f>
        <v xml:space="preserve"> </v>
      </c>
      <c r="C178" s="120" t="str">
        <f>IF(ISBLANK([4]Data!H60)," ",[4]Data!$L$7)</f>
        <v xml:space="preserve"> </v>
      </c>
      <c r="D178" s="120" t="str">
        <f>IF(ISBLANK([4]Data!B60)," ",[4]Data!B60)</f>
        <v xml:space="preserve"> </v>
      </c>
      <c r="E178" s="120" t="str">
        <f>IF(ISBLANK([4]Data!C60)," ",[4]Data!C60)</f>
        <v xml:space="preserve"> </v>
      </c>
      <c r="F178" s="120" t="str">
        <f>IF(ISBLANK([4]Data!D60)," ",[4]Data!D60)</f>
        <v xml:space="preserve"> </v>
      </c>
      <c r="G178" s="120" t="str">
        <f>IF(ISBLANK([4]Data!E60)," ",[4]Data!E60)</f>
        <v xml:space="preserve"> </v>
      </c>
      <c r="H178" s="120" t="str">
        <f>IF(ISBLANK([4]Data!F60)," ",[4]Data!F60)</f>
        <v xml:space="preserve"> </v>
      </c>
      <c r="I178" s="120" t="str">
        <f>IF(ISBLANK([4]Data!G60)," ",[4]Data!G60)</f>
        <v xml:space="preserve"> </v>
      </c>
      <c r="J178" s="120" t="str">
        <f>IF(ISBLANK([4]Data!H60)," ",[4]Data!H60)</f>
        <v xml:space="preserve"> </v>
      </c>
      <c r="K178" s="120"/>
      <c r="L178" s="120" t="str">
        <f>IF(ISBLANK([4]Data!J60)," ",[4]Data!J60)</f>
        <v xml:space="preserve"> </v>
      </c>
      <c r="M178" s="120"/>
    </row>
    <row r="179" spans="1:13" ht="18.75" x14ac:dyDescent="0.3">
      <c r="A179" s="120" t="str">
        <f>B179&amp;"_"&amp;COUNTIF($C$10:$C$10:B179,B179)</f>
        <v xml:space="preserve"> _106</v>
      </c>
      <c r="B179" s="120" t="str">
        <f>IF(ISBLANK([4]Data!B61)," ",[4]Data!$C$7)</f>
        <v xml:space="preserve"> </v>
      </c>
      <c r="C179" s="120" t="str">
        <f>IF(ISBLANK([4]Data!H61)," ",[4]Data!$L$7)</f>
        <v xml:space="preserve"> </v>
      </c>
      <c r="D179" s="120" t="str">
        <f>IF(ISBLANK([4]Data!B61)," ",[4]Data!B61)</f>
        <v xml:space="preserve"> </v>
      </c>
      <c r="E179" s="120" t="str">
        <f>IF(ISBLANK([4]Data!C61)," ",[4]Data!C61)</f>
        <v xml:space="preserve"> </v>
      </c>
      <c r="F179" s="120" t="str">
        <f>IF(ISBLANK([4]Data!D61)," ",[4]Data!D61)</f>
        <v xml:space="preserve"> </v>
      </c>
      <c r="G179" s="120" t="str">
        <f>IF(ISBLANK([4]Data!E61)," ",[4]Data!E61)</f>
        <v xml:space="preserve"> </v>
      </c>
      <c r="H179" s="120" t="str">
        <f>IF(ISBLANK([4]Data!F61)," ",[4]Data!F61)</f>
        <v xml:space="preserve"> </v>
      </c>
      <c r="I179" s="120" t="str">
        <f>IF(ISBLANK([4]Data!G61)," ",[4]Data!G61)</f>
        <v xml:space="preserve"> </v>
      </c>
      <c r="J179" s="120" t="str">
        <f>IF(ISBLANK([4]Data!H61)," ",[4]Data!H61)</f>
        <v xml:space="preserve"> </v>
      </c>
      <c r="K179" s="120"/>
      <c r="L179" s="120" t="str">
        <f>IF(ISBLANK([4]Data!J61)," ",[4]Data!J61)</f>
        <v xml:space="preserve"> </v>
      </c>
      <c r="M179" s="120"/>
    </row>
    <row r="180" spans="1:13" ht="18.75" x14ac:dyDescent="0.3">
      <c r="A180" s="120" t="str">
        <f>B180&amp;"_"&amp;COUNTIF($C$10:$C$10:B180,B180)</f>
        <v xml:space="preserve"> _108</v>
      </c>
      <c r="B180" s="120" t="str">
        <f>IF(ISBLANK([4]Data!B62)," ",[4]Data!$C$7)</f>
        <v xml:space="preserve"> </v>
      </c>
      <c r="C180" s="120" t="str">
        <f>IF(ISBLANK([4]Data!H62)," ",[4]Data!$L$7)</f>
        <v xml:space="preserve"> </v>
      </c>
      <c r="D180" s="120" t="str">
        <f>IF(ISBLANK([4]Data!B62)," ",[4]Data!B62)</f>
        <v xml:space="preserve"> </v>
      </c>
      <c r="E180" s="120" t="str">
        <f>IF(ISBLANK([4]Data!C62)," ",[4]Data!C62)</f>
        <v xml:space="preserve"> </v>
      </c>
      <c r="F180" s="120" t="str">
        <f>IF(ISBLANK([4]Data!D62)," ",[4]Data!D62)</f>
        <v xml:space="preserve"> </v>
      </c>
      <c r="G180" s="120" t="str">
        <f>IF(ISBLANK([4]Data!E62)," ",[4]Data!E62)</f>
        <v xml:space="preserve"> </v>
      </c>
      <c r="H180" s="120" t="str">
        <f>IF(ISBLANK([4]Data!F62)," ",[4]Data!F62)</f>
        <v xml:space="preserve"> </v>
      </c>
      <c r="I180" s="120" t="str">
        <f>IF(ISBLANK([4]Data!G62)," ",[4]Data!G62)</f>
        <v xml:space="preserve"> </v>
      </c>
      <c r="J180" s="120" t="str">
        <f>IF(ISBLANK([4]Data!H62)," ",[4]Data!H62)</f>
        <v xml:space="preserve"> </v>
      </c>
      <c r="K180" s="120"/>
      <c r="L180" s="120" t="str">
        <f>IF(ISBLANK([4]Data!J62)," ",[4]Data!J62)</f>
        <v xml:space="preserve"> </v>
      </c>
      <c r="M180" s="120"/>
    </row>
    <row r="181" spans="1:13" ht="18.75" x14ac:dyDescent="0.3">
      <c r="A181" s="120" t="str">
        <f>B181&amp;"_"&amp;COUNTIF($C$10:$C$10:B181,B181)</f>
        <v xml:space="preserve"> _110</v>
      </c>
      <c r="B181" s="120" t="str">
        <f>IF(ISBLANK([4]Data!B63)," ",[4]Data!$C$7)</f>
        <v xml:space="preserve"> </v>
      </c>
      <c r="C181" s="120" t="str">
        <f>IF(ISBLANK([4]Data!H63)," ",[4]Data!$L$7)</f>
        <v xml:space="preserve"> </v>
      </c>
      <c r="D181" s="120" t="str">
        <f>IF(ISBLANK([4]Data!B63)," ",[4]Data!B63)</f>
        <v xml:space="preserve"> </v>
      </c>
      <c r="E181" s="120" t="str">
        <f>IF(ISBLANK([4]Data!C63)," ",[4]Data!C63)</f>
        <v xml:space="preserve"> </v>
      </c>
      <c r="F181" s="120" t="str">
        <f>IF(ISBLANK([4]Data!D63)," ",[4]Data!D63)</f>
        <v xml:space="preserve"> </v>
      </c>
      <c r="G181" s="120" t="str">
        <f>IF(ISBLANK([4]Data!E63)," ",[4]Data!E63)</f>
        <v xml:space="preserve"> </v>
      </c>
      <c r="H181" s="120" t="str">
        <f>IF(ISBLANK([4]Data!F63)," ",[4]Data!F63)</f>
        <v xml:space="preserve"> </v>
      </c>
      <c r="I181" s="120" t="str">
        <f>IF(ISBLANK([4]Data!G63)," ",[4]Data!G63)</f>
        <v xml:space="preserve"> </v>
      </c>
      <c r="J181" s="120" t="str">
        <f>IF(ISBLANK([4]Data!H63)," ",[4]Data!H63)</f>
        <v xml:space="preserve"> </v>
      </c>
      <c r="K181" s="120"/>
      <c r="L181" s="120" t="str">
        <f>IF(ISBLANK([4]Data!J63)," ",[4]Data!J63)</f>
        <v xml:space="preserve"> </v>
      </c>
      <c r="M181" s="120"/>
    </row>
    <row r="182" spans="1:13" ht="18.75" x14ac:dyDescent="0.3">
      <c r="A182" s="120" t="str">
        <f>B182&amp;"_"&amp;COUNTIF($C$10:$C$10:B182,B182)</f>
        <v xml:space="preserve"> _112</v>
      </c>
      <c r="B182" s="120" t="str">
        <f>IF(ISBLANK([4]Data!B64)," ",[4]Data!$C$7)</f>
        <v xml:space="preserve"> </v>
      </c>
      <c r="C182" s="120" t="str">
        <f>IF(ISBLANK([4]Data!H64)," ",[4]Data!$L$7)</f>
        <v xml:space="preserve"> </v>
      </c>
      <c r="D182" s="120" t="str">
        <f>IF(ISBLANK([4]Data!B64)," ",[4]Data!B64)</f>
        <v xml:space="preserve"> </v>
      </c>
      <c r="E182" s="120" t="str">
        <f>IF(ISBLANK([4]Data!C64)," ",[4]Data!C64)</f>
        <v xml:space="preserve"> </v>
      </c>
      <c r="F182" s="120" t="str">
        <f>IF(ISBLANK([4]Data!D64)," ",[4]Data!D64)</f>
        <v xml:space="preserve"> </v>
      </c>
      <c r="G182" s="120" t="str">
        <f>IF(ISBLANK([4]Data!E64)," ",[4]Data!E64)</f>
        <v xml:space="preserve"> </v>
      </c>
      <c r="H182" s="120" t="str">
        <f>IF(ISBLANK([4]Data!F64)," ",[4]Data!F64)</f>
        <v xml:space="preserve"> </v>
      </c>
      <c r="I182" s="120" t="str">
        <f>IF(ISBLANK([4]Data!G64)," ",[4]Data!G64)</f>
        <v xml:space="preserve"> </v>
      </c>
      <c r="J182" s="120" t="str">
        <f>IF(ISBLANK([4]Data!H64)," ",[4]Data!H64)</f>
        <v xml:space="preserve"> </v>
      </c>
      <c r="K182" s="120"/>
      <c r="L182" s="120" t="str">
        <f>IF(ISBLANK([4]Data!J64)," ",[4]Data!J64)</f>
        <v xml:space="preserve"> </v>
      </c>
      <c r="M182" s="120"/>
    </row>
    <row r="183" spans="1:13" ht="18.75" x14ac:dyDescent="0.3">
      <c r="A183" s="120" t="str">
        <f>B183&amp;"_"&amp;COUNTIF($C$10:$C$10:B183,B183)</f>
        <v xml:space="preserve"> _114</v>
      </c>
      <c r="B183" s="120" t="str">
        <f>IF(ISBLANK([4]Data!B65)," ",[4]Data!$C$7)</f>
        <v xml:space="preserve"> </v>
      </c>
      <c r="C183" s="120" t="str">
        <f>IF(ISBLANK([4]Data!H65)," ",[4]Data!$L$7)</f>
        <v xml:space="preserve"> </v>
      </c>
      <c r="D183" s="120" t="str">
        <f>IF(ISBLANK([4]Data!B65)," ",[4]Data!B65)</f>
        <v xml:space="preserve"> </v>
      </c>
      <c r="E183" s="120" t="str">
        <f>IF(ISBLANK([4]Data!C65)," ",[4]Data!C65)</f>
        <v xml:space="preserve"> </v>
      </c>
      <c r="F183" s="120" t="str">
        <f>IF(ISBLANK([4]Data!D65)," ",[4]Data!D65)</f>
        <v xml:space="preserve"> </v>
      </c>
      <c r="G183" s="120" t="str">
        <f>IF(ISBLANK([4]Data!E65)," ",[4]Data!E65)</f>
        <v xml:space="preserve"> </v>
      </c>
      <c r="H183" s="120" t="str">
        <f>IF(ISBLANK([4]Data!F65)," ",[4]Data!F65)</f>
        <v xml:space="preserve"> </v>
      </c>
      <c r="I183" s="120" t="str">
        <f>IF(ISBLANK([4]Data!G65)," ",[4]Data!G65)</f>
        <v xml:space="preserve"> </v>
      </c>
      <c r="J183" s="120" t="str">
        <f>IF(ISBLANK([4]Data!H65)," ",[4]Data!H65)</f>
        <v xml:space="preserve"> </v>
      </c>
      <c r="K183" s="120"/>
      <c r="L183" s="120" t="str">
        <f>IF(ISBLANK([4]Data!J65)," ",[4]Data!J65)</f>
        <v xml:space="preserve"> </v>
      </c>
      <c r="M183" s="120"/>
    </row>
    <row r="184" spans="1:13" ht="18.75" x14ac:dyDescent="0.3">
      <c r="A184" s="120" t="str">
        <f>B184&amp;"_"&amp;COUNTIF($C$10:$C$10:B184,B184)</f>
        <v xml:space="preserve"> _116</v>
      </c>
      <c r="B184" s="120" t="str">
        <f>IF(ISBLANK([4]Data!B66)," ",[4]Data!$C$7)</f>
        <v xml:space="preserve"> </v>
      </c>
      <c r="C184" s="120" t="str">
        <f>IF(ISBLANK([4]Data!H66)," ",[4]Data!$L$7)</f>
        <v xml:space="preserve"> </v>
      </c>
      <c r="D184" s="120" t="str">
        <f>IF(ISBLANK([4]Data!B66)," ",[4]Data!B66)</f>
        <v xml:space="preserve"> </v>
      </c>
      <c r="E184" s="120" t="str">
        <f>IF(ISBLANK([4]Data!C66)," ",[4]Data!C66)</f>
        <v xml:space="preserve"> </v>
      </c>
      <c r="F184" s="120" t="str">
        <f>IF(ISBLANK([4]Data!D66)," ",[4]Data!D66)</f>
        <v xml:space="preserve"> </v>
      </c>
      <c r="G184" s="120" t="str">
        <f>IF(ISBLANK([4]Data!E66)," ",[4]Data!E66)</f>
        <v xml:space="preserve"> </v>
      </c>
      <c r="H184" s="120" t="str">
        <f>IF(ISBLANK([4]Data!F66)," ",[4]Data!F66)</f>
        <v xml:space="preserve"> </v>
      </c>
      <c r="I184" s="120" t="str">
        <f>IF(ISBLANK([4]Data!G66)," ",[4]Data!G66)</f>
        <v xml:space="preserve"> </v>
      </c>
      <c r="J184" s="120" t="str">
        <f>IF(ISBLANK([4]Data!H66)," ",[4]Data!H66)</f>
        <v xml:space="preserve"> </v>
      </c>
      <c r="K184" s="120"/>
      <c r="L184" s="120" t="str">
        <f>IF(ISBLANK([4]Data!J66)," ",[4]Data!J66)</f>
        <v xml:space="preserve"> </v>
      </c>
      <c r="M184" s="120"/>
    </row>
    <row r="185" spans="1:13" ht="18.75" x14ac:dyDescent="0.3">
      <c r="A185" s="120" t="str">
        <f>B185&amp;"_"&amp;COUNTIF($C$10:$C$10:B185,B185)</f>
        <v xml:space="preserve"> _118</v>
      </c>
      <c r="B185" s="120" t="str">
        <f>IF(ISBLANK([4]Data!B67)," ",[4]Data!$C$7)</f>
        <v xml:space="preserve"> </v>
      </c>
      <c r="C185" s="120" t="str">
        <f>IF(ISBLANK([4]Data!H67)," ",[4]Data!$L$7)</f>
        <v xml:space="preserve"> </v>
      </c>
      <c r="D185" s="120" t="str">
        <f>IF(ISBLANK([4]Data!B67)," ",[4]Data!B67)</f>
        <v xml:space="preserve"> </v>
      </c>
      <c r="E185" s="120" t="str">
        <f>IF(ISBLANK([4]Data!C67)," ",[4]Data!C67)</f>
        <v xml:space="preserve"> </v>
      </c>
      <c r="F185" s="120" t="str">
        <f>IF(ISBLANK([4]Data!D67)," ",[4]Data!D67)</f>
        <v xml:space="preserve"> </v>
      </c>
      <c r="G185" s="120" t="str">
        <f>IF(ISBLANK([4]Data!E67)," ",[4]Data!E67)</f>
        <v xml:space="preserve"> </v>
      </c>
      <c r="H185" s="120" t="str">
        <f>IF(ISBLANK([4]Data!F67)," ",[4]Data!F67)</f>
        <v xml:space="preserve"> </v>
      </c>
      <c r="I185" s="120" t="str">
        <f>IF(ISBLANK([4]Data!G67)," ",[4]Data!G67)</f>
        <v xml:space="preserve"> </v>
      </c>
      <c r="J185" s="120" t="str">
        <f>IF(ISBLANK([4]Data!H67)," ",[4]Data!H67)</f>
        <v xml:space="preserve"> </v>
      </c>
      <c r="K185" s="120"/>
      <c r="L185" s="120" t="str">
        <f>IF(ISBLANK([4]Data!J67)," ",[4]Data!J67)</f>
        <v xml:space="preserve"> </v>
      </c>
      <c r="M185" s="120"/>
    </row>
    <row r="186" spans="1:13" ht="18.75" x14ac:dyDescent="0.3">
      <c r="A186" s="120" t="str">
        <f>B186&amp;"_"&amp;COUNTIF($C$10:$C$10:B186,B186)</f>
        <v xml:space="preserve"> _120</v>
      </c>
      <c r="B186" s="120" t="str">
        <f>IF(ISBLANK([4]Data!B68)," ",[4]Data!$C$7)</f>
        <v xml:space="preserve"> </v>
      </c>
      <c r="C186" s="120" t="str">
        <f>IF(ISBLANK([4]Data!H68)," ",[4]Data!$L$7)</f>
        <v xml:space="preserve"> </v>
      </c>
      <c r="D186" s="120" t="str">
        <f>IF(ISBLANK([4]Data!B68)," ",[4]Data!B68)</f>
        <v xml:space="preserve"> </v>
      </c>
      <c r="E186" s="120" t="str">
        <f>IF(ISBLANK([4]Data!C68)," ",[4]Data!C68)</f>
        <v xml:space="preserve"> </v>
      </c>
      <c r="F186" s="120" t="str">
        <f>IF(ISBLANK([4]Data!D68)," ",[4]Data!D68)</f>
        <v xml:space="preserve"> </v>
      </c>
      <c r="G186" s="120" t="str">
        <f>IF(ISBLANK([4]Data!E68)," ",[4]Data!E68)</f>
        <v xml:space="preserve"> </v>
      </c>
      <c r="H186" s="120" t="str">
        <f>IF(ISBLANK([4]Data!F68)," ",[4]Data!F68)</f>
        <v xml:space="preserve"> </v>
      </c>
      <c r="I186" s="120" t="str">
        <f>IF(ISBLANK([4]Data!G68)," ",[4]Data!G68)</f>
        <v xml:space="preserve"> </v>
      </c>
      <c r="J186" s="120" t="str">
        <f>IF(ISBLANK([4]Data!H68)," ",[4]Data!H68)</f>
        <v xml:space="preserve"> </v>
      </c>
      <c r="K186" s="120"/>
      <c r="L186" s="120" t="str">
        <f>IF(ISBLANK([4]Data!J68)," ",[4]Data!J68)</f>
        <v xml:space="preserve"> </v>
      </c>
      <c r="M186" s="120"/>
    </row>
    <row r="187" spans="1:13" ht="18.75" x14ac:dyDescent="0.3">
      <c r="A187" s="120" t="str">
        <f>B187&amp;"_"&amp;COUNTIF($C$10:$C$10:B187,B187)</f>
        <v xml:space="preserve"> _122</v>
      </c>
      <c r="B187" s="120" t="str">
        <f>IF(ISBLANK([4]Data!B69)," ",[4]Data!$C$7)</f>
        <v xml:space="preserve"> </v>
      </c>
      <c r="C187" s="120" t="str">
        <f>IF(ISBLANK([4]Data!H69)," ",[4]Data!$L$7)</f>
        <v xml:space="preserve"> </v>
      </c>
      <c r="D187" s="120" t="str">
        <f>IF(ISBLANK([4]Data!B69)," ",[4]Data!B69)</f>
        <v xml:space="preserve"> </v>
      </c>
      <c r="E187" s="120" t="str">
        <f>IF(ISBLANK([4]Data!C69)," ",[4]Data!C69)</f>
        <v xml:space="preserve"> </v>
      </c>
      <c r="F187" s="120" t="str">
        <f>IF(ISBLANK([4]Data!D69)," ",[4]Data!D69)</f>
        <v xml:space="preserve"> </v>
      </c>
      <c r="G187" s="120" t="str">
        <f>IF(ISBLANK([4]Data!E69)," ",[4]Data!E69)</f>
        <v xml:space="preserve"> </v>
      </c>
      <c r="H187" s="120" t="str">
        <f>IF(ISBLANK([4]Data!F69)," ",[4]Data!F69)</f>
        <v xml:space="preserve"> </v>
      </c>
      <c r="I187" s="120" t="str">
        <f>IF(ISBLANK([4]Data!G69)," ",[4]Data!G69)</f>
        <v xml:space="preserve"> </v>
      </c>
      <c r="J187" s="120" t="str">
        <f>IF(ISBLANK([4]Data!H69)," ",[4]Data!H69)</f>
        <v xml:space="preserve"> </v>
      </c>
      <c r="K187" s="120"/>
      <c r="L187" s="120" t="str">
        <f>IF(ISBLANK([4]Data!J69)," ",[4]Data!J69)</f>
        <v xml:space="preserve"> </v>
      </c>
      <c r="M187" s="120"/>
    </row>
    <row r="188" spans="1:13" ht="18.75" x14ac:dyDescent="0.3">
      <c r="A188" s="120" t="str">
        <f>B188&amp;"_"&amp;COUNTIF($C$10:$C$10:B188,B188)</f>
        <v xml:space="preserve"> _124</v>
      </c>
      <c r="B188" s="120" t="str">
        <f>IF(ISBLANK([4]Data!B70)," ",[4]Data!$C$7)</f>
        <v xml:space="preserve"> </v>
      </c>
      <c r="C188" s="120" t="str">
        <f>IF(ISBLANK([4]Data!H70)," ",[4]Data!$L$7)</f>
        <v xml:space="preserve"> </v>
      </c>
      <c r="D188" s="120" t="str">
        <f>IF(ISBLANK([4]Data!B70)," ",[4]Data!B70)</f>
        <v xml:space="preserve"> </v>
      </c>
      <c r="E188" s="120" t="str">
        <f>IF(ISBLANK([4]Data!C70)," ",[4]Data!C70)</f>
        <v xml:space="preserve"> </v>
      </c>
      <c r="F188" s="120" t="str">
        <f>IF(ISBLANK([4]Data!D70)," ",[4]Data!D70)</f>
        <v xml:space="preserve"> </v>
      </c>
      <c r="G188" s="120" t="str">
        <f>IF(ISBLANK([4]Data!E70)," ",[4]Data!E70)</f>
        <v xml:space="preserve"> </v>
      </c>
      <c r="H188" s="120" t="str">
        <f>IF(ISBLANK([4]Data!F70)," ",[4]Data!F70)</f>
        <v xml:space="preserve"> </v>
      </c>
      <c r="I188" s="120" t="str">
        <f>IF(ISBLANK([4]Data!G70)," ",[4]Data!G70)</f>
        <v xml:space="preserve"> </v>
      </c>
      <c r="J188" s="120" t="str">
        <f>IF(ISBLANK([4]Data!H70)," ",[4]Data!H70)</f>
        <v xml:space="preserve"> </v>
      </c>
      <c r="K188" s="120"/>
      <c r="L188" s="120" t="str">
        <f>IF(ISBLANK([4]Data!J70)," ",[4]Data!J70)</f>
        <v xml:space="preserve"> </v>
      </c>
      <c r="M188" s="120"/>
    </row>
    <row r="189" spans="1:13" ht="18.75" x14ac:dyDescent="0.3">
      <c r="A189" s="120" t="str">
        <f>B189&amp;"_"&amp;COUNTIF($C$10:$C$10:B189,B189)</f>
        <v xml:space="preserve"> _126</v>
      </c>
      <c r="B189" s="120" t="str">
        <f>IF(ISBLANK([4]Data!B71)," ",[4]Data!$C$7)</f>
        <v xml:space="preserve"> </v>
      </c>
      <c r="C189" s="120" t="str">
        <f>IF(ISBLANK([4]Data!H71)," ",[4]Data!$L$7)</f>
        <v xml:space="preserve"> </v>
      </c>
      <c r="D189" s="120" t="str">
        <f>IF(ISBLANK([4]Data!B71)," ",[4]Data!B71)</f>
        <v xml:space="preserve"> </v>
      </c>
      <c r="E189" s="120" t="str">
        <f>IF(ISBLANK([4]Data!C71)," ",[4]Data!C71)</f>
        <v xml:space="preserve"> </v>
      </c>
      <c r="F189" s="120" t="str">
        <f>IF(ISBLANK([4]Data!D71)," ",[4]Data!D71)</f>
        <v xml:space="preserve"> </v>
      </c>
      <c r="G189" s="120" t="str">
        <f>IF(ISBLANK([4]Data!E71)," ",[4]Data!E71)</f>
        <v xml:space="preserve"> </v>
      </c>
      <c r="H189" s="120" t="str">
        <f>IF(ISBLANK([4]Data!F71)," ",[4]Data!F71)</f>
        <v xml:space="preserve"> </v>
      </c>
      <c r="I189" s="120" t="str">
        <f>IF(ISBLANK([4]Data!G71)," ",[4]Data!G71)</f>
        <v xml:space="preserve"> </v>
      </c>
      <c r="J189" s="120" t="str">
        <f>IF(ISBLANK([4]Data!H71)," ",[4]Data!H71)</f>
        <v xml:space="preserve"> </v>
      </c>
      <c r="K189" s="120"/>
      <c r="L189" s="120" t="str">
        <f>IF(ISBLANK([4]Data!J71)," ",[4]Data!J71)</f>
        <v xml:space="preserve"> </v>
      </c>
      <c r="M189" s="120"/>
    </row>
    <row r="190" spans="1:13" ht="18.75" x14ac:dyDescent="0.3">
      <c r="A190" s="120" t="str">
        <f>B190&amp;"_"&amp;COUNTIF($C$10:$C$10:B190,B190)</f>
        <v>أهلامين_118</v>
      </c>
      <c r="B190" s="120" t="str">
        <f>IF(ISBLANK([5]Data!B12)," ",[5]Data!$C$7)</f>
        <v>أهلامين</v>
      </c>
      <c r="C190" s="120" t="str">
        <f>IF(ISBLANK([5]Data!H12)," ",[5]Data!$L$7)</f>
        <v>6APG-4</v>
      </c>
      <c r="D190" s="120" t="str">
        <f>IF(ISBLANK([5]Data!B12)," ",[5]Data!B12)</f>
        <v>D133174574</v>
      </c>
      <c r="E190" s="120" t="str">
        <f>IF(ISBLANK([5]Data!C12)," ",[5]Data!C12)</f>
        <v>أهلمين1</v>
      </c>
      <c r="F190" s="120" t="str">
        <f>IF(ISBLANK([5]Data!D12)," ",[5]Data!D12)</f>
        <v>أنثى</v>
      </c>
      <c r="G190" s="120" t="str">
        <f>IF(ISBLANK([5]Data!E12)," ",[5]Data!E12)</f>
        <v xml:space="preserve"> </v>
      </c>
      <c r="H190" s="120">
        <f>IF(ISBLANK([5]Data!F12)," ",[5]Data!F12)</f>
        <v>1</v>
      </c>
      <c r="I190" s="120">
        <f>IF(ISBLANK([5]Data!G12)," ",[5]Data!G12)</f>
        <v>1</v>
      </c>
      <c r="J190" s="120">
        <f>IF(ISBLANK([5]Data!H12)," ",[5]Data!H12)</f>
        <v>8.61</v>
      </c>
      <c r="K190" s="120"/>
      <c r="L190" s="120">
        <f>IF(ISBLANK([5]Data!J12)," ",[5]Data!J12)</f>
        <v>9.57</v>
      </c>
      <c r="M190" s="120"/>
    </row>
    <row r="191" spans="1:13" ht="18.75" x14ac:dyDescent="0.3">
      <c r="A191" s="120" t="str">
        <f>B191&amp;"_"&amp;COUNTIF($C$10:$C$10:B191,B191)</f>
        <v>أهلامين_119</v>
      </c>
      <c r="B191" s="120" t="str">
        <f>IF(ISBLANK([5]Data!B13)," ",[5]Data!$C$7)</f>
        <v>أهلامين</v>
      </c>
      <c r="C191" s="120" t="str">
        <f>IF(ISBLANK([5]Data!H13)," ",[5]Data!$L$7)</f>
        <v>6APG-4</v>
      </c>
      <c r="D191" s="120" t="str">
        <f>IF(ISBLANK([5]Data!B13)," ",[5]Data!B13)</f>
        <v>E132012602</v>
      </c>
      <c r="E191" s="120" t="str">
        <f>IF(ISBLANK([5]Data!C13)," ",[5]Data!C13)</f>
        <v>أهلمين2</v>
      </c>
      <c r="F191" s="120" t="str">
        <f>IF(ISBLANK([5]Data!D13)," ",[5]Data!D13)</f>
        <v>أنثى</v>
      </c>
      <c r="G191" s="120" t="str">
        <f>IF(ISBLANK([5]Data!E13)," ",[5]Data!E13)</f>
        <v xml:space="preserve"> </v>
      </c>
      <c r="H191" s="120">
        <f>IF(ISBLANK([5]Data!F13)," ",[5]Data!F13)</f>
        <v>1</v>
      </c>
      <c r="I191" s="120">
        <f>IF(ISBLANK([5]Data!G13)," ",[5]Data!G13)</f>
        <v>1</v>
      </c>
      <c r="J191" s="120">
        <f>IF(ISBLANK([5]Data!H13)," ",[5]Data!H13)</f>
        <v>5.39</v>
      </c>
      <c r="K191" s="120"/>
      <c r="L191" s="120">
        <f>IF(ISBLANK([5]Data!J13)," ",[5]Data!J13)</f>
        <v>6.44</v>
      </c>
      <c r="M191" s="120"/>
    </row>
    <row r="192" spans="1:13" ht="18.75" x14ac:dyDescent="0.3">
      <c r="A192" s="120" t="str">
        <f>B192&amp;"_"&amp;COUNTIF($C$10:$C$10:B192,B192)</f>
        <v>أهلامين_120</v>
      </c>
      <c r="B192" s="120" t="str">
        <f>IF(ISBLANK([5]Data!B14)," ",[5]Data!$C$7)</f>
        <v>أهلامين</v>
      </c>
      <c r="C192" s="120" t="str">
        <f>IF(ISBLANK([5]Data!H14)," ",[5]Data!$L$7)</f>
        <v>6APG-4</v>
      </c>
      <c r="D192" s="120" t="str">
        <f>IF(ISBLANK([5]Data!B14)," ",[5]Data!B14)</f>
        <v>E132012603</v>
      </c>
      <c r="E192" s="120" t="str">
        <f>IF(ISBLANK([5]Data!C14)," ",[5]Data!C14)</f>
        <v>أهلمين3</v>
      </c>
      <c r="F192" s="120" t="str">
        <f>IF(ISBLANK([5]Data!D14)," ",[5]Data!D14)</f>
        <v>ذكر</v>
      </c>
      <c r="G192" s="120" t="str">
        <f>IF(ISBLANK([5]Data!E14)," ",[5]Data!E14)</f>
        <v xml:space="preserve"> </v>
      </c>
      <c r="H192" s="120">
        <f>IF(ISBLANK([5]Data!F14)," ",[5]Data!F14)</f>
        <v>1</v>
      </c>
      <c r="I192" s="120">
        <f>IF(ISBLANK([5]Data!G14)," ",[5]Data!G14)</f>
        <v>1</v>
      </c>
      <c r="J192" s="120">
        <f>IF(ISBLANK([5]Data!H14)," ",[5]Data!H14)</f>
        <v>6.73</v>
      </c>
      <c r="K192" s="120"/>
      <c r="L192" s="120">
        <f>IF(ISBLANK([5]Data!J14)," ",[5]Data!J14)</f>
        <v>8.2100000000000009</v>
      </c>
      <c r="M192" s="120"/>
    </row>
    <row r="193" spans="1:13" ht="18.75" x14ac:dyDescent="0.3">
      <c r="A193" s="120" t="str">
        <f>B193&amp;"_"&amp;COUNTIF($C$10:$C$10:B193,B193)</f>
        <v>أهلامين_121</v>
      </c>
      <c r="B193" s="120" t="str">
        <f>IF(ISBLANK([5]Data!B15)," ",[5]Data!$C$7)</f>
        <v>أهلامين</v>
      </c>
      <c r="C193" s="120" t="str">
        <f>IF(ISBLANK([5]Data!H15)," ",[5]Data!$L$7)</f>
        <v>6APG-4</v>
      </c>
      <c r="D193" s="120" t="str">
        <f>IF(ISBLANK([5]Data!B15)," ",[5]Data!B15)</f>
        <v>E132245333</v>
      </c>
      <c r="E193" s="120" t="str">
        <f>IF(ISBLANK([5]Data!C15)," ",[5]Data!C15)</f>
        <v>أهلمين4</v>
      </c>
      <c r="F193" s="120" t="str">
        <f>IF(ISBLANK([5]Data!D15)," ",[5]Data!D15)</f>
        <v>أنثى</v>
      </c>
      <c r="G193" s="120" t="str">
        <f>IF(ISBLANK([5]Data!E15)," ",[5]Data!E15)</f>
        <v xml:space="preserve"> </v>
      </c>
      <c r="H193" s="120">
        <f>IF(ISBLANK([5]Data!F15)," ",[5]Data!F15)</f>
        <v>2</v>
      </c>
      <c r="I193" s="120">
        <f>IF(ISBLANK([5]Data!G15)," ",[5]Data!G15)</f>
        <v>1</v>
      </c>
      <c r="J193" s="120">
        <f>IF(ISBLANK([5]Data!H15)," ",[5]Data!H15)</f>
        <v>5.57</v>
      </c>
      <c r="K193" s="120"/>
      <c r="L193" s="120">
        <f>IF(ISBLANK([5]Data!J15)," ",[5]Data!J15)</f>
        <v>6.61</v>
      </c>
      <c r="M193" s="120"/>
    </row>
    <row r="194" spans="1:13" ht="18.75" x14ac:dyDescent="0.3">
      <c r="A194" s="120" t="str">
        <f>B194&amp;"_"&amp;COUNTIF($C$10:$C$10:B194,B194)</f>
        <v>أهلامين_122</v>
      </c>
      <c r="B194" s="120" t="str">
        <f>IF(ISBLANK([5]Data!B16)," ",[5]Data!$C$7)</f>
        <v>أهلامين</v>
      </c>
      <c r="C194" s="120" t="str">
        <f>IF(ISBLANK([5]Data!H16)," ",[5]Data!$L$7)</f>
        <v>6APG-4</v>
      </c>
      <c r="D194" s="120" t="str">
        <f>IF(ISBLANK([5]Data!B16)," ",[5]Data!B16)</f>
        <v>E133087934</v>
      </c>
      <c r="E194" s="120" t="str">
        <f>IF(ISBLANK([5]Data!C16)," ",[5]Data!C16)</f>
        <v>أهلمين5</v>
      </c>
      <c r="F194" s="120" t="str">
        <f>IF(ISBLANK([5]Data!D16)," ",[5]Data!D16)</f>
        <v>أنثى</v>
      </c>
      <c r="G194" s="120" t="str">
        <f>IF(ISBLANK([5]Data!E16)," ",[5]Data!E16)</f>
        <v xml:space="preserve"> </v>
      </c>
      <c r="H194" s="120">
        <f>IF(ISBLANK([5]Data!F16)," ",[5]Data!F16)</f>
        <v>1</v>
      </c>
      <c r="I194" s="120">
        <f>IF(ISBLANK([5]Data!G16)," ",[5]Data!G16)</f>
        <v>1</v>
      </c>
      <c r="J194" s="120">
        <f>IF(ISBLANK([5]Data!H16)," ",[5]Data!H16)</f>
        <v>6.44</v>
      </c>
      <c r="K194" s="120"/>
      <c r="L194" s="120">
        <f>IF(ISBLANK([5]Data!J16)," ",[5]Data!J16)</f>
        <v>7.53</v>
      </c>
      <c r="M194" s="120"/>
    </row>
    <row r="195" spans="1:13" ht="18.75" x14ac:dyDescent="0.3">
      <c r="A195" s="120" t="str">
        <f>B195&amp;"_"&amp;COUNTIF($C$10:$C$10:B195,B195)</f>
        <v>أهلامين_123</v>
      </c>
      <c r="B195" s="120" t="str">
        <f>IF(ISBLANK([5]Data!B17)," ",[5]Data!$C$7)</f>
        <v>أهلامين</v>
      </c>
      <c r="C195" s="120" t="str">
        <f>IF(ISBLANK([5]Data!H17)," ",[5]Data!$L$7)</f>
        <v>6APG-4</v>
      </c>
      <c r="D195" s="120" t="str">
        <f>IF(ISBLANK([5]Data!B17)," ",[5]Data!B17)</f>
        <v>E139057118</v>
      </c>
      <c r="E195" s="120" t="str">
        <f>IF(ISBLANK([5]Data!C17)," ",[5]Data!C17)</f>
        <v>أهلمين6</v>
      </c>
      <c r="F195" s="120" t="str">
        <f>IF(ISBLANK([5]Data!D17)," ",[5]Data!D17)</f>
        <v>أنثى</v>
      </c>
      <c r="G195" s="120" t="str">
        <f>IF(ISBLANK([5]Data!E17)," ",[5]Data!E17)</f>
        <v xml:space="preserve"> </v>
      </c>
      <c r="H195" s="120">
        <f>IF(ISBLANK([5]Data!F17)," ",[5]Data!F17)</f>
        <v>1</v>
      </c>
      <c r="I195" s="120">
        <f>IF(ISBLANK([5]Data!G17)," ",[5]Data!G17)</f>
        <v>1</v>
      </c>
      <c r="J195" s="120">
        <f>IF(ISBLANK([5]Data!H17)," ",[5]Data!H17)</f>
        <v>8.16</v>
      </c>
      <c r="K195" s="120"/>
      <c r="L195" s="120">
        <f>IF(ISBLANK([5]Data!J17)," ",[5]Data!J17)</f>
        <v>8.84</v>
      </c>
      <c r="M195" s="120"/>
    </row>
    <row r="196" spans="1:13" ht="18.75" x14ac:dyDescent="0.3">
      <c r="A196" s="120" t="str">
        <f>B196&amp;"_"&amp;COUNTIF($C$10:$C$10:B196,B196)</f>
        <v>أهلامين_124</v>
      </c>
      <c r="B196" s="120" t="str">
        <f>IF(ISBLANK([5]Data!B18)," ",[5]Data!$C$7)</f>
        <v>أهلامين</v>
      </c>
      <c r="C196" s="120" t="str">
        <f>IF(ISBLANK([5]Data!H18)," ",[5]Data!$L$7)</f>
        <v>6APG-4</v>
      </c>
      <c r="D196" s="120" t="str">
        <f>IF(ISBLANK([5]Data!B18)," ",[5]Data!B18)</f>
        <v>E140099485</v>
      </c>
      <c r="E196" s="120" t="str">
        <f>IF(ISBLANK([5]Data!C18)," ",[5]Data!C18)</f>
        <v>أهلمين7</v>
      </c>
      <c r="F196" s="120" t="str">
        <f>IF(ISBLANK([5]Data!D18)," ",[5]Data!D18)</f>
        <v>ذكر</v>
      </c>
      <c r="G196" s="120" t="str">
        <f>IF(ISBLANK([5]Data!E18)," ",[5]Data!E18)</f>
        <v xml:space="preserve"> </v>
      </c>
      <c r="H196" s="120">
        <f>IF(ISBLANK([5]Data!F18)," ",[5]Data!F18)</f>
        <v>1</v>
      </c>
      <c r="I196" s="120">
        <f>IF(ISBLANK([5]Data!G18)," ",[5]Data!G18)</f>
        <v>1</v>
      </c>
      <c r="J196" s="120">
        <f>IF(ISBLANK([5]Data!H18)," ",[5]Data!H18)</f>
        <v>4.97</v>
      </c>
      <c r="K196" s="120"/>
      <c r="L196" s="120">
        <f>IF(ISBLANK([5]Data!J18)," ",[5]Data!J18)</f>
        <v>4.01</v>
      </c>
      <c r="M196" s="120"/>
    </row>
    <row r="197" spans="1:13" ht="18.75" x14ac:dyDescent="0.3">
      <c r="A197" s="120" t="str">
        <f>B197&amp;"_"&amp;COUNTIF($C$10:$C$10:B197,B197)</f>
        <v>أهلامين_125</v>
      </c>
      <c r="B197" s="120" t="str">
        <f>IF(ISBLANK([5]Data!B19)," ",[5]Data!$C$7)</f>
        <v>أهلامين</v>
      </c>
      <c r="C197" s="120" t="str">
        <f>IF(ISBLANK([5]Data!H19)," ",[5]Data!$L$7)</f>
        <v>6APG-4</v>
      </c>
      <c r="D197" s="120" t="str">
        <f>IF(ISBLANK([5]Data!B19)," ",[5]Data!B19)</f>
        <v>E140099487</v>
      </c>
      <c r="E197" s="120" t="str">
        <f>IF(ISBLANK([5]Data!C19)," ",[5]Data!C19)</f>
        <v>أهلمين8</v>
      </c>
      <c r="F197" s="120" t="str">
        <f>IF(ISBLANK([5]Data!D19)," ",[5]Data!D19)</f>
        <v>ذكر</v>
      </c>
      <c r="G197" s="120" t="str">
        <f>IF(ISBLANK([5]Data!E19)," ",[5]Data!E19)</f>
        <v xml:space="preserve"> </v>
      </c>
      <c r="H197" s="120">
        <f>IF(ISBLANK([5]Data!F19)," ",[5]Data!F19)</f>
        <v>1</v>
      </c>
      <c r="I197" s="120">
        <f>IF(ISBLANK([5]Data!G19)," ",[5]Data!G19)</f>
        <v>1</v>
      </c>
      <c r="J197" s="120">
        <f>IF(ISBLANK([5]Data!H19)," ",[5]Data!H19)</f>
        <v>5.33</v>
      </c>
      <c r="K197" s="120"/>
      <c r="L197" s="120">
        <f>IF(ISBLANK([5]Data!J19)," ",[5]Data!J19)</f>
        <v>4.53</v>
      </c>
      <c r="M197" s="120"/>
    </row>
    <row r="198" spans="1:13" ht="18.75" x14ac:dyDescent="0.3">
      <c r="A198" s="120" t="str">
        <f>B198&amp;"_"&amp;COUNTIF($C$10:$C$10:B198,B198)</f>
        <v>أهلامين_126</v>
      </c>
      <c r="B198" s="120" t="str">
        <f>IF(ISBLANK([5]Data!B20)," ",[5]Data!$C$7)</f>
        <v>أهلامين</v>
      </c>
      <c r="C198" s="120" t="str">
        <f>IF(ISBLANK([5]Data!H20)," ",[5]Data!$L$7)</f>
        <v>6APG-4</v>
      </c>
      <c r="D198" s="120" t="str">
        <f>IF(ISBLANK([5]Data!B20)," ",[5]Data!B20)</f>
        <v>E140121535</v>
      </c>
      <c r="E198" s="120" t="str">
        <f>IF(ISBLANK([5]Data!C20)," ",[5]Data!C20)</f>
        <v>أهلمين9</v>
      </c>
      <c r="F198" s="120" t="str">
        <f>IF(ISBLANK([5]Data!D20)," ",[5]Data!D20)</f>
        <v>ذكر</v>
      </c>
      <c r="G198" s="120" t="str">
        <f>IF(ISBLANK([5]Data!E20)," ",[5]Data!E20)</f>
        <v xml:space="preserve"> </v>
      </c>
      <c r="H198" s="120">
        <f>IF(ISBLANK([5]Data!F20)," ",[5]Data!F20)</f>
        <v>1</v>
      </c>
      <c r="I198" s="120">
        <f>IF(ISBLANK([5]Data!G20)," ",[5]Data!G20)</f>
        <v>1</v>
      </c>
      <c r="J198" s="120">
        <f>IF(ISBLANK([5]Data!H20)," ",[5]Data!H20)</f>
        <v>5.42</v>
      </c>
      <c r="K198" s="120"/>
      <c r="L198" s="120">
        <f>IF(ISBLANK([5]Data!J20)," ",[5]Data!J20)</f>
        <v>5.63</v>
      </c>
      <c r="M198" s="120"/>
    </row>
    <row r="199" spans="1:13" ht="18.75" x14ac:dyDescent="0.3">
      <c r="A199" s="120" t="str">
        <f>B199&amp;"_"&amp;COUNTIF($C$10:$C$10:B199,B199)</f>
        <v>أهلامين_127</v>
      </c>
      <c r="B199" s="120" t="str">
        <f>IF(ISBLANK([5]Data!B21)," ",[5]Data!$C$7)</f>
        <v>أهلامين</v>
      </c>
      <c r="C199" s="120" t="str">
        <f>IF(ISBLANK([5]Data!H21)," ",[5]Data!$L$7)</f>
        <v>6APG-4</v>
      </c>
      <c r="D199" s="120" t="str">
        <f>IF(ISBLANK([5]Data!B21)," ",[5]Data!B21)</f>
        <v>E140121536</v>
      </c>
      <c r="E199" s="120" t="str">
        <f>IF(ISBLANK([5]Data!C21)," ",[5]Data!C21)</f>
        <v>أهلمين10</v>
      </c>
      <c r="F199" s="120" t="str">
        <f>IF(ISBLANK([5]Data!D21)," ",[5]Data!D21)</f>
        <v>ذكر</v>
      </c>
      <c r="G199" s="120" t="str">
        <f>IF(ISBLANK([5]Data!E21)," ",[5]Data!E21)</f>
        <v xml:space="preserve"> </v>
      </c>
      <c r="H199" s="120">
        <f>IF(ISBLANK([5]Data!F21)," ",[5]Data!F21)</f>
        <v>1</v>
      </c>
      <c r="I199" s="120">
        <f>IF(ISBLANK([5]Data!G21)," ",[5]Data!G21)</f>
        <v>1</v>
      </c>
      <c r="J199" s="120">
        <f>IF(ISBLANK([5]Data!H21)," ",[5]Data!H21)</f>
        <v>7.93</v>
      </c>
      <c r="K199" s="120"/>
      <c r="L199" s="120">
        <f>IF(ISBLANK([5]Data!J21)," ",[5]Data!J21)</f>
        <v>9.27</v>
      </c>
      <c r="M199" s="120"/>
    </row>
    <row r="200" spans="1:13" ht="18.75" x14ac:dyDescent="0.3">
      <c r="A200" s="120" t="str">
        <f>B200&amp;"_"&amp;COUNTIF($C$10:$C$10:B200,B200)</f>
        <v>أهلامين_128</v>
      </c>
      <c r="B200" s="120" t="str">
        <f>IF(ISBLANK([5]Data!B22)," ",[5]Data!$C$7)</f>
        <v>أهلامين</v>
      </c>
      <c r="C200" s="120" t="str">
        <f>IF(ISBLANK([5]Data!H22)," ",[5]Data!$L$7)</f>
        <v>6APG-4</v>
      </c>
      <c r="D200" s="120" t="str">
        <f>IF(ISBLANK([5]Data!B22)," ",[5]Data!B22)</f>
        <v>E141118470</v>
      </c>
      <c r="E200" s="120" t="str">
        <f>IF(ISBLANK([5]Data!C22)," ",[5]Data!C22)</f>
        <v>أهلمين11</v>
      </c>
      <c r="F200" s="120" t="str">
        <f>IF(ISBLANK([5]Data!D22)," ",[5]Data!D22)</f>
        <v>ذكر</v>
      </c>
      <c r="G200" s="120" t="str">
        <f>IF(ISBLANK([5]Data!E22)," ",[5]Data!E22)</f>
        <v xml:space="preserve"> </v>
      </c>
      <c r="H200" s="120">
        <f>IF(ISBLANK([5]Data!F22)," ",[5]Data!F22)</f>
        <v>1</v>
      </c>
      <c r="I200" s="120">
        <f>IF(ISBLANK([5]Data!G22)," ",[5]Data!G22)</f>
        <v>1</v>
      </c>
      <c r="J200" s="120">
        <f>IF(ISBLANK([5]Data!H22)," ",[5]Data!H22)</f>
        <v>5.48</v>
      </c>
      <c r="K200" s="120"/>
      <c r="L200" s="120">
        <f>IF(ISBLANK([5]Data!J22)," ",[5]Data!J22)</f>
        <v>7.18</v>
      </c>
      <c r="M200" s="120"/>
    </row>
    <row r="201" spans="1:13" ht="18.75" x14ac:dyDescent="0.3">
      <c r="A201" s="120" t="str">
        <f>B201&amp;"_"&amp;COUNTIF($C$10:$C$10:B201,B201)</f>
        <v>أهلامين_129</v>
      </c>
      <c r="B201" s="120" t="str">
        <f>IF(ISBLANK([5]Data!B23)," ",[5]Data!$C$7)</f>
        <v>أهلامين</v>
      </c>
      <c r="C201" s="120" t="str">
        <f>IF(ISBLANK([5]Data!H23)," ",[5]Data!$L$7)</f>
        <v>6APG-4</v>
      </c>
      <c r="D201" s="120" t="str">
        <f>IF(ISBLANK([5]Data!B23)," ",[5]Data!B23)</f>
        <v>E141124147</v>
      </c>
      <c r="E201" s="120" t="str">
        <f>IF(ISBLANK([5]Data!C23)," ",[5]Data!C23)</f>
        <v>أهلمين12</v>
      </c>
      <c r="F201" s="120" t="str">
        <f>IF(ISBLANK([5]Data!D23)," ",[5]Data!D23)</f>
        <v>ذكر</v>
      </c>
      <c r="G201" s="120" t="str">
        <f>IF(ISBLANK([5]Data!E23)," ",[5]Data!E23)</f>
        <v xml:space="preserve"> </v>
      </c>
      <c r="H201" s="120">
        <f>IF(ISBLANK([5]Data!F23)," ",[5]Data!F23)</f>
        <v>1</v>
      </c>
      <c r="I201" s="120">
        <f>IF(ISBLANK([5]Data!G23)," ",[5]Data!G23)</f>
        <v>1</v>
      </c>
      <c r="J201" s="120">
        <f>IF(ISBLANK([5]Data!H23)," ",[5]Data!H23)</f>
        <v>5.77</v>
      </c>
      <c r="K201" s="120"/>
      <c r="L201" s="120">
        <f>IF(ISBLANK([5]Data!J23)," ",[5]Data!J23)</f>
        <v>7.44</v>
      </c>
      <c r="M201" s="120"/>
    </row>
    <row r="202" spans="1:13" ht="18.75" x14ac:dyDescent="0.3">
      <c r="A202" s="120" t="str">
        <f>B202&amp;"_"&amp;COUNTIF($C$10:$C$10:B202,B202)</f>
        <v>أهلامين_130</v>
      </c>
      <c r="B202" s="120" t="str">
        <f>IF(ISBLANK([5]Data!B24)," ",[5]Data!$C$7)</f>
        <v>أهلامين</v>
      </c>
      <c r="C202" s="120" t="str">
        <f>IF(ISBLANK([5]Data!H24)," ",[5]Data!$L$7)</f>
        <v>6APG-4</v>
      </c>
      <c r="D202" s="120" t="str">
        <f>IF(ISBLANK([5]Data!B24)," ",[5]Data!B24)</f>
        <v>E142094383</v>
      </c>
      <c r="E202" s="120" t="str">
        <f>IF(ISBLANK([5]Data!C24)," ",[5]Data!C24)</f>
        <v>أهلمين13</v>
      </c>
      <c r="F202" s="120" t="str">
        <f>IF(ISBLANK([5]Data!D24)," ",[5]Data!D24)</f>
        <v>أنثى</v>
      </c>
      <c r="G202" s="120" t="str">
        <f>IF(ISBLANK([5]Data!E24)," ",[5]Data!E24)</f>
        <v xml:space="preserve"> </v>
      </c>
      <c r="H202" s="120">
        <f>IF(ISBLANK([5]Data!F24)," ",[5]Data!F24)</f>
        <v>2</v>
      </c>
      <c r="I202" s="120">
        <f>IF(ISBLANK([5]Data!G24)," ",[5]Data!G24)</f>
        <v>1</v>
      </c>
      <c r="J202" s="120">
        <f>IF(ISBLANK([5]Data!H24)," ",[5]Data!H24)</f>
        <v>4.92</v>
      </c>
      <c r="K202" s="120"/>
      <c r="L202" s="120">
        <f>IF(ISBLANK([5]Data!J24)," ",[5]Data!J24)</f>
        <v>2.79</v>
      </c>
      <c r="M202" s="120"/>
    </row>
    <row r="203" spans="1:13" ht="18.75" x14ac:dyDescent="0.3">
      <c r="A203" s="120" t="str">
        <f>B203&amp;"_"&amp;COUNTIF($C$10:$C$10:B203,B203)</f>
        <v>أهلامين_131</v>
      </c>
      <c r="B203" s="120" t="str">
        <f>IF(ISBLANK([5]Data!B25)," ",[5]Data!$C$7)</f>
        <v>أهلامين</v>
      </c>
      <c r="C203" s="120" t="str">
        <f>IF(ISBLANK([5]Data!H25)," ",[5]Data!$L$7)</f>
        <v>6APG-4</v>
      </c>
      <c r="D203" s="120" t="str">
        <f>IF(ISBLANK([5]Data!B25)," ",[5]Data!B25)</f>
        <v>E142121685</v>
      </c>
      <c r="E203" s="120" t="str">
        <f>IF(ISBLANK([5]Data!C25)," ",[5]Data!C25)</f>
        <v>أهلمين14</v>
      </c>
      <c r="F203" s="120" t="str">
        <f>IF(ISBLANK([5]Data!D25)," ",[5]Data!D25)</f>
        <v>أنثى</v>
      </c>
      <c r="G203" s="120" t="str">
        <f>IF(ISBLANK([5]Data!E25)," ",[5]Data!E25)</f>
        <v xml:space="preserve"> </v>
      </c>
      <c r="H203" s="120">
        <f>IF(ISBLANK([5]Data!F25)," ",[5]Data!F25)</f>
        <v>1</v>
      </c>
      <c r="I203" s="120">
        <f>IF(ISBLANK([5]Data!G25)," ",[5]Data!G25)</f>
        <v>1</v>
      </c>
      <c r="J203" s="120">
        <f>IF(ISBLANK([5]Data!H25)," ",[5]Data!H25)</f>
        <v>5.95</v>
      </c>
      <c r="K203" s="120"/>
      <c r="L203" s="120">
        <f>IF(ISBLANK([5]Data!J25)," ",[5]Data!J25)</f>
        <v>6.64</v>
      </c>
      <c r="M203" s="120"/>
    </row>
    <row r="204" spans="1:13" ht="18.75" x14ac:dyDescent="0.3">
      <c r="A204" s="120" t="str">
        <f>B204&amp;"_"&amp;COUNTIF($C$10:$C$10:B204,B204)</f>
        <v>أهلامين_132</v>
      </c>
      <c r="B204" s="120" t="str">
        <f>IF(ISBLANK([5]Data!B26)," ",[5]Data!$C$7)</f>
        <v>أهلامين</v>
      </c>
      <c r="C204" s="120" t="str">
        <f>IF(ISBLANK([5]Data!H26)," ",[5]Data!$L$7)</f>
        <v>6APG-4</v>
      </c>
      <c r="D204" s="120" t="str">
        <f>IF(ISBLANK([5]Data!B26)," ",[5]Data!B26)</f>
        <v>E144124234</v>
      </c>
      <c r="E204" s="120" t="str">
        <f>IF(ISBLANK([5]Data!C26)," ",[5]Data!C26)</f>
        <v>أهلمين15</v>
      </c>
      <c r="F204" s="120" t="str">
        <f>IF(ISBLANK([5]Data!D26)," ",[5]Data!D26)</f>
        <v>أنثى</v>
      </c>
      <c r="G204" s="120" t="str">
        <f>IF(ISBLANK([5]Data!E26)," ",[5]Data!E26)</f>
        <v xml:space="preserve"> </v>
      </c>
      <c r="H204" s="120">
        <f>IF(ISBLANK([5]Data!F26)," ",[5]Data!F26)</f>
        <v>1</v>
      </c>
      <c r="I204" s="120">
        <f>IF(ISBLANK([5]Data!G26)," ",[5]Data!G26)</f>
        <v>1</v>
      </c>
      <c r="J204" s="120">
        <f>IF(ISBLANK([5]Data!H26)," ",[5]Data!H26)</f>
        <v>5.6</v>
      </c>
      <c r="K204" s="120"/>
      <c r="L204" s="120">
        <f>IF(ISBLANK([5]Data!J26)," ",[5]Data!J26)</f>
        <v>6.77</v>
      </c>
      <c r="M204" s="120"/>
    </row>
    <row r="205" spans="1:13" ht="18.75" x14ac:dyDescent="0.3">
      <c r="A205" s="120" t="str">
        <f>B205&amp;"_"&amp;COUNTIF($C$10:$C$10:B205,B205)</f>
        <v>أهلامين_133</v>
      </c>
      <c r="B205" s="120" t="str">
        <f>IF(ISBLANK([5]Data!B27)," ",[5]Data!$C$7)</f>
        <v>أهلامين</v>
      </c>
      <c r="C205" s="120" t="str">
        <f>IF(ISBLANK([5]Data!H27)," ",[5]Data!$L$7)</f>
        <v>6APG-4</v>
      </c>
      <c r="D205" s="120" t="str">
        <f>IF(ISBLANK([5]Data!B27)," ",[5]Data!B27)</f>
        <v>E144124236</v>
      </c>
      <c r="E205" s="120" t="str">
        <f>IF(ISBLANK([5]Data!C27)," ",[5]Data!C27)</f>
        <v>أهلمين16</v>
      </c>
      <c r="F205" s="120" t="str">
        <f>IF(ISBLANK([5]Data!D27)," ",[5]Data!D27)</f>
        <v>أنثى</v>
      </c>
      <c r="G205" s="120" t="str">
        <f>IF(ISBLANK([5]Data!E27)," ",[5]Data!E27)</f>
        <v xml:space="preserve"> </v>
      </c>
      <c r="H205" s="120">
        <f>IF(ISBLANK([5]Data!F27)," ",[5]Data!F27)</f>
        <v>1</v>
      </c>
      <c r="I205" s="120">
        <f>IF(ISBLANK([5]Data!G27)," ",[5]Data!G27)</f>
        <v>1</v>
      </c>
      <c r="J205" s="120">
        <f>IF(ISBLANK([5]Data!H27)," ",[5]Data!H27)</f>
        <v>5.05</v>
      </c>
      <c r="K205" s="120"/>
      <c r="L205" s="120">
        <f>IF(ISBLANK([5]Data!J27)," ",[5]Data!J27)</f>
        <v>4.1900000000000004</v>
      </c>
      <c r="M205" s="120"/>
    </row>
    <row r="206" spans="1:13" ht="18.75" x14ac:dyDescent="0.3">
      <c r="A206" s="120" t="str">
        <f>B206&amp;"_"&amp;COUNTIF($C$10:$C$10:B206,B206)</f>
        <v>أهلامين_134</v>
      </c>
      <c r="B206" s="120" t="str">
        <f>IF(ISBLANK([5]Data!B28)," ",[5]Data!$C$7)</f>
        <v>أهلامين</v>
      </c>
      <c r="C206" s="120" t="str">
        <f>IF(ISBLANK([5]Data!H28)," ",[5]Data!$L$7)</f>
        <v>6APG-4</v>
      </c>
      <c r="D206" s="120" t="str">
        <f>IF(ISBLANK([5]Data!B28)," ",[5]Data!B28)</f>
        <v>E144124238</v>
      </c>
      <c r="E206" s="120" t="str">
        <f>IF(ISBLANK([5]Data!C28)," ",[5]Data!C28)</f>
        <v>أهلمين17</v>
      </c>
      <c r="F206" s="120" t="str">
        <f>IF(ISBLANK([5]Data!D28)," ",[5]Data!D28)</f>
        <v>أنثى</v>
      </c>
      <c r="G206" s="120" t="str">
        <f>IF(ISBLANK([5]Data!E28)," ",[5]Data!E28)</f>
        <v xml:space="preserve"> </v>
      </c>
      <c r="H206" s="120">
        <f>IF(ISBLANK([5]Data!F28)," ",[5]Data!F28)</f>
        <v>1</v>
      </c>
      <c r="I206" s="120">
        <f>IF(ISBLANK([5]Data!G28)," ",[5]Data!G28)</f>
        <v>1</v>
      </c>
      <c r="J206" s="120">
        <f>IF(ISBLANK([5]Data!H28)," ",[5]Data!H28)</f>
        <v>5.3</v>
      </c>
      <c r="K206" s="120"/>
      <c r="L206" s="120">
        <f>IF(ISBLANK([5]Data!J28)," ",[5]Data!J28)</f>
        <v>5.08</v>
      </c>
      <c r="M206" s="120"/>
    </row>
    <row r="207" spans="1:13" ht="18.75" x14ac:dyDescent="0.3">
      <c r="A207" s="120" t="str">
        <f>B207&amp;"_"&amp;COUNTIF($C$10:$C$10:B207,B207)</f>
        <v>أهلامين_135</v>
      </c>
      <c r="B207" s="120" t="str">
        <f>IF(ISBLANK([5]Data!B29)," ",[5]Data!$C$7)</f>
        <v>أهلامين</v>
      </c>
      <c r="C207" s="120" t="str">
        <f>IF(ISBLANK([5]Data!H29)," ",[5]Data!$L$7)</f>
        <v>6APG-4</v>
      </c>
      <c r="D207" s="120" t="str">
        <f>IF(ISBLANK([5]Data!B29)," ",[5]Data!B29)</f>
        <v>E147108468</v>
      </c>
      <c r="E207" s="120" t="str">
        <f>IF(ISBLANK([5]Data!C29)," ",[5]Data!C29)</f>
        <v>أهلمين18</v>
      </c>
      <c r="F207" s="120" t="str">
        <f>IF(ISBLANK([5]Data!D29)," ",[5]Data!D29)</f>
        <v>أنثى</v>
      </c>
      <c r="G207" s="120">
        <f>IF(ISBLANK([5]Data!E29)," ",[5]Data!E29)</f>
        <v>1</v>
      </c>
      <c r="H207" s="120">
        <f>IF(ISBLANK([5]Data!F29)," ",[5]Data!F29)</f>
        <v>1</v>
      </c>
      <c r="I207" s="120">
        <f>IF(ISBLANK([5]Data!G29)," ",[5]Data!G29)</f>
        <v>1</v>
      </c>
      <c r="J207" s="120">
        <f>IF(ISBLANK([5]Data!H29)," ",[5]Data!H29)</f>
        <v>5.16</v>
      </c>
      <c r="K207" s="120"/>
      <c r="L207" s="120">
        <f>IF(ISBLANK([5]Data!J29)," ",[5]Data!J29)</f>
        <v>6.31</v>
      </c>
      <c r="M207" s="120"/>
    </row>
    <row r="208" spans="1:13" ht="18.75" x14ac:dyDescent="0.3">
      <c r="A208" s="120" t="str">
        <f>B208&amp;"_"&amp;COUNTIF($C$10:$C$10:B208,B208)</f>
        <v>أهلامين_136</v>
      </c>
      <c r="B208" s="120" t="str">
        <f>IF(ISBLANK([5]Data!B30)," ",[5]Data!$C$7)</f>
        <v>أهلامين</v>
      </c>
      <c r="C208" s="120" t="str">
        <f>IF(ISBLANK([5]Data!H30)," ",[5]Data!$L$7)</f>
        <v>6APG-4</v>
      </c>
      <c r="D208" s="120" t="str">
        <f>IF(ISBLANK([5]Data!B30)," ",[5]Data!B30)</f>
        <v>E148029910</v>
      </c>
      <c r="E208" s="120" t="str">
        <f>IF(ISBLANK([5]Data!C30)," ",[5]Data!C30)</f>
        <v>أهلمين19</v>
      </c>
      <c r="F208" s="120" t="str">
        <f>IF(ISBLANK([5]Data!D30)," ",[5]Data!D30)</f>
        <v>أنثى</v>
      </c>
      <c r="G208" s="120" t="str">
        <f>IF(ISBLANK([5]Data!E30)," ",[5]Data!E30)</f>
        <v xml:space="preserve"> </v>
      </c>
      <c r="H208" s="120">
        <f>IF(ISBLANK([5]Data!F30)," ",[5]Data!F30)</f>
        <v>1</v>
      </c>
      <c r="I208" s="120">
        <f>IF(ISBLANK([5]Data!G30)," ",[5]Data!G30)</f>
        <v>1</v>
      </c>
      <c r="J208" s="120">
        <f>IF(ISBLANK([5]Data!H30)," ",[5]Data!H30)</f>
        <v>8.27</v>
      </c>
      <c r="K208" s="120"/>
      <c r="L208" s="120">
        <f>IF(ISBLANK([5]Data!J30)," ",[5]Data!J30)</f>
        <v>9.33</v>
      </c>
      <c r="M208" s="120"/>
    </row>
    <row r="209" spans="1:13" ht="18.75" x14ac:dyDescent="0.3">
      <c r="A209" s="120" t="str">
        <f>B209&amp;"_"&amp;COUNTIF($C$10:$C$10:B209,B209)</f>
        <v>أهلامين_137</v>
      </c>
      <c r="B209" s="120" t="str">
        <f>IF(ISBLANK([5]Data!B31)," ",[5]Data!$C$7)</f>
        <v>أهلامين</v>
      </c>
      <c r="C209" s="120" t="str">
        <f>IF(ISBLANK([5]Data!H31)," ",[5]Data!$L$7)</f>
        <v>6APG-4</v>
      </c>
      <c r="D209" s="120" t="str">
        <f>IF(ISBLANK([5]Data!B31)," ",[5]Data!B31)</f>
        <v>E148108395</v>
      </c>
      <c r="E209" s="120" t="str">
        <f>IF(ISBLANK([5]Data!C31)," ",[5]Data!C31)</f>
        <v>أهلمين20</v>
      </c>
      <c r="F209" s="120" t="str">
        <f>IF(ISBLANK([5]Data!D31)," ",[5]Data!D31)</f>
        <v>ذكر</v>
      </c>
      <c r="G209" s="120">
        <f>IF(ISBLANK([5]Data!E31)," ",[5]Data!E31)</f>
        <v>1</v>
      </c>
      <c r="H209" s="120">
        <f>IF(ISBLANK([5]Data!F31)," ",[5]Data!F31)</f>
        <v>1</v>
      </c>
      <c r="I209" s="120">
        <f>IF(ISBLANK([5]Data!G31)," ",[5]Data!G31)</f>
        <v>1</v>
      </c>
      <c r="J209" s="120">
        <f>IF(ISBLANK([5]Data!H31)," ",[5]Data!H31)</f>
        <v>5.21</v>
      </c>
      <c r="K209" s="120"/>
      <c r="L209" s="120">
        <f>IF(ISBLANK([5]Data!J31)," ",[5]Data!J31)</f>
        <v>5.83</v>
      </c>
      <c r="M209" s="120"/>
    </row>
    <row r="210" spans="1:13" ht="18.75" x14ac:dyDescent="0.3">
      <c r="A210" s="120" t="str">
        <f>B210&amp;"_"&amp;COUNTIF($C$10:$C$10:B210,B210)</f>
        <v>أهلامين_138</v>
      </c>
      <c r="B210" s="120" t="str">
        <f>IF(ISBLANK([5]Data!B32)," ",[5]Data!$C$7)</f>
        <v>أهلامين</v>
      </c>
      <c r="C210" s="120" t="str">
        <f>IF(ISBLANK([5]Data!H32)," ",[5]Data!$L$7)</f>
        <v>6APG-4</v>
      </c>
      <c r="D210" s="120" t="str">
        <f>IF(ISBLANK([5]Data!B32)," ",[5]Data!B32)</f>
        <v>E149094374</v>
      </c>
      <c r="E210" s="120" t="str">
        <f>IF(ISBLANK([5]Data!C32)," ",[5]Data!C32)</f>
        <v>أهلمين21</v>
      </c>
      <c r="F210" s="120" t="str">
        <f>IF(ISBLANK([5]Data!D32)," ",[5]Data!D32)</f>
        <v>أنثى</v>
      </c>
      <c r="G210" s="120" t="str">
        <f>IF(ISBLANK([5]Data!E32)," ",[5]Data!E32)</f>
        <v xml:space="preserve"> </v>
      </c>
      <c r="H210" s="120">
        <f>IF(ISBLANK([5]Data!F32)," ",[5]Data!F32)</f>
        <v>1</v>
      </c>
      <c r="I210" s="120">
        <f>IF(ISBLANK([5]Data!G32)," ",[5]Data!G32)</f>
        <v>1</v>
      </c>
      <c r="J210" s="120">
        <f>IF(ISBLANK([5]Data!H32)," ",[5]Data!H32)</f>
        <v>5.3</v>
      </c>
      <c r="K210" s="120"/>
      <c r="L210" s="120">
        <f>IF(ISBLANK([5]Data!J32)," ",[5]Data!J32)</f>
        <v>4.5</v>
      </c>
      <c r="M210" s="120"/>
    </row>
    <row r="211" spans="1:13" ht="18.75" x14ac:dyDescent="0.3">
      <c r="A211" s="120" t="str">
        <f>B211&amp;"_"&amp;COUNTIF($C$10:$C$10:B211,B211)</f>
        <v>أهلامين_139</v>
      </c>
      <c r="B211" s="120" t="str">
        <f>IF(ISBLANK([5]Data!B33)," ",[5]Data!$C$7)</f>
        <v>أهلامين</v>
      </c>
      <c r="C211" s="120" t="str">
        <f>IF(ISBLANK([5]Data!H33)," ",[5]Data!$L$7)</f>
        <v>6APG-4</v>
      </c>
      <c r="D211" s="120" t="str">
        <f>IF(ISBLANK([5]Data!B33)," ",[5]Data!B33)</f>
        <v>E149095399</v>
      </c>
      <c r="E211" s="120" t="str">
        <f>IF(ISBLANK([5]Data!C33)," ",[5]Data!C33)</f>
        <v>أهلمين22</v>
      </c>
      <c r="F211" s="120" t="str">
        <f>IF(ISBLANK([5]Data!D33)," ",[5]Data!D33)</f>
        <v>ذكر</v>
      </c>
      <c r="G211" s="120" t="str">
        <f>IF(ISBLANK([5]Data!E33)," ",[5]Data!E33)</f>
        <v xml:space="preserve"> </v>
      </c>
      <c r="H211" s="120">
        <f>IF(ISBLANK([5]Data!F33)," ",[5]Data!F33)</f>
        <v>2</v>
      </c>
      <c r="I211" s="120">
        <f>IF(ISBLANK([5]Data!G33)," ",[5]Data!G33)</f>
        <v>1</v>
      </c>
      <c r="J211" s="120">
        <f>IF(ISBLANK([5]Data!H33)," ",[5]Data!H33)</f>
        <v>5.15</v>
      </c>
      <c r="K211" s="120"/>
      <c r="L211" s="120">
        <f>IF(ISBLANK([5]Data!J33)," ",[5]Data!J33)</f>
        <v>5.61</v>
      </c>
      <c r="M211" s="120"/>
    </row>
    <row r="212" spans="1:13" ht="18.75" x14ac:dyDescent="0.3">
      <c r="A212" s="120" t="str">
        <f>B212&amp;"_"&amp;COUNTIF($C$10:$C$10:B212,B212)</f>
        <v>أهلامين_140</v>
      </c>
      <c r="B212" s="120" t="str">
        <f>IF(ISBLANK([5]Data!B34)," ",[5]Data!$C$7)</f>
        <v>أهلامين</v>
      </c>
      <c r="C212" s="120" t="str">
        <f>IF(ISBLANK([5]Data!H34)," ",[5]Data!$L$7)</f>
        <v>6APG-4</v>
      </c>
      <c r="D212" s="120" t="str">
        <f>IF(ISBLANK([5]Data!B34)," ",[5]Data!B34)</f>
        <v>E149099449</v>
      </c>
      <c r="E212" s="120" t="str">
        <f>IF(ISBLANK([5]Data!C34)," ",[5]Data!C34)</f>
        <v>أهلمين23</v>
      </c>
      <c r="F212" s="120" t="str">
        <f>IF(ISBLANK([5]Data!D34)," ",[5]Data!D34)</f>
        <v>أنثى</v>
      </c>
      <c r="G212" s="120" t="str">
        <f>IF(ISBLANK([5]Data!E34)," ",[5]Data!E34)</f>
        <v xml:space="preserve"> </v>
      </c>
      <c r="H212" s="120">
        <f>IF(ISBLANK([5]Data!F34)," ",[5]Data!F34)</f>
        <v>1</v>
      </c>
      <c r="I212" s="120">
        <f>IF(ISBLANK([5]Data!G34)," ",[5]Data!G34)</f>
        <v>1</v>
      </c>
      <c r="J212" s="120">
        <f>IF(ISBLANK([5]Data!H34)," ",[5]Data!H34)</f>
        <v>6.34</v>
      </c>
      <c r="K212" s="120"/>
      <c r="L212" s="120">
        <f>IF(ISBLANK([5]Data!J34)," ",[5]Data!J34)</f>
        <v>7.64</v>
      </c>
      <c r="M212" s="120"/>
    </row>
    <row r="213" spans="1:13" ht="18.75" x14ac:dyDescent="0.3">
      <c r="A213" s="120" t="str">
        <f>B213&amp;"_"&amp;COUNTIF($C$10:$C$10:B213,B213)</f>
        <v>أهلامين_141</v>
      </c>
      <c r="B213" s="120" t="str">
        <f>IF(ISBLANK([5]Data!B35)," ",[5]Data!$C$7)</f>
        <v>أهلامين</v>
      </c>
      <c r="C213" s="120" t="str">
        <f>IF(ISBLANK([5]Data!H35)," ",[5]Data!$L$7)</f>
        <v>6APG-4</v>
      </c>
      <c r="D213" s="120" t="str">
        <f>IF(ISBLANK([5]Data!B35)," ",[5]Data!B35)</f>
        <v>E149099450</v>
      </c>
      <c r="E213" s="120" t="str">
        <f>IF(ISBLANK([5]Data!C35)," ",[5]Data!C35)</f>
        <v>أهلمين24</v>
      </c>
      <c r="F213" s="120" t="str">
        <f>IF(ISBLANK([5]Data!D35)," ",[5]Data!D35)</f>
        <v>أنثى</v>
      </c>
      <c r="G213" s="120" t="str">
        <f>IF(ISBLANK([5]Data!E35)," ",[5]Data!E35)</f>
        <v xml:space="preserve"> </v>
      </c>
      <c r="H213" s="120">
        <f>IF(ISBLANK([5]Data!F35)," ",[5]Data!F35)</f>
        <v>1</v>
      </c>
      <c r="I213" s="120">
        <f>IF(ISBLANK([5]Data!G35)," ",[5]Data!G35)</f>
        <v>1</v>
      </c>
      <c r="J213" s="120">
        <f>IF(ISBLANK([5]Data!H35)," ",[5]Data!H35)</f>
        <v>5.0199999999999996</v>
      </c>
      <c r="K213" s="120"/>
      <c r="L213" s="120">
        <f>IF(ISBLANK([5]Data!J35)," ",[5]Data!J35)</f>
        <v>5.61</v>
      </c>
      <c r="M213" s="120"/>
    </row>
    <row r="214" spans="1:13" ht="18.75" x14ac:dyDescent="0.3">
      <c r="A214" s="120" t="str">
        <f>B214&amp;"_"&amp;COUNTIF($C$10:$C$10:B214,B214)</f>
        <v>أهلامين_142</v>
      </c>
      <c r="B214" s="120" t="str">
        <f>IF(ISBLANK([5]Data!B36)," ",[5]Data!$C$7)</f>
        <v>أهلامين</v>
      </c>
      <c r="C214" s="120" t="str">
        <f>IF(ISBLANK([5]Data!H36)," ",[5]Data!$L$7)</f>
        <v>6APG-4</v>
      </c>
      <c r="D214" s="120" t="str">
        <f>IF(ISBLANK([5]Data!B36)," ",[5]Data!B36)</f>
        <v>E149099452</v>
      </c>
      <c r="E214" s="120" t="str">
        <f>IF(ISBLANK([5]Data!C36)," ",[5]Data!C36)</f>
        <v>أهلمين25</v>
      </c>
      <c r="F214" s="120" t="str">
        <f>IF(ISBLANK([5]Data!D36)," ",[5]Data!D36)</f>
        <v>أنثى</v>
      </c>
      <c r="G214" s="120" t="str">
        <f>IF(ISBLANK([5]Data!E36)," ",[5]Data!E36)</f>
        <v xml:space="preserve"> </v>
      </c>
      <c r="H214" s="120">
        <f>IF(ISBLANK([5]Data!F36)," ",[5]Data!F36)</f>
        <v>1</v>
      </c>
      <c r="I214" s="120">
        <f>IF(ISBLANK([5]Data!G36)," ",[5]Data!G36)</f>
        <v>1</v>
      </c>
      <c r="J214" s="120">
        <f>IF(ISBLANK([5]Data!H36)," ",[5]Data!H36)</f>
        <v>5.35</v>
      </c>
      <c r="K214" s="120"/>
      <c r="L214" s="120">
        <f>IF(ISBLANK([5]Data!J36)," ",[5]Data!J36)</f>
        <v>6.5</v>
      </c>
      <c r="M214" s="120"/>
    </row>
    <row r="215" spans="1:13" ht="18.75" x14ac:dyDescent="0.3">
      <c r="A215" s="120" t="str">
        <f>B215&amp;"_"&amp;COUNTIF($C$10:$C$10:B215,B215)</f>
        <v>أهلامين_143</v>
      </c>
      <c r="B215" s="120" t="str">
        <f>IF(ISBLANK([5]Data!B37)," ",[5]Data!$C$7)</f>
        <v>أهلامين</v>
      </c>
      <c r="C215" s="120" t="str">
        <f>IF(ISBLANK([5]Data!H37)," ",[5]Data!$L$7)</f>
        <v>6APG-4</v>
      </c>
      <c r="D215" s="120" t="str">
        <f>IF(ISBLANK([5]Data!B37)," ",[5]Data!B37)</f>
        <v>E148200432</v>
      </c>
      <c r="E215" s="120" t="str">
        <f>IF(ISBLANK([5]Data!C37)," ",[5]Data!C37)</f>
        <v>أهلمين26</v>
      </c>
      <c r="F215" s="120" t="str">
        <f>IF(ISBLANK([5]Data!D37)," ",[5]Data!D37)</f>
        <v>أنثى</v>
      </c>
      <c r="G215" s="120" t="str">
        <f>IF(ISBLANK([5]Data!E37)," ",[5]Data!E37)</f>
        <v xml:space="preserve"> </v>
      </c>
      <c r="H215" s="120">
        <f>IF(ISBLANK([5]Data!F37)," ",[5]Data!F37)</f>
        <v>1</v>
      </c>
      <c r="I215" s="120">
        <f>IF(ISBLANK([5]Data!G37)," ",[5]Data!G37)</f>
        <v>1</v>
      </c>
      <c r="J215" s="120">
        <f>IF(ISBLANK([5]Data!H37)," ",[5]Data!H37)</f>
        <v>6.57</v>
      </c>
      <c r="K215" s="120"/>
      <c r="L215" s="120">
        <f>IF(ISBLANK([5]Data!J37)," ",[5]Data!J37)</f>
        <v>7.16</v>
      </c>
      <c r="M215" s="120"/>
    </row>
    <row r="216" spans="1:13" ht="18.75" x14ac:dyDescent="0.3">
      <c r="A216" s="120" t="str">
        <f>B216&amp;"_"&amp;COUNTIF($C$10:$C$10:B216,B216)</f>
        <v>أهلامين_144</v>
      </c>
      <c r="B216" s="120" t="str">
        <f>IF(ISBLANK([5]Data!B38)," ",[5]Data!$C$7)</f>
        <v>أهلامين</v>
      </c>
      <c r="C216" s="120" t="str">
        <f>IF(ISBLANK([5]Data!H38)," ",[5]Data!$L$7)</f>
        <v>6APG-4</v>
      </c>
      <c r="D216" s="120" t="str">
        <f>IF(ISBLANK([5]Data!B38)," ",[5]Data!B38)</f>
        <v>E149099454</v>
      </c>
      <c r="E216" s="120" t="str">
        <f>IF(ISBLANK([5]Data!C38)," ",[5]Data!C38)</f>
        <v>أهلمين27</v>
      </c>
      <c r="F216" s="120" t="str">
        <f>IF(ISBLANK([5]Data!D38)," ",[5]Data!D38)</f>
        <v>أنثى</v>
      </c>
      <c r="G216" s="120" t="str">
        <f>IF(ISBLANK([5]Data!E38)," ",[5]Data!E38)</f>
        <v xml:space="preserve"> </v>
      </c>
      <c r="H216" s="120">
        <f>IF(ISBLANK([5]Data!F38)," ",[5]Data!F38)</f>
        <v>1</v>
      </c>
      <c r="I216" s="120">
        <f>IF(ISBLANK([5]Data!G38)," ",[5]Data!G38)</f>
        <v>1</v>
      </c>
      <c r="J216" s="120">
        <f>IF(ISBLANK([5]Data!H38)," ",[5]Data!H38)</f>
        <v>6.8</v>
      </c>
      <c r="K216" s="120"/>
      <c r="L216" s="120">
        <f>IF(ISBLANK([5]Data!J38)," ",[5]Data!J38)</f>
        <v>8.31</v>
      </c>
      <c r="M216" s="120"/>
    </row>
    <row r="217" spans="1:13" ht="18.75" x14ac:dyDescent="0.3">
      <c r="A217" s="120" t="str">
        <f>B217&amp;"_"&amp;COUNTIF($C$10:$C$10:B217,B217)</f>
        <v>أهلامين_145</v>
      </c>
      <c r="B217" s="120" t="str">
        <f>IF(ISBLANK([5]Data!B39)," ",[5]Data!$C$7)</f>
        <v>أهلامين</v>
      </c>
      <c r="C217" s="120" t="str">
        <f>IF(ISBLANK([5]Data!H39)," ",[5]Data!$L$7)</f>
        <v>6APG-4</v>
      </c>
      <c r="D217" s="120" t="str">
        <f>IF(ISBLANK([5]Data!B39)," ",[5]Data!B39)</f>
        <v>E149099457</v>
      </c>
      <c r="E217" s="120" t="str">
        <f>IF(ISBLANK([5]Data!C39)," ",[5]Data!C39)</f>
        <v>أهلمين28</v>
      </c>
      <c r="F217" s="120" t="str">
        <f>IF(ISBLANK([5]Data!D39)," ",[5]Data!D39)</f>
        <v>أنثى</v>
      </c>
      <c r="G217" s="120" t="str">
        <f>IF(ISBLANK([5]Data!E39)," ",[5]Data!E39)</f>
        <v xml:space="preserve"> </v>
      </c>
      <c r="H217" s="120">
        <f>IF(ISBLANK([5]Data!F39)," ",[5]Data!F39)</f>
        <v>1</v>
      </c>
      <c r="I217" s="120">
        <f>IF(ISBLANK([5]Data!G39)," ",[5]Data!G39)</f>
        <v>1</v>
      </c>
      <c r="J217" s="120">
        <f>IF(ISBLANK([5]Data!H39)," ",[5]Data!H39)</f>
        <v>6.13</v>
      </c>
      <c r="K217" s="120"/>
      <c r="L217" s="120">
        <f>IF(ISBLANK([5]Data!J39)," ",[5]Data!J39)</f>
        <v>7.23</v>
      </c>
      <c r="M217" s="120"/>
    </row>
    <row r="218" spans="1:13" ht="18.75" x14ac:dyDescent="0.3">
      <c r="A218" s="120" t="str">
        <f>B218&amp;"_"&amp;COUNTIF($C$10:$C$10:B218,B218)</f>
        <v>أهلامين_146</v>
      </c>
      <c r="B218" s="120" t="str">
        <f>IF(ISBLANK([5]Data!B40)," ",[5]Data!$C$7)</f>
        <v>أهلامين</v>
      </c>
      <c r="C218" s="120" t="str">
        <f>IF(ISBLANK([5]Data!H40)," ",[5]Data!$L$7)</f>
        <v>6APG-4</v>
      </c>
      <c r="D218" s="120" t="str">
        <f>IF(ISBLANK([5]Data!B40)," ",[5]Data!B40)</f>
        <v>E149099460</v>
      </c>
      <c r="E218" s="120" t="str">
        <f>IF(ISBLANK([5]Data!C40)," ",[5]Data!C40)</f>
        <v>أهلمين29</v>
      </c>
      <c r="F218" s="120" t="str">
        <f>IF(ISBLANK([5]Data!D40)," ",[5]Data!D40)</f>
        <v>أنثى</v>
      </c>
      <c r="G218" s="120" t="str">
        <f>IF(ISBLANK([5]Data!E40)," ",[5]Data!E40)</f>
        <v xml:space="preserve"> </v>
      </c>
      <c r="H218" s="120">
        <f>IF(ISBLANK([5]Data!F40)," ",[5]Data!F40)</f>
        <v>1</v>
      </c>
      <c r="I218" s="120">
        <f>IF(ISBLANK([5]Data!G40)," ",[5]Data!G40)</f>
        <v>1</v>
      </c>
      <c r="J218" s="120">
        <f>IF(ISBLANK([5]Data!H40)," ",[5]Data!H40)</f>
        <v>5.38</v>
      </c>
      <c r="K218" s="120"/>
      <c r="L218" s="120">
        <f>IF(ISBLANK([5]Data!J40)," ",[5]Data!J40)</f>
        <v>6.62</v>
      </c>
      <c r="M218" s="120"/>
    </row>
    <row r="219" spans="1:13" ht="18.75" x14ac:dyDescent="0.3">
      <c r="A219" s="120" t="str">
        <f>B219&amp;"_"&amp;COUNTIF($C$10:$C$10:B219,B219)</f>
        <v>أهلامين_147</v>
      </c>
      <c r="B219" s="120" t="str">
        <f>IF(ISBLANK([5]Data!B41)," ",[5]Data!$C$7)</f>
        <v>أهلامين</v>
      </c>
      <c r="C219" s="120" t="str">
        <f>IF(ISBLANK([5]Data!H41)," ",[5]Data!$L$7)</f>
        <v>6APG-4</v>
      </c>
      <c r="D219" s="120" t="str">
        <f>IF(ISBLANK([5]Data!B41)," ",[5]Data!B41)</f>
        <v>E149124248</v>
      </c>
      <c r="E219" s="120" t="str">
        <f>IF(ISBLANK([5]Data!C41)," ",[5]Data!C41)</f>
        <v>أهلمين30</v>
      </c>
      <c r="F219" s="120" t="str">
        <f>IF(ISBLANK([5]Data!D41)," ",[5]Data!D41)</f>
        <v>أنثى</v>
      </c>
      <c r="G219" s="120" t="str">
        <f>IF(ISBLANK([5]Data!E41)," ",[5]Data!E41)</f>
        <v xml:space="preserve"> </v>
      </c>
      <c r="H219" s="120">
        <f>IF(ISBLANK([5]Data!F41)," ",[5]Data!F41)</f>
        <v>1</v>
      </c>
      <c r="I219" s="120">
        <f>IF(ISBLANK([5]Data!G41)," ",[5]Data!G41)</f>
        <v>1</v>
      </c>
      <c r="J219" s="120">
        <f>IF(ISBLANK([5]Data!H41)," ",[5]Data!H41)</f>
        <v>5.38</v>
      </c>
      <c r="K219" s="120"/>
      <c r="L219" s="120">
        <f>IF(ISBLANK([5]Data!J41)," ",[5]Data!J41)</f>
        <v>5.99</v>
      </c>
      <c r="M219" s="120"/>
    </row>
    <row r="220" spans="1:13" ht="18.75" x14ac:dyDescent="0.3">
      <c r="A220" s="120" t="str">
        <f>B220&amp;"_"&amp;COUNTIF($C$10:$C$10:B220,B220)</f>
        <v>أهلامين_148</v>
      </c>
      <c r="B220" s="120" t="str">
        <f>IF(ISBLANK([5]Data!B42)," ",[5]Data!$C$7)</f>
        <v>أهلامين</v>
      </c>
      <c r="C220" s="120" t="str">
        <f>IF(ISBLANK([5]Data!H42)," ",[5]Data!$L$7)</f>
        <v>6APG-4</v>
      </c>
      <c r="D220" s="120" t="str">
        <f>IF(ISBLANK([5]Data!B42)," ",[5]Data!B42)</f>
        <v>E149124249</v>
      </c>
      <c r="E220" s="120" t="str">
        <f>IF(ISBLANK([5]Data!C42)," ",[5]Data!C42)</f>
        <v>أهلمين31</v>
      </c>
      <c r="F220" s="120" t="str">
        <f>IF(ISBLANK([5]Data!D42)," ",[5]Data!D42)</f>
        <v>ذكر</v>
      </c>
      <c r="G220" s="120" t="str">
        <f>IF(ISBLANK([5]Data!E42)," ",[5]Data!E42)</f>
        <v xml:space="preserve"> </v>
      </c>
      <c r="H220" s="120">
        <f>IF(ISBLANK([5]Data!F42)," ",[5]Data!F42)</f>
        <v>1</v>
      </c>
      <c r="I220" s="120">
        <f>IF(ISBLANK([5]Data!G42)," ",[5]Data!G42)</f>
        <v>1</v>
      </c>
      <c r="J220" s="120">
        <f>IF(ISBLANK([5]Data!H42)," ",[5]Data!H42)</f>
        <v>6.71</v>
      </c>
      <c r="K220" s="120"/>
      <c r="L220" s="120">
        <f>IF(ISBLANK([5]Data!J42)," ",[5]Data!J42)</f>
        <v>7.17</v>
      </c>
      <c r="M220" s="120"/>
    </row>
    <row r="221" spans="1:13" ht="18.75" x14ac:dyDescent="0.3">
      <c r="A221" s="120" t="str">
        <f>B221&amp;"_"&amp;COUNTIF($C$10:$C$10:B221,B221)</f>
        <v>أهلامين_149</v>
      </c>
      <c r="B221" s="120" t="str">
        <f>IF(ISBLANK([5]Data!B43)," ",[5]Data!$C$7)</f>
        <v>أهلامين</v>
      </c>
      <c r="C221" s="120" t="str">
        <f>IF(ISBLANK([5]Data!H43)," ",[5]Data!$L$7)</f>
        <v>6APG-4</v>
      </c>
      <c r="D221" s="120" t="str">
        <f>IF(ISBLANK([5]Data!B43)," ",[5]Data!B43)</f>
        <v>E149124250</v>
      </c>
      <c r="E221" s="120" t="str">
        <f>IF(ISBLANK([5]Data!C43)," ",[5]Data!C43)</f>
        <v>أهلمين32</v>
      </c>
      <c r="F221" s="120" t="str">
        <f>IF(ISBLANK([5]Data!D43)," ",[5]Data!D43)</f>
        <v>ذكر</v>
      </c>
      <c r="G221" s="120" t="str">
        <f>IF(ISBLANK([5]Data!E43)," ",[5]Data!E43)</f>
        <v xml:space="preserve"> </v>
      </c>
      <c r="H221" s="120">
        <f>IF(ISBLANK([5]Data!F43)," ",[5]Data!F43)</f>
        <v>1</v>
      </c>
      <c r="I221" s="120">
        <f>IF(ISBLANK([5]Data!G43)," ",[5]Data!G43)</f>
        <v>1</v>
      </c>
      <c r="J221" s="120">
        <f>IF(ISBLANK([5]Data!H43)," ",[5]Data!H43)</f>
        <v>6.33</v>
      </c>
      <c r="K221" s="120"/>
      <c r="L221" s="120">
        <f>IF(ISBLANK([5]Data!J43)," ",[5]Data!J43)</f>
        <v>6.65</v>
      </c>
      <c r="M221" s="120"/>
    </row>
    <row r="222" spans="1:13" ht="18.75" x14ac:dyDescent="0.3">
      <c r="A222" s="120" t="str">
        <f>B222&amp;"_"&amp;COUNTIF($C$10:$C$10:B222,B222)</f>
        <v>أهلامين_150</v>
      </c>
      <c r="B222" s="120" t="str">
        <f>IF(ISBLANK([5]Data!B44)," ",[5]Data!$C$7)</f>
        <v>أهلامين</v>
      </c>
      <c r="C222" s="120" t="str">
        <f>IF(ISBLANK([5]Data!H44)," ",[5]Data!$L$7)</f>
        <v>6APG-4</v>
      </c>
      <c r="D222" s="120" t="str">
        <f>IF(ISBLANK([5]Data!B44)," ",[5]Data!B44)</f>
        <v>G131742576</v>
      </c>
      <c r="E222" s="120" t="str">
        <f>IF(ISBLANK([5]Data!C44)," ",[5]Data!C44)</f>
        <v>أهلمين33</v>
      </c>
      <c r="F222" s="120" t="str">
        <f>IF(ISBLANK([5]Data!D44)," ",[5]Data!D44)</f>
        <v>أنثى</v>
      </c>
      <c r="G222" s="120" t="str">
        <f>IF(ISBLANK([5]Data!E44)," ",[5]Data!E44)</f>
        <v xml:space="preserve"> </v>
      </c>
      <c r="H222" s="120">
        <f>IF(ISBLANK([5]Data!F44)," ",[5]Data!F44)</f>
        <v>1</v>
      </c>
      <c r="I222" s="120">
        <f>IF(ISBLANK([5]Data!G44)," ",[5]Data!G44)</f>
        <v>1</v>
      </c>
      <c r="J222" s="120">
        <f>IF(ISBLANK([5]Data!H44)," ",[5]Data!H44)</f>
        <v>6.27</v>
      </c>
      <c r="K222" s="120"/>
      <c r="L222" s="120">
        <f>IF(ISBLANK([5]Data!J44)," ",[5]Data!J44)</f>
        <v>7</v>
      </c>
      <c r="M222" s="120"/>
    </row>
    <row r="223" spans="1:13" ht="18.75" x14ac:dyDescent="0.3">
      <c r="A223" s="120" t="str">
        <f>B223&amp;"_"&amp;COUNTIF($C$10:$C$10:B223,B223)</f>
        <v>أهلامين_151</v>
      </c>
      <c r="B223" s="120" t="str">
        <f>IF(ISBLANK([5]Data!B45)," ",[5]Data!$C$7)</f>
        <v>أهلامين</v>
      </c>
      <c r="C223" s="120" t="str">
        <f>IF(ISBLANK([5]Data!H45)," ",[5]Data!$L$7)</f>
        <v>6APG-4</v>
      </c>
      <c r="D223" s="120" t="str">
        <f>IF(ISBLANK([5]Data!B45)," ",[5]Data!B45)</f>
        <v>J130085629</v>
      </c>
      <c r="E223" s="120" t="str">
        <f>IF(ISBLANK([5]Data!C45)," ",[5]Data!C45)</f>
        <v>أهلمين34</v>
      </c>
      <c r="F223" s="120" t="str">
        <f>IF(ISBLANK([5]Data!D45)," ",[5]Data!D45)</f>
        <v>ذكر</v>
      </c>
      <c r="G223" s="120" t="str">
        <f>IF(ISBLANK([5]Data!E45)," ",[5]Data!E45)</f>
        <v xml:space="preserve"> </v>
      </c>
      <c r="H223" s="120">
        <f>IF(ISBLANK([5]Data!F45)," ",[5]Data!F45)</f>
        <v>1</v>
      </c>
      <c r="I223" s="120">
        <f>IF(ISBLANK([5]Data!G45)," ",[5]Data!G45)</f>
        <v>2</v>
      </c>
      <c r="J223" s="120">
        <f>IF(ISBLANK([5]Data!H45)," ",[5]Data!H45)</f>
        <v>5.17</v>
      </c>
      <c r="K223" s="120"/>
      <c r="L223" s="120">
        <f>IF(ISBLANK([5]Data!J45)," ",[5]Data!J45)</f>
        <v>4.16</v>
      </c>
      <c r="M223" s="120"/>
    </row>
    <row r="224" spans="1:13" ht="18.75" x14ac:dyDescent="0.3">
      <c r="A224" s="120" t="str">
        <f>B224&amp;"_"&amp;COUNTIF($C$10:$C$10:B224,B224)</f>
        <v>أهلامين_152</v>
      </c>
      <c r="B224" s="120" t="str">
        <f>IF(ISBLANK([5]Data!B46)," ",[5]Data!$C$7)</f>
        <v>أهلامين</v>
      </c>
      <c r="C224" s="120" t="str">
        <f>IF(ISBLANK([5]Data!H46)," ",[5]Data!$L$7)</f>
        <v>6APG-4</v>
      </c>
      <c r="D224" s="120" t="str">
        <f>IF(ISBLANK([5]Data!B46)," ",[5]Data!B46)</f>
        <v>E140099484</v>
      </c>
      <c r="E224" s="120" t="str">
        <f>IF(ISBLANK([5]Data!C46)," ",[5]Data!C46)</f>
        <v>أهلمين35</v>
      </c>
      <c r="F224" s="120" t="str">
        <f>IF(ISBLANK([5]Data!D46)," ",[5]Data!D46)</f>
        <v>ذكر</v>
      </c>
      <c r="G224" s="120" t="str">
        <f>IF(ISBLANK([5]Data!E46)," ",[5]Data!E46)</f>
        <v xml:space="preserve"> </v>
      </c>
      <c r="H224" s="120">
        <f>IF(ISBLANK([5]Data!F46)," ",[5]Data!F46)</f>
        <v>1</v>
      </c>
      <c r="I224" s="120">
        <f>IF(ISBLANK([5]Data!G46)," ",[5]Data!G46)</f>
        <v>1</v>
      </c>
      <c r="J224" s="120">
        <f>IF(ISBLANK([5]Data!H46)," ",[5]Data!H46)</f>
        <v>5.15</v>
      </c>
      <c r="K224" s="120"/>
      <c r="L224" s="120">
        <f>IF(ISBLANK([5]Data!J46)," ",[5]Data!J46)</f>
        <v>4.75</v>
      </c>
      <c r="M224" s="120"/>
    </row>
    <row r="225" spans="1:13" ht="18.75" x14ac:dyDescent="0.3">
      <c r="A225" s="120" t="str">
        <f>B225&amp;"_"&amp;COUNTIF($C$10:$C$10:B225,B225)</f>
        <v>أهلامين_153</v>
      </c>
      <c r="B225" s="120" t="str">
        <f>IF(ISBLANK([5]Data!B47)," ",[5]Data!$C$7)</f>
        <v>أهلامين</v>
      </c>
      <c r="C225" s="120" t="str">
        <f>IF(ISBLANK([5]Data!H47)," ",[5]Data!$L$7)</f>
        <v>6APG-4</v>
      </c>
      <c r="D225" s="120" t="str">
        <f>IF(ISBLANK([5]Data!B47)," ",[5]Data!B47)</f>
        <v>E142236471</v>
      </c>
      <c r="E225" s="120" t="str">
        <f>IF(ISBLANK([5]Data!C47)," ",[5]Data!C47)</f>
        <v>أهلمين36</v>
      </c>
      <c r="F225" s="120" t="str">
        <f>IF(ISBLANK([5]Data!D47)," ",[5]Data!D47)</f>
        <v>أنثى</v>
      </c>
      <c r="G225" s="120" t="str">
        <f>IF(ISBLANK([5]Data!E47)," ",[5]Data!E47)</f>
        <v xml:space="preserve"> </v>
      </c>
      <c r="H225" s="120">
        <f>IF(ISBLANK([5]Data!F47)," ",[5]Data!F47)</f>
        <v>1</v>
      </c>
      <c r="I225" s="120">
        <f>IF(ISBLANK([5]Data!G47)," ",[5]Data!G47)</f>
        <v>1</v>
      </c>
      <c r="J225" s="120">
        <f>IF(ISBLANK([5]Data!H47)," ",[5]Data!H47)</f>
        <v>6.49</v>
      </c>
      <c r="K225" s="120"/>
      <c r="L225" s="120">
        <f>IF(ISBLANK([5]Data!J47)," ",[5]Data!J47)</f>
        <v>7.92</v>
      </c>
      <c r="M225" s="120"/>
    </row>
    <row r="226" spans="1:13" ht="18.75" x14ac:dyDescent="0.3">
      <c r="A226" s="120" t="str">
        <f>B226&amp;"_"&amp;COUNTIF($C$10:$C$10:B226,B226)</f>
        <v>أهلامين_154</v>
      </c>
      <c r="B226" s="120" t="str">
        <f>IF(ISBLANK([5]Data!B48)," ",[5]Data!$C$7)</f>
        <v>أهلامين</v>
      </c>
      <c r="C226" s="120" t="str">
        <f>IF(ISBLANK([5]Data!H48)," ",[5]Data!$L$7)</f>
        <v>6APG-4</v>
      </c>
      <c r="D226" s="120" t="str">
        <f>IF(ISBLANK([5]Data!B48)," ",[5]Data!B48)</f>
        <v>G142001025</v>
      </c>
      <c r="E226" s="120" t="str">
        <f>IF(ISBLANK([5]Data!C48)," ",[5]Data!C48)</f>
        <v>أهلمين37</v>
      </c>
      <c r="F226" s="120" t="str">
        <f>IF(ISBLANK([5]Data!D48)," ",[5]Data!D48)</f>
        <v>ذكر</v>
      </c>
      <c r="G226" s="120" t="str">
        <f>IF(ISBLANK([5]Data!E48)," ",[5]Data!E48)</f>
        <v xml:space="preserve"> </v>
      </c>
      <c r="H226" s="120" t="str">
        <f>IF(ISBLANK([5]Data!F48)," ",[5]Data!F48)</f>
        <v xml:space="preserve"> </v>
      </c>
      <c r="I226" s="120">
        <f>IF(ISBLANK([5]Data!G48)," ",[5]Data!G48)</f>
        <v>1</v>
      </c>
      <c r="J226" s="120">
        <f>IF(ISBLANK([5]Data!H48)," ",[5]Data!H48)</f>
        <v>6.32</v>
      </c>
      <c r="K226" s="120"/>
      <c r="L226" s="120">
        <f>IF(ISBLANK([5]Data!J48)," ",[5]Data!J48)</f>
        <v>7.01</v>
      </c>
      <c r="M226" s="120"/>
    </row>
    <row r="227" spans="1:13" ht="18.75" x14ac:dyDescent="0.3">
      <c r="A227" s="120" t="str">
        <f>B227&amp;"_"&amp;COUNTIF($C$10:$C$10:B227,B227)</f>
        <v>أهلامين_155</v>
      </c>
      <c r="B227" s="120" t="str">
        <f>IF(ISBLANK([5]Data!B49)," ",[5]Data!$C$7)</f>
        <v>أهلامين</v>
      </c>
      <c r="C227" s="120" t="str">
        <f>IF(ISBLANK([5]Data!H49)," ",[5]Data!$L$7)</f>
        <v>6APG-4</v>
      </c>
      <c r="D227" s="120" t="str">
        <f>IF(ISBLANK([5]Data!B49)," ",[5]Data!B49)</f>
        <v>E149099458</v>
      </c>
      <c r="E227" s="120" t="str">
        <f>IF(ISBLANK([5]Data!C49)," ",[5]Data!C49)</f>
        <v>أهلمين38</v>
      </c>
      <c r="F227" s="120" t="str">
        <f>IF(ISBLANK([5]Data!D49)," ",[5]Data!D49)</f>
        <v>أنثى</v>
      </c>
      <c r="G227" s="120" t="str">
        <f>IF(ISBLANK([5]Data!E49)," ",[5]Data!E49)</f>
        <v xml:space="preserve"> </v>
      </c>
      <c r="H227" s="120">
        <f>IF(ISBLANK([5]Data!F49)," ",[5]Data!F49)</f>
        <v>1</v>
      </c>
      <c r="I227" s="120">
        <f>IF(ISBLANK([5]Data!G49)," ",[5]Data!G49)</f>
        <v>1</v>
      </c>
      <c r="J227" s="120">
        <f>IF(ISBLANK([5]Data!H49)," ",[5]Data!H49)</f>
        <v>5.64</v>
      </c>
      <c r="K227" s="120"/>
      <c r="L227" s="120">
        <f>IF(ISBLANK([5]Data!J49)," ",[5]Data!J49)</f>
        <v>6.93</v>
      </c>
      <c r="M227" s="120"/>
    </row>
    <row r="228" spans="1:13" ht="18.75" x14ac:dyDescent="0.3">
      <c r="A228" s="120" t="str">
        <f>B228&amp;"_"&amp;COUNTIF($C$10:$C$10:B228,B228)</f>
        <v>أهلامين_156</v>
      </c>
      <c r="B228" s="120" t="str">
        <f>IF(ISBLANK([5]Data!B50)," ",[5]Data!$C$7)</f>
        <v>أهلامين</v>
      </c>
      <c r="C228" s="120" t="str">
        <f>IF(ISBLANK([5]Data!H50)," ",[5]Data!$L$7)</f>
        <v>6APG-4</v>
      </c>
      <c r="D228" s="120" t="str">
        <f>IF(ISBLANK([5]Data!B50)," ",[5]Data!B50)</f>
        <v>J133488430</v>
      </c>
      <c r="E228" s="120" t="str">
        <f>IF(ISBLANK([5]Data!C50)," ",[5]Data!C50)</f>
        <v>أهلمين39</v>
      </c>
      <c r="F228" s="120" t="str">
        <f>IF(ISBLANK([5]Data!D50)," ",[5]Data!D50)</f>
        <v>أنثى</v>
      </c>
      <c r="G228" s="120" t="str">
        <f>IF(ISBLANK([5]Data!E50)," ",[5]Data!E50)</f>
        <v xml:space="preserve"> </v>
      </c>
      <c r="H228" s="120">
        <f>IF(ISBLANK([5]Data!F50)," ",[5]Data!F50)</f>
        <v>1</v>
      </c>
      <c r="I228" s="120">
        <f>IF(ISBLANK([5]Data!G50)," ",[5]Data!G50)</f>
        <v>1</v>
      </c>
      <c r="J228" s="120">
        <f>IF(ISBLANK([5]Data!H50)," ",[5]Data!H50)</f>
        <v>5.85</v>
      </c>
      <c r="K228" s="120"/>
      <c r="L228" s="120">
        <f>IF(ISBLANK([5]Data!J50)," ",[5]Data!J50)</f>
        <v>7.15</v>
      </c>
      <c r="M228" s="120"/>
    </row>
    <row r="229" spans="1:13" ht="18.75" x14ac:dyDescent="0.3">
      <c r="A229" s="120" t="str">
        <f>B229&amp;"_"&amp;COUNTIF($C$10:$C$10:B229,B229)</f>
        <v xml:space="preserve"> _128</v>
      </c>
      <c r="B229" s="120" t="str">
        <f>IF(ISBLANK([5]Data!B51)," ",[5]Data!$C$7)</f>
        <v xml:space="preserve"> </v>
      </c>
      <c r="C229" s="120" t="str">
        <f>IF(ISBLANK([5]Data!H51)," ",[5]Data!$L$7)</f>
        <v xml:space="preserve"> </v>
      </c>
      <c r="D229" s="120" t="str">
        <f>IF(ISBLANK([5]Data!B51)," ",[5]Data!B51)</f>
        <v xml:space="preserve"> </v>
      </c>
      <c r="E229" s="120" t="str">
        <f>IF(ISBLANK([5]Data!C51)," ",[5]Data!C51)</f>
        <v xml:space="preserve"> </v>
      </c>
      <c r="F229" s="120" t="str">
        <f>IF(ISBLANK([5]Data!D51)," ",[5]Data!D51)</f>
        <v xml:space="preserve"> </v>
      </c>
      <c r="G229" s="120" t="str">
        <f>IF(ISBLANK([5]Data!E51)," ",[5]Data!E51)</f>
        <v xml:space="preserve"> </v>
      </c>
      <c r="H229" s="120" t="str">
        <f>IF(ISBLANK([5]Data!F51)," ",[5]Data!F51)</f>
        <v xml:space="preserve"> </v>
      </c>
      <c r="I229" s="120" t="str">
        <f>IF(ISBLANK([5]Data!G51)," ",[5]Data!G51)</f>
        <v xml:space="preserve"> </v>
      </c>
      <c r="J229" s="120" t="str">
        <f>IF(ISBLANK([5]Data!H51)," ",[5]Data!H51)</f>
        <v xml:space="preserve"> </v>
      </c>
      <c r="K229" s="120"/>
      <c r="L229" s="120" t="str">
        <f>IF(ISBLANK([5]Data!J51)," ",[5]Data!J51)</f>
        <v xml:space="preserve"> </v>
      </c>
      <c r="M229" s="120"/>
    </row>
    <row r="230" spans="1:13" ht="18.75" x14ac:dyDescent="0.3">
      <c r="A230" s="120" t="str">
        <f>B230&amp;"_"&amp;COUNTIF($C$10:$C$10:B230,B230)</f>
        <v xml:space="preserve"> _130</v>
      </c>
      <c r="B230" s="120" t="str">
        <f>IF(ISBLANK([5]Data!B52)," ",[5]Data!$C$7)</f>
        <v xml:space="preserve"> </v>
      </c>
      <c r="C230" s="120" t="str">
        <f>IF(ISBLANK([5]Data!H52)," ",[5]Data!$L$7)</f>
        <v xml:space="preserve"> </v>
      </c>
      <c r="D230" s="120" t="str">
        <f>IF(ISBLANK([5]Data!B52)," ",[5]Data!B52)</f>
        <v xml:space="preserve"> </v>
      </c>
      <c r="E230" s="120" t="str">
        <f>IF(ISBLANK([5]Data!C52)," ",[5]Data!C52)</f>
        <v xml:space="preserve"> </v>
      </c>
      <c r="F230" s="120" t="str">
        <f>IF(ISBLANK([5]Data!D52)," ",[5]Data!D52)</f>
        <v xml:space="preserve"> </v>
      </c>
      <c r="G230" s="120" t="str">
        <f>IF(ISBLANK([5]Data!E52)," ",[5]Data!E52)</f>
        <v xml:space="preserve"> </v>
      </c>
      <c r="H230" s="120" t="str">
        <f>IF(ISBLANK([5]Data!F52)," ",[5]Data!F52)</f>
        <v xml:space="preserve"> </v>
      </c>
      <c r="I230" s="120" t="str">
        <f>IF(ISBLANK([5]Data!G52)," ",[5]Data!G52)</f>
        <v xml:space="preserve"> </v>
      </c>
      <c r="J230" s="120" t="str">
        <f>IF(ISBLANK([5]Data!H52)," ",[5]Data!H52)</f>
        <v xml:space="preserve"> </v>
      </c>
      <c r="K230" s="120"/>
      <c r="L230" s="120" t="str">
        <f>IF(ISBLANK([5]Data!J52)," ",[5]Data!J52)</f>
        <v xml:space="preserve"> </v>
      </c>
      <c r="M230" s="120"/>
    </row>
    <row r="231" spans="1:13" ht="18.75" x14ac:dyDescent="0.3">
      <c r="A231" s="120" t="str">
        <f>B231&amp;"_"&amp;COUNTIF($C$10:$C$10:B231,B231)</f>
        <v xml:space="preserve"> _132</v>
      </c>
      <c r="B231" s="120" t="str">
        <f>IF(ISBLANK([5]Data!B53)," ",[5]Data!$C$7)</f>
        <v xml:space="preserve"> </v>
      </c>
      <c r="C231" s="120" t="str">
        <f>IF(ISBLANK([5]Data!H53)," ",[5]Data!$L$7)</f>
        <v xml:space="preserve"> </v>
      </c>
      <c r="D231" s="120" t="str">
        <f>IF(ISBLANK([5]Data!B53)," ",[5]Data!B53)</f>
        <v xml:space="preserve"> </v>
      </c>
      <c r="E231" s="120" t="str">
        <f>IF(ISBLANK([5]Data!C53)," ",[5]Data!C53)</f>
        <v xml:space="preserve"> </v>
      </c>
      <c r="F231" s="120" t="str">
        <f>IF(ISBLANK([5]Data!D53)," ",[5]Data!D53)</f>
        <v xml:space="preserve"> </v>
      </c>
      <c r="G231" s="120" t="str">
        <f>IF(ISBLANK([5]Data!E53)," ",[5]Data!E53)</f>
        <v xml:space="preserve"> </v>
      </c>
      <c r="H231" s="120" t="str">
        <f>IF(ISBLANK([5]Data!F53)," ",[5]Data!F53)</f>
        <v xml:space="preserve"> </v>
      </c>
      <c r="I231" s="120" t="str">
        <f>IF(ISBLANK([5]Data!G53)," ",[5]Data!G53)</f>
        <v xml:space="preserve"> </v>
      </c>
      <c r="J231" s="120" t="str">
        <f>IF(ISBLANK([5]Data!H53)," ",[5]Data!H53)</f>
        <v xml:space="preserve"> </v>
      </c>
      <c r="K231" s="120"/>
      <c r="L231" s="120" t="str">
        <f>IF(ISBLANK([5]Data!J53)," ",[5]Data!J53)</f>
        <v xml:space="preserve"> </v>
      </c>
      <c r="M231" s="120"/>
    </row>
    <row r="232" spans="1:13" ht="18.75" x14ac:dyDescent="0.3">
      <c r="A232" s="120" t="str">
        <f>B232&amp;"_"&amp;COUNTIF($C$10:$C$10:B232,B232)</f>
        <v xml:space="preserve"> _134</v>
      </c>
      <c r="B232" s="120" t="str">
        <f>IF(ISBLANK([5]Data!B54)," ",[5]Data!$C$7)</f>
        <v xml:space="preserve"> </v>
      </c>
      <c r="C232" s="120" t="str">
        <f>IF(ISBLANK([5]Data!H54)," ",[5]Data!$L$7)</f>
        <v xml:space="preserve"> </v>
      </c>
      <c r="D232" s="120" t="str">
        <f>IF(ISBLANK([5]Data!B54)," ",[5]Data!B54)</f>
        <v xml:space="preserve"> </v>
      </c>
      <c r="E232" s="120" t="str">
        <f>IF(ISBLANK([5]Data!C54)," ",[5]Data!C54)</f>
        <v xml:space="preserve"> </v>
      </c>
      <c r="F232" s="120" t="str">
        <f>IF(ISBLANK([5]Data!D54)," ",[5]Data!D54)</f>
        <v xml:space="preserve"> </v>
      </c>
      <c r="G232" s="120" t="str">
        <f>IF(ISBLANK([5]Data!E54)," ",[5]Data!E54)</f>
        <v xml:space="preserve"> </v>
      </c>
      <c r="H232" s="120" t="str">
        <f>IF(ISBLANK([5]Data!F54)," ",[5]Data!F54)</f>
        <v xml:space="preserve"> </v>
      </c>
      <c r="I232" s="120" t="str">
        <f>IF(ISBLANK([5]Data!G54)," ",[5]Data!G54)</f>
        <v xml:space="preserve"> </v>
      </c>
      <c r="J232" s="120" t="str">
        <f>IF(ISBLANK([5]Data!H54)," ",[5]Data!H54)</f>
        <v xml:space="preserve"> </v>
      </c>
      <c r="K232" s="120"/>
      <c r="L232" s="120" t="str">
        <f>IF(ISBLANK([5]Data!J54)," ",[5]Data!J54)</f>
        <v xml:space="preserve"> </v>
      </c>
      <c r="M232" s="120"/>
    </row>
    <row r="233" spans="1:13" ht="18.75" x14ac:dyDescent="0.3">
      <c r="A233" s="120" t="str">
        <f>B233&amp;"_"&amp;COUNTIF($C$10:$C$10:B233,B233)</f>
        <v xml:space="preserve"> _136</v>
      </c>
      <c r="B233" s="120" t="str">
        <f>IF(ISBLANK([5]Data!B55)," ",[5]Data!$C$7)</f>
        <v xml:space="preserve"> </v>
      </c>
      <c r="C233" s="120" t="str">
        <f>IF(ISBLANK([5]Data!H55)," ",[5]Data!$L$7)</f>
        <v xml:space="preserve"> </v>
      </c>
      <c r="D233" s="120" t="str">
        <f>IF(ISBLANK([5]Data!B55)," ",[5]Data!B55)</f>
        <v xml:space="preserve"> </v>
      </c>
      <c r="E233" s="120" t="str">
        <f>IF(ISBLANK([5]Data!C55)," ",[5]Data!C55)</f>
        <v xml:space="preserve"> </v>
      </c>
      <c r="F233" s="120" t="str">
        <f>IF(ISBLANK([5]Data!D55)," ",[5]Data!D55)</f>
        <v xml:space="preserve"> </v>
      </c>
      <c r="G233" s="120" t="str">
        <f>IF(ISBLANK([5]Data!E55)," ",[5]Data!E55)</f>
        <v xml:space="preserve"> </v>
      </c>
      <c r="H233" s="120" t="str">
        <f>IF(ISBLANK([5]Data!F55)," ",[5]Data!F55)</f>
        <v xml:space="preserve"> </v>
      </c>
      <c r="I233" s="120" t="str">
        <f>IF(ISBLANK([5]Data!G55)," ",[5]Data!G55)</f>
        <v xml:space="preserve"> </v>
      </c>
      <c r="J233" s="120" t="str">
        <f>IF(ISBLANK([5]Data!H55)," ",[5]Data!H55)</f>
        <v xml:space="preserve"> </v>
      </c>
      <c r="K233" s="120"/>
      <c r="L233" s="120" t="str">
        <f>IF(ISBLANK([5]Data!J55)," ",[5]Data!J55)</f>
        <v xml:space="preserve"> </v>
      </c>
      <c r="M233" s="120"/>
    </row>
    <row r="234" spans="1:13" ht="18.75" x14ac:dyDescent="0.3">
      <c r="A234" s="120" t="str">
        <f>B234&amp;"_"&amp;COUNTIF($C$10:$C$10:B234,B234)</f>
        <v xml:space="preserve"> _138</v>
      </c>
      <c r="B234" s="120" t="str">
        <f>IF(ISBLANK([5]Data!B56)," ",[5]Data!$C$7)</f>
        <v xml:space="preserve"> </v>
      </c>
      <c r="C234" s="120" t="str">
        <f>IF(ISBLANK([5]Data!H56)," ",[5]Data!$L$7)</f>
        <v xml:space="preserve"> </v>
      </c>
      <c r="D234" s="120" t="str">
        <f>IF(ISBLANK([5]Data!B56)," ",[5]Data!B56)</f>
        <v xml:space="preserve"> </v>
      </c>
      <c r="E234" s="120" t="str">
        <f>IF(ISBLANK([5]Data!C56)," ",[5]Data!C56)</f>
        <v xml:space="preserve"> </v>
      </c>
      <c r="F234" s="120" t="str">
        <f>IF(ISBLANK([5]Data!D56)," ",[5]Data!D56)</f>
        <v xml:space="preserve"> </v>
      </c>
      <c r="G234" s="120" t="str">
        <f>IF(ISBLANK([5]Data!E56)," ",[5]Data!E56)</f>
        <v xml:space="preserve"> </v>
      </c>
      <c r="H234" s="120" t="str">
        <f>IF(ISBLANK([5]Data!F56)," ",[5]Data!F56)</f>
        <v xml:space="preserve"> </v>
      </c>
      <c r="I234" s="120" t="str">
        <f>IF(ISBLANK([5]Data!G56)," ",[5]Data!G56)</f>
        <v xml:space="preserve"> </v>
      </c>
      <c r="J234" s="120" t="str">
        <f>IF(ISBLANK([5]Data!H56)," ",[5]Data!H56)</f>
        <v xml:space="preserve"> </v>
      </c>
      <c r="K234" s="120"/>
      <c r="L234" s="120" t="str">
        <f>IF(ISBLANK([5]Data!J56)," ",[5]Data!J56)</f>
        <v xml:space="preserve"> </v>
      </c>
      <c r="M234" s="120"/>
    </row>
    <row r="235" spans="1:13" ht="18.75" x14ac:dyDescent="0.3">
      <c r="A235" s="120" t="str">
        <f>B235&amp;"_"&amp;COUNTIF($C$10:$C$10:B235,B235)</f>
        <v xml:space="preserve"> _140</v>
      </c>
      <c r="B235" s="120" t="str">
        <f>IF(ISBLANK([5]Data!B57)," ",[5]Data!$C$7)</f>
        <v xml:space="preserve"> </v>
      </c>
      <c r="C235" s="120" t="str">
        <f>IF(ISBLANK([5]Data!H57)," ",[5]Data!$L$7)</f>
        <v xml:space="preserve"> </v>
      </c>
      <c r="D235" s="120" t="str">
        <f>IF(ISBLANK([5]Data!B57)," ",[5]Data!B57)</f>
        <v xml:space="preserve"> </v>
      </c>
      <c r="E235" s="120" t="str">
        <f>IF(ISBLANK([5]Data!C57)," ",[5]Data!C57)</f>
        <v xml:space="preserve"> </v>
      </c>
      <c r="F235" s="120" t="str">
        <f>IF(ISBLANK([5]Data!D57)," ",[5]Data!D57)</f>
        <v xml:space="preserve"> </v>
      </c>
      <c r="G235" s="120" t="str">
        <f>IF(ISBLANK([5]Data!E57)," ",[5]Data!E57)</f>
        <v xml:space="preserve"> </v>
      </c>
      <c r="H235" s="120" t="str">
        <f>IF(ISBLANK([5]Data!F57)," ",[5]Data!F57)</f>
        <v xml:space="preserve"> </v>
      </c>
      <c r="I235" s="120" t="str">
        <f>IF(ISBLANK([5]Data!G57)," ",[5]Data!G57)</f>
        <v xml:space="preserve"> </v>
      </c>
      <c r="J235" s="120" t="str">
        <f>IF(ISBLANK([5]Data!H57)," ",[5]Data!H57)</f>
        <v xml:space="preserve"> </v>
      </c>
      <c r="K235" s="120"/>
      <c r="L235" s="120" t="str">
        <f>IF(ISBLANK([5]Data!J57)," ",[5]Data!J57)</f>
        <v xml:space="preserve"> </v>
      </c>
      <c r="M235" s="120"/>
    </row>
    <row r="236" spans="1:13" ht="18.75" x14ac:dyDescent="0.3">
      <c r="A236" s="120" t="str">
        <f>B236&amp;"_"&amp;COUNTIF($C$10:$C$10:B236,B236)</f>
        <v xml:space="preserve"> _142</v>
      </c>
      <c r="B236" s="120" t="str">
        <f>IF(ISBLANK([5]Data!B58)," ",[5]Data!$C$7)</f>
        <v xml:space="preserve"> </v>
      </c>
      <c r="C236" s="120" t="str">
        <f>IF(ISBLANK([5]Data!H58)," ",[5]Data!$L$7)</f>
        <v xml:space="preserve"> </v>
      </c>
      <c r="D236" s="120" t="str">
        <f>IF(ISBLANK([5]Data!B58)," ",[5]Data!B58)</f>
        <v xml:space="preserve"> </v>
      </c>
      <c r="E236" s="120" t="str">
        <f>IF(ISBLANK([5]Data!C58)," ",[5]Data!C58)</f>
        <v xml:space="preserve"> </v>
      </c>
      <c r="F236" s="120" t="str">
        <f>IF(ISBLANK([5]Data!D58)," ",[5]Data!D58)</f>
        <v xml:space="preserve"> </v>
      </c>
      <c r="G236" s="120" t="str">
        <f>IF(ISBLANK([5]Data!E58)," ",[5]Data!E58)</f>
        <v xml:space="preserve"> </v>
      </c>
      <c r="H236" s="120" t="str">
        <f>IF(ISBLANK([5]Data!F58)," ",[5]Data!F58)</f>
        <v xml:space="preserve"> </v>
      </c>
      <c r="I236" s="120" t="str">
        <f>IF(ISBLANK([5]Data!G58)," ",[5]Data!G58)</f>
        <v xml:space="preserve"> </v>
      </c>
      <c r="J236" s="120" t="str">
        <f>IF(ISBLANK([5]Data!H58)," ",[5]Data!H58)</f>
        <v xml:space="preserve"> </v>
      </c>
      <c r="K236" s="120"/>
      <c r="L236" s="120" t="str">
        <f>IF(ISBLANK([5]Data!J58)," ",[5]Data!J58)</f>
        <v xml:space="preserve"> </v>
      </c>
      <c r="M236" s="120"/>
    </row>
    <row r="237" spans="1:13" ht="18.75" x14ac:dyDescent="0.3">
      <c r="A237" s="120" t="str">
        <f>B237&amp;"_"&amp;COUNTIF($C$10:$C$10:B237,B237)</f>
        <v xml:space="preserve"> _144</v>
      </c>
      <c r="B237" s="120" t="str">
        <f>IF(ISBLANK([5]Data!B59)," ",[5]Data!$C$7)</f>
        <v xml:space="preserve"> </v>
      </c>
      <c r="C237" s="120" t="str">
        <f>IF(ISBLANK([5]Data!H59)," ",[5]Data!$L$7)</f>
        <v xml:space="preserve"> </v>
      </c>
      <c r="D237" s="120" t="str">
        <f>IF(ISBLANK([5]Data!B59)," ",[5]Data!B59)</f>
        <v xml:space="preserve"> </v>
      </c>
      <c r="E237" s="120" t="str">
        <f>IF(ISBLANK([5]Data!C59)," ",[5]Data!C59)</f>
        <v xml:space="preserve"> </v>
      </c>
      <c r="F237" s="120" t="str">
        <f>IF(ISBLANK([5]Data!D59)," ",[5]Data!D59)</f>
        <v xml:space="preserve"> </v>
      </c>
      <c r="G237" s="120" t="str">
        <f>IF(ISBLANK([5]Data!E59)," ",[5]Data!E59)</f>
        <v xml:space="preserve"> </v>
      </c>
      <c r="H237" s="120" t="str">
        <f>IF(ISBLANK([5]Data!F59)," ",[5]Data!F59)</f>
        <v xml:space="preserve"> </v>
      </c>
      <c r="I237" s="120" t="str">
        <f>IF(ISBLANK([5]Data!G59)," ",[5]Data!G59)</f>
        <v xml:space="preserve"> </v>
      </c>
      <c r="J237" s="120" t="str">
        <f>IF(ISBLANK([5]Data!H59)," ",[5]Data!H59)</f>
        <v xml:space="preserve"> </v>
      </c>
      <c r="K237" s="120"/>
      <c r="L237" s="120" t="str">
        <f>IF(ISBLANK([5]Data!J59)," ",[5]Data!J59)</f>
        <v xml:space="preserve"> </v>
      </c>
      <c r="M237" s="120"/>
    </row>
    <row r="238" spans="1:13" ht="18.75" x14ac:dyDescent="0.3">
      <c r="A238" s="120" t="str">
        <f>B238&amp;"_"&amp;COUNTIF($C$10:$C$10:B238,B238)</f>
        <v xml:space="preserve"> _146</v>
      </c>
      <c r="B238" s="120" t="str">
        <f>IF(ISBLANK([5]Data!B60)," ",[5]Data!$C$7)</f>
        <v xml:space="preserve"> </v>
      </c>
      <c r="C238" s="120" t="str">
        <f>IF(ISBLANK([5]Data!H60)," ",[5]Data!$L$7)</f>
        <v xml:space="preserve"> </v>
      </c>
      <c r="D238" s="120" t="str">
        <f>IF(ISBLANK([5]Data!B60)," ",[5]Data!B60)</f>
        <v xml:space="preserve"> </v>
      </c>
      <c r="E238" s="120" t="str">
        <f>IF(ISBLANK([5]Data!C60)," ",[5]Data!C60)</f>
        <v xml:space="preserve"> </v>
      </c>
      <c r="F238" s="120" t="str">
        <f>IF(ISBLANK([5]Data!D60)," ",[5]Data!D60)</f>
        <v xml:space="preserve"> </v>
      </c>
      <c r="G238" s="120" t="str">
        <f>IF(ISBLANK([5]Data!E60)," ",[5]Data!E60)</f>
        <v xml:space="preserve"> </v>
      </c>
      <c r="H238" s="120" t="str">
        <f>IF(ISBLANK([5]Data!F60)," ",[5]Data!F60)</f>
        <v xml:space="preserve"> </v>
      </c>
      <c r="I238" s="120" t="str">
        <f>IF(ISBLANK([5]Data!G60)," ",[5]Data!G60)</f>
        <v xml:space="preserve"> </v>
      </c>
      <c r="J238" s="120" t="str">
        <f>IF(ISBLANK([5]Data!H60)," ",[5]Data!H60)</f>
        <v xml:space="preserve"> </v>
      </c>
      <c r="K238" s="120"/>
      <c r="L238" s="120" t="str">
        <f>IF(ISBLANK([5]Data!J60)," ",[5]Data!J60)</f>
        <v xml:space="preserve"> </v>
      </c>
      <c r="M238" s="120"/>
    </row>
    <row r="239" spans="1:13" ht="18.75" x14ac:dyDescent="0.3">
      <c r="A239" s="120" t="str">
        <f>B239&amp;"_"&amp;COUNTIF($C$10:$C$10:B239,B239)</f>
        <v xml:space="preserve"> _148</v>
      </c>
      <c r="B239" s="120" t="str">
        <f>IF(ISBLANK([5]Data!B61)," ",[5]Data!$C$7)</f>
        <v xml:space="preserve"> </v>
      </c>
      <c r="C239" s="120" t="str">
        <f>IF(ISBLANK([5]Data!H61)," ",[5]Data!$L$7)</f>
        <v xml:space="preserve"> </v>
      </c>
      <c r="D239" s="120" t="str">
        <f>IF(ISBLANK([5]Data!B61)," ",[5]Data!B61)</f>
        <v xml:space="preserve"> </v>
      </c>
      <c r="E239" s="120" t="str">
        <f>IF(ISBLANK([5]Data!C61)," ",[5]Data!C61)</f>
        <v xml:space="preserve"> </v>
      </c>
      <c r="F239" s="120" t="str">
        <f>IF(ISBLANK([5]Data!D61)," ",[5]Data!D61)</f>
        <v xml:space="preserve"> </v>
      </c>
      <c r="G239" s="120" t="str">
        <f>IF(ISBLANK([5]Data!E61)," ",[5]Data!E61)</f>
        <v xml:space="preserve"> </v>
      </c>
      <c r="H239" s="120" t="str">
        <f>IF(ISBLANK([5]Data!F61)," ",[5]Data!F61)</f>
        <v xml:space="preserve"> </v>
      </c>
      <c r="I239" s="120" t="str">
        <f>IF(ISBLANK([5]Data!G61)," ",[5]Data!G61)</f>
        <v xml:space="preserve"> </v>
      </c>
      <c r="J239" s="120" t="str">
        <f>IF(ISBLANK([5]Data!H61)," ",[5]Data!H61)</f>
        <v xml:space="preserve"> </v>
      </c>
      <c r="K239" s="120"/>
      <c r="L239" s="120" t="str">
        <f>IF(ISBLANK([5]Data!J61)," ",[5]Data!J61)</f>
        <v xml:space="preserve"> </v>
      </c>
      <c r="M239" s="120"/>
    </row>
    <row r="240" spans="1:13" ht="18.75" x14ac:dyDescent="0.3">
      <c r="A240" s="120" t="str">
        <f>B240&amp;"_"&amp;COUNTIF($C$10:$C$10:B240,B240)</f>
        <v xml:space="preserve"> _150</v>
      </c>
      <c r="B240" s="120" t="str">
        <f>IF(ISBLANK([5]Data!B62)," ",[5]Data!$C$7)</f>
        <v xml:space="preserve"> </v>
      </c>
      <c r="C240" s="120" t="str">
        <f>IF(ISBLANK([5]Data!H62)," ",[5]Data!$L$7)</f>
        <v xml:space="preserve"> </v>
      </c>
      <c r="D240" s="120" t="str">
        <f>IF(ISBLANK([5]Data!B62)," ",[5]Data!B62)</f>
        <v xml:space="preserve"> </v>
      </c>
      <c r="E240" s="120" t="str">
        <f>IF(ISBLANK([5]Data!C62)," ",[5]Data!C62)</f>
        <v xml:space="preserve"> </v>
      </c>
      <c r="F240" s="120" t="str">
        <f>IF(ISBLANK([5]Data!D62)," ",[5]Data!D62)</f>
        <v xml:space="preserve"> </v>
      </c>
      <c r="G240" s="120" t="str">
        <f>IF(ISBLANK([5]Data!E62)," ",[5]Data!E62)</f>
        <v xml:space="preserve"> </v>
      </c>
      <c r="H240" s="120" t="str">
        <f>IF(ISBLANK([5]Data!F62)," ",[5]Data!F62)</f>
        <v xml:space="preserve"> </v>
      </c>
      <c r="I240" s="120" t="str">
        <f>IF(ISBLANK([5]Data!G62)," ",[5]Data!G62)</f>
        <v xml:space="preserve"> </v>
      </c>
      <c r="J240" s="120" t="str">
        <f>IF(ISBLANK([5]Data!H62)," ",[5]Data!H62)</f>
        <v xml:space="preserve"> </v>
      </c>
      <c r="K240" s="120"/>
      <c r="L240" s="120" t="str">
        <f>IF(ISBLANK([5]Data!J62)," ",[5]Data!J62)</f>
        <v xml:space="preserve"> </v>
      </c>
      <c r="M240" s="120"/>
    </row>
    <row r="241" spans="1:13" ht="18.75" x14ac:dyDescent="0.3">
      <c r="A241" s="120" t="str">
        <f>B241&amp;"_"&amp;COUNTIF($C$10:$C$10:B241,B241)</f>
        <v xml:space="preserve"> _152</v>
      </c>
      <c r="B241" s="120" t="str">
        <f>IF(ISBLANK([5]Data!B63)," ",[5]Data!$C$7)</f>
        <v xml:space="preserve"> </v>
      </c>
      <c r="C241" s="120" t="str">
        <f>IF(ISBLANK([5]Data!H63)," ",[5]Data!$L$7)</f>
        <v xml:space="preserve"> </v>
      </c>
      <c r="D241" s="120" t="str">
        <f>IF(ISBLANK([5]Data!B63)," ",[5]Data!B63)</f>
        <v xml:space="preserve"> </v>
      </c>
      <c r="E241" s="120" t="str">
        <f>IF(ISBLANK([5]Data!C63)," ",[5]Data!C63)</f>
        <v xml:space="preserve"> </v>
      </c>
      <c r="F241" s="120" t="str">
        <f>IF(ISBLANK([5]Data!D63)," ",[5]Data!D63)</f>
        <v xml:space="preserve"> </v>
      </c>
      <c r="G241" s="120" t="str">
        <f>IF(ISBLANK([5]Data!E63)," ",[5]Data!E63)</f>
        <v xml:space="preserve"> </v>
      </c>
      <c r="H241" s="120" t="str">
        <f>IF(ISBLANK([5]Data!F63)," ",[5]Data!F63)</f>
        <v xml:space="preserve"> </v>
      </c>
      <c r="I241" s="120" t="str">
        <f>IF(ISBLANK([5]Data!G63)," ",[5]Data!G63)</f>
        <v xml:space="preserve"> </v>
      </c>
      <c r="J241" s="120" t="str">
        <f>IF(ISBLANK([5]Data!H63)," ",[5]Data!H63)</f>
        <v xml:space="preserve"> </v>
      </c>
      <c r="K241" s="120"/>
      <c r="L241" s="120" t="str">
        <f>IF(ISBLANK([5]Data!J63)," ",[5]Data!J63)</f>
        <v xml:space="preserve"> </v>
      </c>
      <c r="M241" s="120"/>
    </row>
    <row r="242" spans="1:13" ht="18.75" x14ac:dyDescent="0.3">
      <c r="A242" s="120" t="str">
        <f>B242&amp;"_"&amp;COUNTIF($C$10:$C$10:B242,B242)</f>
        <v xml:space="preserve"> _154</v>
      </c>
      <c r="B242" s="120" t="str">
        <f>IF(ISBLANK([5]Data!B64)," ",[5]Data!$C$7)</f>
        <v xml:space="preserve"> </v>
      </c>
      <c r="C242" s="120" t="str">
        <f>IF(ISBLANK([5]Data!H64)," ",[5]Data!$L$7)</f>
        <v xml:space="preserve"> </v>
      </c>
      <c r="D242" s="120" t="str">
        <f>IF(ISBLANK([5]Data!B64)," ",[5]Data!B64)</f>
        <v xml:space="preserve"> </v>
      </c>
      <c r="E242" s="120" t="str">
        <f>IF(ISBLANK([5]Data!C64)," ",[5]Data!C64)</f>
        <v xml:space="preserve"> </v>
      </c>
      <c r="F242" s="120" t="str">
        <f>IF(ISBLANK([5]Data!D64)," ",[5]Data!D64)</f>
        <v xml:space="preserve"> </v>
      </c>
      <c r="G242" s="120" t="str">
        <f>IF(ISBLANK([5]Data!E64)," ",[5]Data!E64)</f>
        <v xml:space="preserve"> </v>
      </c>
      <c r="H242" s="120" t="str">
        <f>IF(ISBLANK([5]Data!F64)," ",[5]Data!F64)</f>
        <v xml:space="preserve"> </v>
      </c>
      <c r="I242" s="120" t="str">
        <f>IF(ISBLANK([5]Data!G64)," ",[5]Data!G64)</f>
        <v xml:space="preserve"> </v>
      </c>
      <c r="J242" s="120" t="str">
        <f>IF(ISBLANK([5]Data!H64)," ",[5]Data!H64)</f>
        <v xml:space="preserve"> </v>
      </c>
      <c r="K242" s="120"/>
      <c r="L242" s="120" t="str">
        <f>IF(ISBLANK([5]Data!J64)," ",[5]Data!J64)</f>
        <v xml:space="preserve"> </v>
      </c>
      <c r="M242" s="120"/>
    </row>
    <row r="243" spans="1:13" ht="18.75" x14ac:dyDescent="0.3">
      <c r="A243" s="120" t="str">
        <f>B243&amp;"_"&amp;COUNTIF($C$10:$C$10:B243,B243)</f>
        <v xml:space="preserve"> _156</v>
      </c>
      <c r="B243" s="120" t="str">
        <f>IF(ISBLANK([5]Data!B65)," ",[5]Data!$C$7)</f>
        <v xml:space="preserve"> </v>
      </c>
      <c r="C243" s="120" t="str">
        <f>IF(ISBLANK([5]Data!H65)," ",[5]Data!$L$7)</f>
        <v xml:space="preserve"> </v>
      </c>
      <c r="D243" s="120" t="str">
        <f>IF(ISBLANK([5]Data!B65)," ",[5]Data!B65)</f>
        <v xml:space="preserve"> </v>
      </c>
      <c r="E243" s="120" t="str">
        <f>IF(ISBLANK([5]Data!C65)," ",[5]Data!C65)</f>
        <v xml:space="preserve"> </v>
      </c>
      <c r="F243" s="120" t="str">
        <f>IF(ISBLANK([5]Data!D65)," ",[5]Data!D65)</f>
        <v xml:space="preserve"> </v>
      </c>
      <c r="G243" s="120" t="str">
        <f>IF(ISBLANK([5]Data!E65)," ",[5]Data!E65)</f>
        <v xml:space="preserve"> </v>
      </c>
      <c r="H243" s="120" t="str">
        <f>IF(ISBLANK([5]Data!F65)," ",[5]Data!F65)</f>
        <v xml:space="preserve"> </v>
      </c>
      <c r="I243" s="120" t="str">
        <f>IF(ISBLANK([5]Data!G65)," ",[5]Data!G65)</f>
        <v xml:space="preserve"> </v>
      </c>
      <c r="J243" s="120" t="str">
        <f>IF(ISBLANK([5]Data!H65)," ",[5]Data!H65)</f>
        <v xml:space="preserve"> </v>
      </c>
      <c r="K243" s="120"/>
      <c r="L243" s="120" t="str">
        <f>IF(ISBLANK([5]Data!J65)," ",[5]Data!J65)</f>
        <v xml:space="preserve"> </v>
      </c>
      <c r="M243" s="120"/>
    </row>
    <row r="244" spans="1:13" ht="18.75" x14ac:dyDescent="0.3">
      <c r="A244" s="120" t="str">
        <f>B244&amp;"_"&amp;COUNTIF($C$10:$C$10:B244,B244)</f>
        <v xml:space="preserve"> _158</v>
      </c>
      <c r="B244" s="120" t="str">
        <f>IF(ISBLANK([5]Data!B66)," ",[5]Data!$C$7)</f>
        <v xml:space="preserve"> </v>
      </c>
      <c r="C244" s="120" t="str">
        <f>IF(ISBLANK([5]Data!H66)," ",[5]Data!$L$7)</f>
        <v xml:space="preserve"> </v>
      </c>
      <c r="D244" s="120" t="str">
        <f>IF(ISBLANK([5]Data!B66)," ",[5]Data!B66)</f>
        <v xml:space="preserve"> </v>
      </c>
      <c r="E244" s="120" t="str">
        <f>IF(ISBLANK([5]Data!C66)," ",[5]Data!C66)</f>
        <v xml:space="preserve"> </v>
      </c>
      <c r="F244" s="120" t="str">
        <f>IF(ISBLANK([5]Data!D66)," ",[5]Data!D66)</f>
        <v xml:space="preserve"> </v>
      </c>
      <c r="G244" s="120" t="str">
        <f>IF(ISBLANK([5]Data!E66)," ",[5]Data!E66)</f>
        <v xml:space="preserve"> </v>
      </c>
      <c r="H244" s="120" t="str">
        <f>IF(ISBLANK([5]Data!F66)," ",[5]Data!F66)</f>
        <v xml:space="preserve"> </v>
      </c>
      <c r="I244" s="120" t="str">
        <f>IF(ISBLANK([5]Data!G66)," ",[5]Data!G66)</f>
        <v xml:space="preserve"> </v>
      </c>
      <c r="J244" s="120" t="str">
        <f>IF(ISBLANK([5]Data!H66)," ",[5]Data!H66)</f>
        <v xml:space="preserve"> </v>
      </c>
      <c r="K244" s="120"/>
      <c r="L244" s="120" t="str">
        <f>IF(ISBLANK([5]Data!J66)," ",[5]Data!J66)</f>
        <v xml:space="preserve"> </v>
      </c>
      <c r="M244" s="120"/>
    </row>
    <row r="245" spans="1:13" ht="18.75" x14ac:dyDescent="0.3">
      <c r="A245" s="120" t="str">
        <f>B245&amp;"_"&amp;COUNTIF($C$10:$C$10:B245,B245)</f>
        <v xml:space="preserve"> _160</v>
      </c>
      <c r="B245" s="120" t="str">
        <f>IF(ISBLANK([5]Data!B67)," ",[5]Data!$C$7)</f>
        <v xml:space="preserve"> </v>
      </c>
      <c r="C245" s="120" t="str">
        <f>IF(ISBLANK([5]Data!H67)," ",[5]Data!$L$7)</f>
        <v xml:space="preserve"> </v>
      </c>
      <c r="D245" s="120" t="str">
        <f>IF(ISBLANK([5]Data!B67)," ",[5]Data!B67)</f>
        <v xml:space="preserve"> </v>
      </c>
      <c r="E245" s="120" t="str">
        <f>IF(ISBLANK([5]Data!C67)," ",[5]Data!C67)</f>
        <v xml:space="preserve"> </v>
      </c>
      <c r="F245" s="120" t="str">
        <f>IF(ISBLANK([5]Data!D67)," ",[5]Data!D67)</f>
        <v xml:space="preserve"> </v>
      </c>
      <c r="G245" s="120" t="str">
        <f>IF(ISBLANK([5]Data!E67)," ",[5]Data!E67)</f>
        <v xml:space="preserve"> </v>
      </c>
      <c r="H245" s="120" t="str">
        <f>IF(ISBLANK([5]Data!F67)," ",[5]Data!F67)</f>
        <v xml:space="preserve"> </v>
      </c>
      <c r="I245" s="120" t="str">
        <f>IF(ISBLANK([5]Data!G67)," ",[5]Data!G67)</f>
        <v xml:space="preserve"> </v>
      </c>
      <c r="J245" s="120" t="str">
        <f>IF(ISBLANK([5]Data!H67)," ",[5]Data!H67)</f>
        <v xml:space="preserve"> </v>
      </c>
      <c r="K245" s="120"/>
      <c r="L245" s="120" t="str">
        <f>IF(ISBLANK([5]Data!J67)," ",[5]Data!J67)</f>
        <v xml:space="preserve"> </v>
      </c>
      <c r="M245" s="120"/>
    </row>
    <row r="246" spans="1:13" ht="18.75" x14ac:dyDescent="0.3">
      <c r="A246" s="120" t="str">
        <f>B246&amp;"_"&amp;COUNTIF($C$10:$C$10:B246,B246)</f>
        <v xml:space="preserve"> _162</v>
      </c>
      <c r="B246" s="120" t="str">
        <f>IF(ISBLANK([5]Data!B68)," ",[5]Data!$C$7)</f>
        <v xml:space="preserve"> </v>
      </c>
      <c r="C246" s="120" t="str">
        <f>IF(ISBLANK([5]Data!H68)," ",[5]Data!$L$7)</f>
        <v xml:space="preserve"> </v>
      </c>
      <c r="D246" s="120" t="str">
        <f>IF(ISBLANK([5]Data!B68)," ",[5]Data!B68)</f>
        <v xml:space="preserve"> </v>
      </c>
      <c r="E246" s="120" t="str">
        <f>IF(ISBLANK([5]Data!C68)," ",[5]Data!C68)</f>
        <v xml:space="preserve"> </v>
      </c>
      <c r="F246" s="120" t="str">
        <f>IF(ISBLANK([5]Data!D68)," ",[5]Data!D68)</f>
        <v xml:space="preserve"> </v>
      </c>
      <c r="G246" s="120" t="str">
        <f>IF(ISBLANK([5]Data!E68)," ",[5]Data!E68)</f>
        <v xml:space="preserve"> </v>
      </c>
      <c r="H246" s="120" t="str">
        <f>IF(ISBLANK([5]Data!F68)," ",[5]Data!F68)</f>
        <v xml:space="preserve"> </v>
      </c>
      <c r="I246" s="120" t="str">
        <f>IF(ISBLANK([5]Data!G68)," ",[5]Data!G68)</f>
        <v xml:space="preserve"> </v>
      </c>
      <c r="J246" s="120" t="str">
        <f>IF(ISBLANK([5]Data!H68)," ",[5]Data!H68)</f>
        <v xml:space="preserve"> </v>
      </c>
      <c r="K246" s="120"/>
      <c r="L246" s="120" t="str">
        <f>IF(ISBLANK([5]Data!J68)," ",[5]Data!J68)</f>
        <v xml:space="preserve"> </v>
      </c>
      <c r="M246" s="120"/>
    </row>
    <row r="247" spans="1:13" ht="18.75" x14ac:dyDescent="0.3">
      <c r="A247" s="120" t="str">
        <f>B247&amp;"_"&amp;COUNTIF($C$10:$C$10:B247,B247)</f>
        <v xml:space="preserve"> _164</v>
      </c>
      <c r="B247" s="120" t="str">
        <f>IF(ISBLANK([5]Data!B69)," ",[5]Data!$C$7)</f>
        <v xml:space="preserve"> </v>
      </c>
      <c r="C247" s="120" t="str">
        <f>IF(ISBLANK([5]Data!H69)," ",[5]Data!$L$7)</f>
        <v xml:space="preserve"> </v>
      </c>
      <c r="D247" s="120" t="str">
        <f>IF(ISBLANK([5]Data!B69)," ",[5]Data!B69)</f>
        <v xml:space="preserve"> </v>
      </c>
      <c r="E247" s="120" t="str">
        <f>IF(ISBLANK([5]Data!C69)," ",[5]Data!C69)</f>
        <v xml:space="preserve"> </v>
      </c>
      <c r="F247" s="120" t="str">
        <f>IF(ISBLANK([5]Data!D69)," ",[5]Data!D69)</f>
        <v xml:space="preserve"> </v>
      </c>
      <c r="G247" s="120" t="str">
        <f>IF(ISBLANK([5]Data!E69)," ",[5]Data!E69)</f>
        <v xml:space="preserve"> </v>
      </c>
      <c r="H247" s="120" t="str">
        <f>IF(ISBLANK([5]Data!F69)," ",[5]Data!F69)</f>
        <v xml:space="preserve"> </v>
      </c>
      <c r="I247" s="120" t="str">
        <f>IF(ISBLANK([5]Data!G69)," ",[5]Data!G69)</f>
        <v xml:space="preserve"> </v>
      </c>
      <c r="J247" s="120" t="str">
        <f>IF(ISBLANK([5]Data!H69)," ",[5]Data!H69)</f>
        <v xml:space="preserve"> </v>
      </c>
      <c r="K247" s="120"/>
      <c r="L247" s="120" t="str">
        <f>IF(ISBLANK([5]Data!J69)," ",[5]Data!J69)</f>
        <v xml:space="preserve"> </v>
      </c>
      <c r="M247" s="120"/>
    </row>
    <row r="248" spans="1:13" ht="18.75" x14ac:dyDescent="0.3">
      <c r="A248" s="120" t="str">
        <f>B248&amp;"_"&amp;COUNTIF($C$10:$C$10:B248,B248)</f>
        <v xml:space="preserve"> _166</v>
      </c>
      <c r="B248" s="120" t="str">
        <f>IF(ISBLANK([5]Data!B70)," ",[5]Data!$C$7)</f>
        <v xml:space="preserve"> </v>
      </c>
      <c r="C248" s="120" t="str">
        <f>IF(ISBLANK([5]Data!H70)," ",[5]Data!$L$7)</f>
        <v xml:space="preserve"> </v>
      </c>
      <c r="D248" s="120" t="str">
        <f>IF(ISBLANK([5]Data!B70)," ",[5]Data!B70)</f>
        <v xml:space="preserve"> </v>
      </c>
      <c r="E248" s="120" t="str">
        <f>IF(ISBLANK([5]Data!C70)," ",[5]Data!C70)</f>
        <v xml:space="preserve"> </v>
      </c>
      <c r="F248" s="120" t="str">
        <f>IF(ISBLANK([5]Data!D70)," ",[5]Data!D70)</f>
        <v xml:space="preserve"> </v>
      </c>
      <c r="G248" s="120" t="str">
        <f>IF(ISBLANK([5]Data!E70)," ",[5]Data!E70)</f>
        <v xml:space="preserve"> </v>
      </c>
      <c r="H248" s="120" t="str">
        <f>IF(ISBLANK([5]Data!F70)," ",[5]Data!F70)</f>
        <v xml:space="preserve"> </v>
      </c>
      <c r="I248" s="120" t="str">
        <f>IF(ISBLANK([5]Data!G70)," ",[5]Data!G70)</f>
        <v xml:space="preserve"> </v>
      </c>
      <c r="J248" s="120" t="str">
        <f>IF(ISBLANK([5]Data!H70)," ",[5]Data!H70)</f>
        <v xml:space="preserve"> </v>
      </c>
      <c r="K248" s="120"/>
      <c r="L248" s="120" t="str">
        <f>IF(ISBLANK([5]Data!J70)," ",[5]Data!J70)</f>
        <v xml:space="preserve"> </v>
      </c>
      <c r="M248" s="120"/>
    </row>
    <row r="249" spans="1:13" ht="18.75" x14ac:dyDescent="0.3">
      <c r="A249" s="120" t="str">
        <f>B249&amp;"_"&amp;COUNTIF($C$10:$C$10:B249,B249)</f>
        <v xml:space="preserve"> _168</v>
      </c>
      <c r="B249" s="120" t="str">
        <f>IF(ISBLANK([5]Data!B71)," ",[5]Data!$C$7)</f>
        <v xml:space="preserve"> </v>
      </c>
      <c r="C249" s="120" t="str">
        <f>IF(ISBLANK([5]Data!H71)," ",[5]Data!$L$7)</f>
        <v xml:space="preserve"> </v>
      </c>
      <c r="D249" s="120" t="str">
        <f>IF(ISBLANK([5]Data!B71)," ",[5]Data!B71)</f>
        <v xml:space="preserve"> </v>
      </c>
      <c r="E249" s="120" t="str">
        <f>IF(ISBLANK([5]Data!C71)," ",[5]Data!C71)</f>
        <v xml:space="preserve"> </v>
      </c>
      <c r="F249" s="120" t="str">
        <f>IF(ISBLANK([5]Data!D71)," ",[5]Data!D71)</f>
        <v xml:space="preserve"> </v>
      </c>
      <c r="G249" s="120" t="str">
        <f>IF(ISBLANK([5]Data!E71)," ",[5]Data!E71)</f>
        <v xml:space="preserve"> </v>
      </c>
      <c r="H249" s="120" t="str">
        <f>IF(ISBLANK([5]Data!F71)," ",[5]Data!F71)</f>
        <v xml:space="preserve"> </v>
      </c>
      <c r="I249" s="120" t="str">
        <f>IF(ISBLANK([5]Data!G71)," ",[5]Data!G71)</f>
        <v xml:space="preserve"> </v>
      </c>
      <c r="J249" s="120" t="str">
        <f>IF(ISBLANK([5]Data!H71)," ",[5]Data!H71)</f>
        <v xml:space="preserve"> </v>
      </c>
      <c r="K249" s="120"/>
      <c r="L249" s="120" t="str">
        <f>IF(ISBLANK([5]Data!J71)," ",[5]Data!J71)</f>
        <v xml:space="preserve"> </v>
      </c>
      <c r="M249" s="120"/>
    </row>
    <row r="250" spans="1:13" ht="18.75" x14ac:dyDescent="0.3">
      <c r="A250" s="120" t="str">
        <f>B250&amp;"_"&amp;COUNTIF($C$10:$C$10:B250,B250)</f>
        <v>أهلامين_157</v>
      </c>
      <c r="B250" s="120" t="str">
        <f>IF(ISBLANK([6]Data!B12)," ",[6]Data!$C$7)</f>
        <v>أهلامين</v>
      </c>
      <c r="C250" s="120" t="str">
        <f>IF(ISBLANK([6]Data!H12)," ",[6]Data!$L$7)</f>
        <v>6APG-5</v>
      </c>
      <c r="D250" s="120" t="str">
        <f>IF(ISBLANK([6]Data!B12)," ",[6]Data!B12)</f>
        <v>D133174574</v>
      </c>
      <c r="E250" s="120" t="str">
        <f>IF(ISBLANK([6]Data!C12)," ",[6]Data!C12)</f>
        <v>أهلمين1</v>
      </c>
      <c r="F250" s="120" t="str">
        <f>IF(ISBLANK([6]Data!D12)," ",[6]Data!D12)</f>
        <v>أنثى</v>
      </c>
      <c r="G250" s="120" t="str">
        <f>IF(ISBLANK([6]Data!E12)," ",[6]Data!E12)</f>
        <v xml:space="preserve"> </v>
      </c>
      <c r="H250" s="120">
        <f>IF(ISBLANK([6]Data!F12)," ",[6]Data!F12)</f>
        <v>1</v>
      </c>
      <c r="I250" s="120">
        <f>IF(ISBLANK([6]Data!G12)," ",[6]Data!G12)</f>
        <v>1</v>
      </c>
      <c r="J250" s="120">
        <f>IF(ISBLANK([6]Data!H12)," ",[6]Data!H12)</f>
        <v>8.61</v>
      </c>
      <c r="K250" s="120"/>
      <c r="L250" s="120">
        <f>IF(ISBLANK([6]Data!J12)," ",[6]Data!J12)</f>
        <v>9.57</v>
      </c>
      <c r="M250" s="120"/>
    </row>
    <row r="251" spans="1:13" ht="18.75" x14ac:dyDescent="0.3">
      <c r="A251" s="120" t="str">
        <f>B251&amp;"_"&amp;COUNTIF($C$10:$C$10:B251,B251)</f>
        <v>أهلامين_158</v>
      </c>
      <c r="B251" s="120" t="str">
        <f>IF(ISBLANK([6]Data!B13)," ",[6]Data!$C$7)</f>
        <v>أهلامين</v>
      </c>
      <c r="C251" s="120" t="str">
        <f>IF(ISBLANK([6]Data!H13)," ",[6]Data!$L$7)</f>
        <v>6APG-5</v>
      </c>
      <c r="D251" s="120" t="str">
        <f>IF(ISBLANK([6]Data!B13)," ",[6]Data!B13)</f>
        <v>E132012602</v>
      </c>
      <c r="E251" s="120" t="str">
        <f>IF(ISBLANK([6]Data!C13)," ",[6]Data!C13)</f>
        <v>أهلمين2</v>
      </c>
      <c r="F251" s="120" t="str">
        <f>IF(ISBLANK([6]Data!D13)," ",[6]Data!D13)</f>
        <v>أنثى</v>
      </c>
      <c r="G251" s="120" t="str">
        <f>IF(ISBLANK([6]Data!E13)," ",[6]Data!E13)</f>
        <v xml:space="preserve"> </v>
      </c>
      <c r="H251" s="120">
        <f>IF(ISBLANK([6]Data!F13)," ",[6]Data!F13)</f>
        <v>1</v>
      </c>
      <c r="I251" s="120">
        <f>IF(ISBLANK([6]Data!G13)," ",[6]Data!G13)</f>
        <v>1</v>
      </c>
      <c r="J251" s="120">
        <f>IF(ISBLANK([6]Data!H13)," ",[6]Data!H13)</f>
        <v>5.39</v>
      </c>
      <c r="K251" s="120"/>
      <c r="L251" s="120">
        <f>IF(ISBLANK([6]Data!J13)," ",[6]Data!J13)</f>
        <v>6.44</v>
      </c>
      <c r="M251" s="120"/>
    </row>
    <row r="252" spans="1:13" ht="18.75" x14ac:dyDescent="0.3">
      <c r="A252" s="120" t="str">
        <f>B252&amp;"_"&amp;COUNTIF($C$10:$C$10:B252,B252)</f>
        <v>أهلامين_159</v>
      </c>
      <c r="B252" s="120" t="str">
        <f>IF(ISBLANK([6]Data!B14)," ",[6]Data!$C$7)</f>
        <v>أهلامين</v>
      </c>
      <c r="C252" s="120" t="str">
        <f>IF(ISBLANK([6]Data!H14)," ",[6]Data!$L$7)</f>
        <v>6APG-5</v>
      </c>
      <c r="D252" s="120" t="str">
        <f>IF(ISBLANK([6]Data!B14)," ",[6]Data!B14)</f>
        <v>E132012603</v>
      </c>
      <c r="E252" s="120" t="str">
        <f>IF(ISBLANK([6]Data!C14)," ",[6]Data!C14)</f>
        <v>أهلمين3</v>
      </c>
      <c r="F252" s="120" t="str">
        <f>IF(ISBLANK([6]Data!D14)," ",[6]Data!D14)</f>
        <v>ذكر</v>
      </c>
      <c r="G252" s="120" t="str">
        <f>IF(ISBLANK([6]Data!E14)," ",[6]Data!E14)</f>
        <v xml:space="preserve"> </v>
      </c>
      <c r="H252" s="120">
        <f>IF(ISBLANK([6]Data!F14)," ",[6]Data!F14)</f>
        <v>1</v>
      </c>
      <c r="I252" s="120">
        <f>IF(ISBLANK([6]Data!G14)," ",[6]Data!G14)</f>
        <v>1</v>
      </c>
      <c r="J252" s="120">
        <f>IF(ISBLANK([6]Data!H14)," ",[6]Data!H14)</f>
        <v>6.73</v>
      </c>
      <c r="K252" s="120"/>
      <c r="L252" s="120">
        <f>IF(ISBLANK([6]Data!J14)," ",[6]Data!J14)</f>
        <v>8.2100000000000009</v>
      </c>
      <c r="M252" s="120"/>
    </row>
    <row r="253" spans="1:13" ht="18.75" x14ac:dyDescent="0.3">
      <c r="A253" s="120" t="str">
        <f>B253&amp;"_"&amp;COUNTIF($C$10:$C$10:B253,B253)</f>
        <v>أهلامين_160</v>
      </c>
      <c r="B253" s="120" t="str">
        <f>IF(ISBLANK([6]Data!B15)," ",[6]Data!$C$7)</f>
        <v>أهلامين</v>
      </c>
      <c r="C253" s="120" t="str">
        <f>IF(ISBLANK([6]Data!H15)," ",[6]Data!$L$7)</f>
        <v>6APG-5</v>
      </c>
      <c r="D253" s="120" t="str">
        <f>IF(ISBLANK([6]Data!B15)," ",[6]Data!B15)</f>
        <v>E132245333</v>
      </c>
      <c r="E253" s="120" t="str">
        <f>IF(ISBLANK([6]Data!C15)," ",[6]Data!C15)</f>
        <v>أهلمين4</v>
      </c>
      <c r="F253" s="120" t="str">
        <f>IF(ISBLANK([6]Data!D15)," ",[6]Data!D15)</f>
        <v>أنثى</v>
      </c>
      <c r="G253" s="120" t="str">
        <f>IF(ISBLANK([6]Data!E15)," ",[6]Data!E15)</f>
        <v xml:space="preserve"> </v>
      </c>
      <c r="H253" s="120">
        <f>IF(ISBLANK([6]Data!F15)," ",[6]Data!F15)</f>
        <v>2</v>
      </c>
      <c r="I253" s="120">
        <f>IF(ISBLANK([6]Data!G15)," ",[6]Data!G15)</f>
        <v>1</v>
      </c>
      <c r="J253" s="120">
        <f>IF(ISBLANK([6]Data!H15)," ",[6]Data!H15)</f>
        <v>5.57</v>
      </c>
      <c r="K253" s="120"/>
      <c r="L253" s="120">
        <f>IF(ISBLANK([6]Data!J15)," ",[6]Data!J15)</f>
        <v>6.61</v>
      </c>
      <c r="M253" s="120"/>
    </row>
    <row r="254" spans="1:13" ht="18.75" x14ac:dyDescent="0.3">
      <c r="A254" s="120" t="str">
        <f>B254&amp;"_"&amp;COUNTIF($C$10:$C$10:B254,B254)</f>
        <v>أهلامين_161</v>
      </c>
      <c r="B254" s="120" t="str">
        <f>IF(ISBLANK([6]Data!B16)," ",[6]Data!$C$7)</f>
        <v>أهلامين</v>
      </c>
      <c r="C254" s="120" t="str">
        <f>IF(ISBLANK([6]Data!H16)," ",[6]Data!$L$7)</f>
        <v>6APG-5</v>
      </c>
      <c r="D254" s="120" t="str">
        <f>IF(ISBLANK([6]Data!B16)," ",[6]Data!B16)</f>
        <v>E133087934</v>
      </c>
      <c r="E254" s="120" t="str">
        <f>IF(ISBLANK([6]Data!C16)," ",[6]Data!C16)</f>
        <v>أهلمين5</v>
      </c>
      <c r="F254" s="120" t="str">
        <f>IF(ISBLANK([6]Data!D16)," ",[6]Data!D16)</f>
        <v>أنثى</v>
      </c>
      <c r="G254" s="120" t="str">
        <f>IF(ISBLANK([6]Data!E16)," ",[6]Data!E16)</f>
        <v xml:space="preserve"> </v>
      </c>
      <c r="H254" s="120">
        <f>IF(ISBLANK([6]Data!F16)," ",[6]Data!F16)</f>
        <v>1</v>
      </c>
      <c r="I254" s="120">
        <f>IF(ISBLANK([6]Data!G16)," ",[6]Data!G16)</f>
        <v>1</v>
      </c>
      <c r="J254" s="120">
        <f>IF(ISBLANK([6]Data!H16)," ",[6]Data!H16)</f>
        <v>6.44</v>
      </c>
      <c r="K254" s="120"/>
      <c r="L254" s="120">
        <f>IF(ISBLANK([6]Data!J16)," ",[6]Data!J16)</f>
        <v>7.53</v>
      </c>
      <c r="M254" s="120"/>
    </row>
    <row r="255" spans="1:13" ht="18.75" x14ac:dyDescent="0.3">
      <c r="A255" s="120" t="str">
        <f>B255&amp;"_"&amp;COUNTIF($C$10:$C$10:B255,B255)</f>
        <v>أهلامين_162</v>
      </c>
      <c r="B255" s="120" t="str">
        <f>IF(ISBLANK([6]Data!B17)," ",[6]Data!$C$7)</f>
        <v>أهلامين</v>
      </c>
      <c r="C255" s="120" t="str">
        <f>IF(ISBLANK([6]Data!H17)," ",[6]Data!$L$7)</f>
        <v>6APG-5</v>
      </c>
      <c r="D255" s="120" t="str">
        <f>IF(ISBLANK([6]Data!B17)," ",[6]Data!B17)</f>
        <v>E139057118</v>
      </c>
      <c r="E255" s="120" t="str">
        <f>IF(ISBLANK([6]Data!C17)," ",[6]Data!C17)</f>
        <v>أهلمين6</v>
      </c>
      <c r="F255" s="120" t="str">
        <f>IF(ISBLANK([6]Data!D17)," ",[6]Data!D17)</f>
        <v>أنثى</v>
      </c>
      <c r="G255" s="120" t="str">
        <f>IF(ISBLANK([6]Data!E17)," ",[6]Data!E17)</f>
        <v xml:space="preserve"> </v>
      </c>
      <c r="H255" s="120">
        <f>IF(ISBLANK([6]Data!F17)," ",[6]Data!F17)</f>
        <v>1</v>
      </c>
      <c r="I255" s="120">
        <f>IF(ISBLANK([6]Data!G17)," ",[6]Data!G17)</f>
        <v>1</v>
      </c>
      <c r="J255" s="120">
        <f>IF(ISBLANK([6]Data!H17)," ",[6]Data!H17)</f>
        <v>8.16</v>
      </c>
      <c r="K255" s="120"/>
      <c r="L255" s="120">
        <f>IF(ISBLANK([6]Data!J17)," ",[6]Data!J17)</f>
        <v>8.84</v>
      </c>
      <c r="M255" s="120"/>
    </row>
    <row r="256" spans="1:13" ht="18.75" x14ac:dyDescent="0.3">
      <c r="A256" s="120" t="str">
        <f>B256&amp;"_"&amp;COUNTIF($C$10:$C$10:B256,B256)</f>
        <v>أهلامين_163</v>
      </c>
      <c r="B256" s="120" t="str">
        <f>IF(ISBLANK([6]Data!B18)," ",[6]Data!$C$7)</f>
        <v>أهلامين</v>
      </c>
      <c r="C256" s="120" t="str">
        <f>IF(ISBLANK([6]Data!H18)," ",[6]Data!$L$7)</f>
        <v>6APG-5</v>
      </c>
      <c r="D256" s="120" t="str">
        <f>IF(ISBLANK([6]Data!B18)," ",[6]Data!B18)</f>
        <v>E140099485</v>
      </c>
      <c r="E256" s="120" t="str">
        <f>IF(ISBLANK([6]Data!C18)," ",[6]Data!C18)</f>
        <v>أهلمين7</v>
      </c>
      <c r="F256" s="120" t="str">
        <f>IF(ISBLANK([6]Data!D18)," ",[6]Data!D18)</f>
        <v>ذكر</v>
      </c>
      <c r="G256" s="120" t="str">
        <f>IF(ISBLANK([6]Data!E18)," ",[6]Data!E18)</f>
        <v xml:space="preserve"> </v>
      </c>
      <c r="H256" s="120">
        <f>IF(ISBLANK([6]Data!F18)," ",[6]Data!F18)</f>
        <v>1</v>
      </c>
      <c r="I256" s="120">
        <f>IF(ISBLANK([6]Data!G18)," ",[6]Data!G18)</f>
        <v>1</v>
      </c>
      <c r="J256" s="120">
        <f>IF(ISBLANK([6]Data!H18)," ",[6]Data!H18)</f>
        <v>4.97</v>
      </c>
      <c r="K256" s="120"/>
      <c r="L256" s="120">
        <f>IF(ISBLANK([6]Data!J18)," ",[6]Data!J18)</f>
        <v>4.01</v>
      </c>
      <c r="M256" s="120"/>
    </row>
    <row r="257" spans="1:13" ht="18.75" x14ac:dyDescent="0.3">
      <c r="A257" s="120" t="str">
        <f>B257&amp;"_"&amp;COUNTIF($C$10:$C$10:B257,B257)</f>
        <v>أهلامين_164</v>
      </c>
      <c r="B257" s="120" t="str">
        <f>IF(ISBLANK([6]Data!B19)," ",[6]Data!$C$7)</f>
        <v>أهلامين</v>
      </c>
      <c r="C257" s="120" t="str">
        <f>IF(ISBLANK([6]Data!H19)," ",[6]Data!$L$7)</f>
        <v>6APG-5</v>
      </c>
      <c r="D257" s="120" t="str">
        <f>IF(ISBLANK([6]Data!B19)," ",[6]Data!B19)</f>
        <v>E140099487</v>
      </c>
      <c r="E257" s="120" t="str">
        <f>IF(ISBLANK([6]Data!C19)," ",[6]Data!C19)</f>
        <v>أهلمين8</v>
      </c>
      <c r="F257" s="120" t="str">
        <f>IF(ISBLANK([6]Data!D19)," ",[6]Data!D19)</f>
        <v>ذكر</v>
      </c>
      <c r="G257" s="120" t="str">
        <f>IF(ISBLANK([6]Data!E19)," ",[6]Data!E19)</f>
        <v xml:space="preserve"> </v>
      </c>
      <c r="H257" s="120">
        <f>IF(ISBLANK([6]Data!F19)," ",[6]Data!F19)</f>
        <v>1</v>
      </c>
      <c r="I257" s="120">
        <f>IF(ISBLANK([6]Data!G19)," ",[6]Data!G19)</f>
        <v>1</v>
      </c>
      <c r="J257" s="120">
        <f>IF(ISBLANK([6]Data!H19)," ",[6]Data!H19)</f>
        <v>5.33</v>
      </c>
      <c r="K257" s="120"/>
      <c r="L257" s="120">
        <f>IF(ISBLANK([6]Data!J19)," ",[6]Data!J19)</f>
        <v>4.53</v>
      </c>
      <c r="M257" s="120"/>
    </row>
    <row r="258" spans="1:13" ht="18.75" x14ac:dyDescent="0.3">
      <c r="A258" s="120" t="str">
        <f>B258&amp;"_"&amp;COUNTIF($C$10:$C$10:B258,B258)</f>
        <v>أهلامين_165</v>
      </c>
      <c r="B258" s="120" t="str">
        <f>IF(ISBLANK([6]Data!B20)," ",[6]Data!$C$7)</f>
        <v>أهلامين</v>
      </c>
      <c r="C258" s="120" t="str">
        <f>IF(ISBLANK([6]Data!H20)," ",[6]Data!$L$7)</f>
        <v>6APG-5</v>
      </c>
      <c r="D258" s="120" t="str">
        <f>IF(ISBLANK([6]Data!B20)," ",[6]Data!B20)</f>
        <v>E140121535</v>
      </c>
      <c r="E258" s="120" t="str">
        <f>IF(ISBLANK([6]Data!C20)," ",[6]Data!C20)</f>
        <v>أهلمين9</v>
      </c>
      <c r="F258" s="120" t="str">
        <f>IF(ISBLANK([6]Data!D20)," ",[6]Data!D20)</f>
        <v>ذكر</v>
      </c>
      <c r="G258" s="120" t="str">
        <f>IF(ISBLANK([6]Data!E20)," ",[6]Data!E20)</f>
        <v xml:space="preserve"> </v>
      </c>
      <c r="H258" s="120">
        <f>IF(ISBLANK([6]Data!F20)," ",[6]Data!F20)</f>
        <v>1</v>
      </c>
      <c r="I258" s="120">
        <f>IF(ISBLANK([6]Data!G20)," ",[6]Data!G20)</f>
        <v>1</v>
      </c>
      <c r="J258" s="120">
        <f>IF(ISBLANK([6]Data!H20)," ",[6]Data!H20)</f>
        <v>5.42</v>
      </c>
      <c r="K258" s="120"/>
      <c r="L258" s="120">
        <f>IF(ISBLANK([6]Data!J20)," ",[6]Data!J20)</f>
        <v>5.63</v>
      </c>
      <c r="M258" s="120"/>
    </row>
    <row r="259" spans="1:13" ht="18.75" x14ac:dyDescent="0.3">
      <c r="A259" s="120" t="str">
        <f>B259&amp;"_"&amp;COUNTIF($C$10:$C$10:B259,B259)</f>
        <v>أهلامين_166</v>
      </c>
      <c r="B259" s="120" t="str">
        <f>IF(ISBLANK([6]Data!B21)," ",[6]Data!$C$7)</f>
        <v>أهلامين</v>
      </c>
      <c r="C259" s="120" t="str">
        <f>IF(ISBLANK([6]Data!H21)," ",[6]Data!$L$7)</f>
        <v>6APG-5</v>
      </c>
      <c r="D259" s="120" t="str">
        <f>IF(ISBLANK([6]Data!B21)," ",[6]Data!B21)</f>
        <v>E140121536</v>
      </c>
      <c r="E259" s="120" t="str">
        <f>IF(ISBLANK([6]Data!C21)," ",[6]Data!C21)</f>
        <v>أهلمين10</v>
      </c>
      <c r="F259" s="120" t="str">
        <f>IF(ISBLANK([6]Data!D21)," ",[6]Data!D21)</f>
        <v>ذكر</v>
      </c>
      <c r="G259" s="120" t="str">
        <f>IF(ISBLANK([6]Data!E21)," ",[6]Data!E21)</f>
        <v xml:space="preserve"> </v>
      </c>
      <c r="H259" s="120">
        <f>IF(ISBLANK([6]Data!F21)," ",[6]Data!F21)</f>
        <v>1</v>
      </c>
      <c r="I259" s="120">
        <f>IF(ISBLANK([6]Data!G21)," ",[6]Data!G21)</f>
        <v>1</v>
      </c>
      <c r="J259" s="120">
        <f>IF(ISBLANK([6]Data!H21)," ",[6]Data!H21)</f>
        <v>7.93</v>
      </c>
      <c r="K259" s="120"/>
      <c r="L259" s="120">
        <f>IF(ISBLANK([6]Data!J21)," ",[6]Data!J21)</f>
        <v>9.27</v>
      </c>
      <c r="M259" s="120"/>
    </row>
    <row r="260" spans="1:13" ht="18.75" x14ac:dyDescent="0.3">
      <c r="A260" s="120" t="str">
        <f>B260&amp;"_"&amp;COUNTIF($C$10:$C$10:B260,B260)</f>
        <v>أهلامين_167</v>
      </c>
      <c r="B260" s="120" t="str">
        <f>IF(ISBLANK([6]Data!B22)," ",[6]Data!$C$7)</f>
        <v>أهلامين</v>
      </c>
      <c r="C260" s="120" t="str">
        <f>IF(ISBLANK([6]Data!H22)," ",[6]Data!$L$7)</f>
        <v>6APG-5</v>
      </c>
      <c r="D260" s="120" t="str">
        <f>IF(ISBLANK([6]Data!B22)," ",[6]Data!B22)</f>
        <v>E141118470</v>
      </c>
      <c r="E260" s="120" t="str">
        <f>IF(ISBLANK([6]Data!C22)," ",[6]Data!C22)</f>
        <v>أهلمين11</v>
      </c>
      <c r="F260" s="120" t="str">
        <f>IF(ISBLANK([6]Data!D22)," ",[6]Data!D22)</f>
        <v>ذكر</v>
      </c>
      <c r="G260" s="120" t="str">
        <f>IF(ISBLANK([6]Data!E22)," ",[6]Data!E22)</f>
        <v xml:space="preserve"> </v>
      </c>
      <c r="H260" s="120">
        <f>IF(ISBLANK([6]Data!F22)," ",[6]Data!F22)</f>
        <v>1</v>
      </c>
      <c r="I260" s="120">
        <f>IF(ISBLANK([6]Data!G22)," ",[6]Data!G22)</f>
        <v>1</v>
      </c>
      <c r="J260" s="120">
        <f>IF(ISBLANK([6]Data!H22)," ",[6]Data!H22)</f>
        <v>5.48</v>
      </c>
      <c r="K260" s="120"/>
      <c r="L260" s="120">
        <f>IF(ISBLANK([6]Data!J22)," ",[6]Data!J22)</f>
        <v>7.18</v>
      </c>
      <c r="M260" s="120"/>
    </row>
    <row r="261" spans="1:13" ht="18.75" x14ac:dyDescent="0.3">
      <c r="A261" s="120" t="str">
        <f>B261&amp;"_"&amp;COUNTIF($C$10:$C$10:B261,B261)</f>
        <v>أهلامين_168</v>
      </c>
      <c r="B261" s="120" t="str">
        <f>IF(ISBLANK([6]Data!B23)," ",[6]Data!$C$7)</f>
        <v>أهلامين</v>
      </c>
      <c r="C261" s="120" t="str">
        <f>IF(ISBLANK([6]Data!H23)," ",[6]Data!$L$7)</f>
        <v>6APG-5</v>
      </c>
      <c r="D261" s="120" t="str">
        <f>IF(ISBLANK([6]Data!B23)," ",[6]Data!B23)</f>
        <v>E141124147</v>
      </c>
      <c r="E261" s="120" t="str">
        <f>IF(ISBLANK([6]Data!C23)," ",[6]Data!C23)</f>
        <v>أهلمين12</v>
      </c>
      <c r="F261" s="120" t="str">
        <f>IF(ISBLANK([6]Data!D23)," ",[6]Data!D23)</f>
        <v>ذكر</v>
      </c>
      <c r="G261" s="120" t="str">
        <f>IF(ISBLANK([6]Data!E23)," ",[6]Data!E23)</f>
        <v xml:space="preserve"> </v>
      </c>
      <c r="H261" s="120">
        <f>IF(ISBLANK([6]Data!F23)," ",[6]Data!F23)</f>
        <v>1</v>
      </c>
      <c r="I261" s="120">
        <f>IF(ISBLANK([6]Data!G23)," ",[6]Data!G23)</f>
        <v>1</v>
      </c>
      <c r="J261" s="120">
        <f>IF(ISBLANK([6]Data!H23)," ",[6]Data!H23)</f>
        <v>5.77</v>
      </c>
      <c r="K261" s="120"/>
      <c r="L261" s="120">
        <f>IF(ISBLANK([6]Data!J23)," ",[6]Data!J23)</f>
        <v>7.44</v>
      </c>
      <c r="M261" s="120"/>
    </row>
    <row r="262" spans="1:13" ht="18.75" x14ac:dyDescent="0.3">
      <c r="A262" s="120" t="str">
        <f>B262&amp;"_"&amp;COUNTIF($C$10:$C$10:B262,B262)</f>
        <v>أهلامين_169</v>
      </c>
      <c r="B262" s="120" t="str">
        <f>IF(ISBLANK([6]Data!B24)," ",[6]Data!$C$7)</f>
        <v>أهلامين</v>
      </c>
      <c r="C262" s="120" t="str">
        <f>IF(ISBLANK([6]Data!H24)," ",[6]Data!$L$7)</f>
        <v>6APG-5</v>
      </c>
      <c r="D262" s="120" t="str">
        <f>IF(ISBLANK([6]Data!B24)," ",[6]Data!B24)</f>
        <v>E142094383</v>
      </c>
      <c r="E262" s="120" t="str">
        <f>IF(ISBLANK([6]Data!C24)," ",[6]Data!C24)</f>
        <v>أهلمين13</v>
      </c>
      <c r="F262" s="120" t="str">
        <f>IF(ISBLANK([6]Data!D24)," ",[6]Data!D24)</f>
        <v>أنثى</v>
      </c>
      <c r="G262" s="120" t="str">
        <f>IF(ISBLANK([6]Data!E24)," ",[6]Data!E24)</f>
        <v xml:space="preserve"> </v>
      </c>
      <c r="H262" s="120">
        <f>IF(ISBLANK([6]Data!F24)," ",[6]Data!F24)</f>
        <v>2</v>
      </c>
      <c r="I262" s="120">
        <f>IF(ISBLANK([6]Data!G24)," ",[6]Data!G24)</f>
        <v>1</v>
      </c>
      <c r="J262" s="120">
        <f>IF(ISBLANK([6]Data!H24)," ",[6]Data!H24)</f>
        <v>4.92</v>
      </c>
      <c r="K262" s="120"/>
      <c r="L262" s="120">
        <f>IF(ISBLANK([6]Data!J24)," ",[6]Data!J24)</f>
        <v>2.79</v>
      </c>
      <c r="M262" s="120"/>
    </row>
    <row r="263" spans="1:13" ht="18.75" x14ac:dyDescent="0.3">
      <c r="A263" s="120" t="str">
        <f>B263&amp;"_"&amp;COUNTIF($C$10:$C$10:B263,B263)</f>
        <v>أهلامين_170</v>
      </c>
      <c r="B263" s="120" t="str">
        <f>IF(ISBLANK([6]Data!B25)," ",[6]Data!$C$7)</f>
        <v>أهلامين</v>
      </c>
      <c r="C263" s="120" t="str">
        <f>IF(ISBLANK([6]Data!H25)," ",[6]Data!$L$7)</f>
        <v>6APG-5</v>
      </c>
      <c r="D263" s="120" t="str">
        <f>IF(ISBLANK([6]Data!B25)," ",[6]Data!B25)</f>
        <v>E142121685</v>
      </c>
      <c r="E263" s="120" t="str">
        <f>IF(ISBLANK([6]Data!C25)," ",[6]Data!C25)</f>
        <v>أهلمين14</v>
      </c>
      <c r="F263" s="120" t="str">
        <f>IF(ISBLANK([6]Data!D25)," ",[6]Data!D25)</f>
        <v>أنثى</v>
      </c>
      <c r="G263" s="120" t="str">
        <f>IF(ISBLANK([6]Data!E25)," ",[6]Data!E25)</f>
        <v xml:space="preserve"> </v>
      </c>
      <c r="H263" s="120">
        <f>IF(ISBLANK([6]Data!F25)," ",[6]Data!F25)</f>
        <v>1</v>
      </c>
      <c r="I263" s="120">
        <f>IF(ISBLANK([6]Data!G25)," ",[6]Data!G25)</f>
        <v>1</v>
      </c>
      <c r="J263" s="120">
        <f>IF(ISBLANK([6]Data!H25)," ",[6]Data!H25)</f>
        <v>5.95</v>
      </c>
      <c r="K263" s="120"/>
      <c r="L263" s="120">
        <f>IF(ISBLANK([6]Data!J25)," ",[6]Data!J25)</f>
        <v>6.64</v>
      </c>
      <c r="M263" s="120"/>
    </row>
    <row r="264" spans="1:13" ht="18.75" x14ac:dyDescent="0.3">
      <c r="A264" s="120" t="str">
        <f>B264&amp;"_"&amp;COUNTIF($C$10:$C$10:B264,B264)</f>
        <v>أهلامين_171</v>
      </c>
      <c r="B264" s="120" t="str">
        <f>IF(ISBLANK([6]Data!B26)," ",[6]Data!$C$7)</f>
        <v>أهلامين</v>
      </c>
      <c r="C264" s="120" t="str">
        <f>IF(ISBLANK([6]Data!H26)," ",[6]Data!$L$7)</f>
        <v>6APG-5</v>
      </c>
      <c r="D264" s="120" t="str">
        <f>IF(ISBLANK([6]Data!B26)," ",[6]Data!B26)</f>
        <v>E144124234</v>
      </c>
      <c r="E264" s="120" t="str">
        <f>IF(ISBLANK([6]Data!C26)," ",[6]Data!C26)</f>
        <v>أهلمين15</v>
      </c>
      <c r="F264" s="120" t="str">
        <f>IF(ISBLANK([6]Data!D26)," ",[6]Data!D26)</f>
        <v>أنثى</v>
      </c>
      <c r="G264" s="120" t="str">
        <f>IF(ISBLANK([6]Data!E26)," ",[6]Data!E26)</f>
        <v xml:space="preserve"> </v>
      </c>
      <c r="H264" s="120">
        <f>IF(ISBLANK([6]Data!F26)," ",[6]Data!F26)</f>
        <v>1</v>
      </c>
      <c r="I264" s="120">
        <f>IF(ISBLANK([6]Data!G26)," ",[6]Data!G26)</f>
        <v>1</v>
      </c>
      <c r="J264" s="120">
        <f>IF(ISBLANK([6]Data!H26)," ",[6]Data!H26)</f>
        <v>5.6</v>
      </c>
      <c r="K264" s="120"/>
      <c r="L264" s="120">
        <f>IF(ISBLANK([6]Data!J26)," ",[6]Data!J26)</f>
        <v>6.77</v>
      </c>
      <c r="M264" s="120"/>
    </row>
    <row r="265" spans="1:13" ht="18.75" x14ac:dyDescent="0.3">
      <c r="A265" s="120" t="str">
        <f>B265&amp;"_"&amp;COUNTIF($C$10:$C$10:B265,B265)</f>
        <v>أهلامين_172</v>
      </c>
      <c r="B265" s="120" t="str">
        <f>IF(ISBLANK([6]Data!B27)," ",[6]Data!$C$7)</f>
        <v>أهلامين</v>
      </c>
      <c r="C265" s="120" t="str">
        <f>IF(ISBLANK([6]Data!H27)," ",[6]Data!$L$7)</f>
        <v>6APG-5</v>
      </c>
      <c r="D265" s="120" t="str">
        <f>IF(ISBLANK([6]Data!B27)," ",[6]Data!B27)</f>
        <v>E144124236</v>
      </c>
      <c r="E265" s="120" t="str">
        <f>IF(ISBLANK([6]Data!C27)," ",[6]Data!C27)</f>
        <v>أهلمين16</v>
      </c>
      <c r="F265" s="120" t="str">
        <f>IF(ISBLANK([6]Data!D27)," ",[6]Data!D27)</f>
        <v>أنثى</v>
      </c>
      <c r="G265" s="120" t="str">
        <f>IF(ISBLANK([6]Data!E27)," ",[6]Data!E27)</f>
        <v xml:space="preserve"> </v>
      </c>
      <c r="H265" s="120">
        <f>IF(ISBLANK([6]Data!F27)," ",[6]Data!F27)</f>
        <v>1</v>
      </c>
      <c r="I265" s="120">
        <f>IF(ISBLANK([6]Data!G27)," ",[6]Data!G27)</f>
        <v>1</v>
      </c>
      <c r="J265" s="120">
        <f>IF(ISBLANK([6]Data!H27)," ",[6]Data!H27)</f>
        <v>5.05</v>
      </c>
      <c r="K265" s="120"/>
      <c r="L265" s="120">
        <f>IF(ISBLANK([6]Data!J27)," ",[6]Data!J27)</f>
        <v>4.1900000000000004</v>
      </c>
      <c r="M265" s="120"/>
    </row>
    <row r="266" spans="1:13" ht="18.75" x14ac:dyDescent="0.3">
      <c r="A266" s="120" t="str">
        <f>B266&amp;"_"&amp;COUNTIF($C$10:$C$10:B266,B266)</f>
        <v>أهلامين_173</v>
      </c>
      <c r="B266" s="120" t="str">
        <f>IF(ISBLANK([6]Data!B28)," ",[6]Data!$C$7)</f>
        <v>أهلامين</v>
      </c>
      <c r="C266" s="120" t="str">
        <f>IF(ISBLANK([6]Data!H28)," ",[6]Data!$L$7)</f>
        <v>6APG-5</v>
      </c>
      <c r="D266" s="120" t="str">
        <f>IF(ISBLANK([6]Data!B28)," ",[6]Data!B28)</f>
        <v>E144124238</v>
      </c>
      <c r="E266" s="120" t="str">
        <f>IF(ISBLANK([6]Data!C28)," ",[6]Data!C28)</f>
        <v>أهلمين17</v>
      </c>
      <c r="F266" s="120" t="str">
        <f>IF(ISBLANK([6]Data!D28)," ",[6]Data!D28)</f>
        <v>أنثى</v>
      </c>
      <c r="G266" s="120" t="str">
        <f>IF(ISBLANK([6]Data!E28)," ",[6]Data!E28)</f>
        <v xml:space="preserve"> </v>
      </c>
      <c r="H266" s="120">
        <f>IF(ISBLANK([6]Data!F28)," ",[6]Data!F28)</f>
        <v>1</v>
      </c>
      <c r="I266" s="120">
        <f>IF(ISBLANK([6]Data!G28)," ",[6]Data!G28)</f>
        <v>1</v>
      </c>
      <c r="J266" s="120">
        <f>IF(ISBLANK([6]Data!H28)," ",[6]Data!H28)</f>
        <v>5.3</v>
      </c>
      <c r="K266" s="120"/>
      <c r="L266" s="120">
        <f>IF(ISBLANK([6]Data!J28)," ",[6]Data!J28)</f>
        <v>5.08</v>
      </c>
      <c r="M266" s="120"/>
    </row>
    <row r="267" spans="1:13" ht="18.75" x14ac:dyDescent="0.3">
      <c r="A267" s="120" t="str">
        <f>B267&amp;"_"&amp;COUNTIF($C$10:$C$10:B267,B267)</f>
        <v>أهلامين_174</v>
      </c>
      <c r="B267" s="120" t="str">
        <f>IF(ISBLANK([6]Data!B29)," ",[6]Data!$C$7)</f>
        <v>أهلامين</v>
      </c>
      <c r="C267" s="120" t="str">
        <f>IF(ISBLANK([6]Data!H29)," ",[6]Data!$L$7)</f>
        <v>6APG-5</v>
      </c>
      <c r="D267" s="120" t="str">
        <f>IF(ISBLANK([6]Data!B29)," ",[6]Data!B29)</f>
        <v>E147108468</v>
      </c>
      <c r="E267" s="120" t="str">
        <f>IF(ISBLANK([6]Data!C29)," ",[6]Data!C29)</f>
        <v>أهلمين18</v>
      </c>
      <c r="F267" s="120" t="str">
        <f>IF(ISBLANK([6]Data!D29)," ",[6]Data!D29)</f>
        <v>أنثى</v>
      </c>
      <c r="G267" s="120">
        <f>IF(ISBLANK([6]Data!E29)," ",[6]Data!E29)</f>
        <v>1</v>
      </c>
      <c r="H267" s="120">
        <f>IF(ISBLANK([6]Data!F29)," ",[6]Data!F29)</f>
        <v>1</v>
      </c>
      <c r="I267" s="120">
        <f>IF(ISBLANK([6]Data!G29)," ",[6]Data!G29)</f>
        <v>1</v>
      </c>
      <c r="J267" s="120">
        <f>IF(ISBLANK([6]Data!H29)," ",[6]Data!H29)</f>
        <v>5.16</v>
      </c>
      <c r="K267" s="120"/>
      <c r="L267" s="120">
        <f>IF(ISBLANK([6]Data!J29)," ",[6]Data!J29)</f>
        <v>6.31</v>
      </c>
      <c r="M267" s="120"/>
    </row>
    <row r="268" spans="1:13" ht="18.75" x14ac:dyDescent="0.3">
      <c r="A268" s="120" t="str">
        <f>B268&amp;"_"&amp;COUNTIF($C$10:$C$10:B268,B268)</f>
        <v>أهلامين_175</v>
      </c>
      <c r="B268" s="120" t="str">
        <f>IF(ISBLANK([6]Data!B30)," ",[6]Data!$C$7)</f>
        <v>أهلامين</v>
      </c>
      <c r="C268" s="120" t="str">
        <f>IF(ISBLANK([6]Data!H30)," ",[6]Data!$L$7)</f>
        <v>6APG-5</v>
      </c>
      <c r="D268" s="120" t="str">
        <f>IF(ISBLANK([6]Data!B30)," ",[6]Data!B30)</f>
        <v>E148029910</v>
      </c>
      <c r="E268" s="120" t="str">
        <f>IF(ISBLANK([6]Data!C30)," ",[6]Data!C30)</f>
        <v>أهلمين19</v>
      </c>
      <c r="F268" s="120" t="str">
        <f>IF(ISBLANK([6]Data!D30)," ",[6]Data!D30)</f>
        <v>أنثى</v>
      </c>
      <c r="G268" s="120" t="str">
        <f>IF(ISBLANK([6]Data!E30)," ",[6]Data!E30)</f>
        <v xml:space="preserve"> </v>
      </c>
      <c r="H268" s="120">
        <f>IF(ISBLANK([6]Data!F30)," ",[6]Data!F30)</f>
        <v>1</v>
      </c>
      <c r="I268" s="120">
        <f>IF(ISBLANK([6]Data!G30)," ",[6]Data!G30)</f>
        <v>1</v>
      </c>
      <c r="J268" s="120">
        <f>IF(ISBLANK([6]Data!H30)," ",[6]Data!H30)</f>
        <v>8.27</v>
      </c>
      <c r="K268" s="120"/>
      <c r="L268" s="120">
        <f>IF(ISBLANK([6]Data!J30)," ",[6]Data!J30)</f>
        <v>9.33</v>
      </c>
      <c r="M268" s="120"/>
    </row>
    <row r="269" spans="1:13" ht="18.75" x14ac:dyDescent="0.3">
      <c r="A269" s="120" t="str">
        <f>B269&amp;"_"&amp;COUNTIF($C$10:$C$10:B269,B269)</f>
        <v>أهلامين_176</v>
      </c>
      <c r="B269" s="120" t="str">
        <f>IF(ISBLANK([6]Data!B31)," ",[6]Data!$C$7)</f>
        <v>أهلامين</v>
      </c>
      <c r="C269" s="120" t="str">
        <f>IF(ISBLANK([6]Data!H31)," ",[6]Data!$L$7)</f>
        <v>6APG-5</v>
      </c>
      <c r="D269" s="120" t="str">
        <f>IF(ISBLANK([6]Data!B31)," ",[6]Data!B31)</f>
        <v>E148108395</v>
      </c>
      <c r="E269" s="120" t="str">
        <f>IF(ISBLANK([6]Data!C31)," ",[6]Data!C31)</f>
        <v>أهلمين20</v>
      </c>
      <c r="F269" s="120" t="str">
        <f>IF(ISBLANK([6]Data!D31)," ",[6]Data!D31)</f>
        <v>ذكر</v>
      </c>
      <c r="G269" s="120">
        <f>IF(ISBLANK([6]Data!E31)," ",[6]Data!E31)</f>
        <v>1</v>
      </c>
      <c r="H269" s="120">
        <f>IF(ISBLANK([6]Data!F31)," ",[6]Data!F31)</f>
        <v>1</v>
      </c>
      <c r="I269" s="120">
        <f>IF(ISBLANK([6]Data!G31)," ",[6]Data!G31)</f>
        <v>1</v>
      </c>
      <c r="J269" s="120">
        <f>IF(ISBLANK([6]Data!H31)," ",[6]Data!H31)</f>
        <v>5.21</v>
      </c>
      <c r="K269" s="120"/>
      <c r="L269" s="120">
        <f>IF(ISBLANK([6]Data!J31)," ",[6]Data!J31)</f>
        <v>5.83</v>
      </c>
      <c r="M269" s="120"/>
    </row>
    <row r="270" spans="1:13" ht="18.75" x14ac:dyDescent="0.3">
      <c r="A270" s="120" t="str">
        <f>B270&amp;"_"&amp;COUNTIF($C$10:$C$10:B270,B270)</f>
        <v>أهلامين_177</v>
      </c>
      <c r="B270" s="120" t="str">
        <f>IF(ISBLANK([6]Data!B32)," ",[6]Data!$C$7)</f>
        <v>أهلامين</v>
      </c>
      <c r="C270" s="120" t="str">
        <f>IF(ISBLANK([6]Data!H32)," ",[6]Data!$L$7)</f>
        <v>6APG-5</v>
      </c>
      <c r="D270" s="120" t="str">
        <f>IF(ISBLANK([6]Data!B32)," ",[6]Data!B32)</f>
        <v>E149094374</v>
      </c>
      <c r="E270" s="120" t="str">
        <f>IF(ISBLANK([6]Data!C32)," ",[6]Data!C32)</f>
        <v>أهلمين21</v>
      </c>
      <c r="F270" s="120" t="str">
        <f>IF(ISBLANK([6]Data!D32)," ",[6]Data!D32)</f>
        <v>أنثى</v>
      </c>
      <c r="G270" s="120" t="str">
        <f>IF(ISBLANK([6]Data!E32)," ",[6]Data!E32)</f>
        <v xml:space="preserve"> </v>
      </c>
      <c r="H270" s="120">
        <f>IF(ISBLANK([6]Data!F32)," ",[6]Data!F32)</f>
        <v>1</v>
      </c>
      <c r="I270" s="120">
        <f>IF(ISBLANK([6]Data!G32)," ",[6]Data!G32)</f>
        <v>1</v>
      </c>
      <c r="J270" s="120">
        <f>IF(ISBLANK([6]Data!H32)," ",[6]Data!H32)</f>
        <v>5.3</v>
      </c>
      <c r="K270" s="120"/>
      <c r="L270" s="120">
        <f>IF(ISBLANK([6]Data!J32)," ",[6]Data!J32)</f>
        <v>4.5</v>
      </c>
      <c r="M270" s="120"/>
    </row>
    <row r="271" spans="1:13" ht="18.75" x14ac:dyDescent="0.3">
      <c r="A271" s="120" t="str">
        <f>B271&amp;"_"&amp;COUNTIF($C$10:$C$10:B271,B271)</f>
        <v>أهلامين_178</v>
      </c>
      <c r="B271" s="120" t="str">
        <f>IF(ISBLANK([6]Data!B33)," ",[6]Data!$C$7)</f>
        <v>أهلامين</v>
      </c>
      <c r="C271" s="120" t="str">
        <f>IF(ISBLANK([6]Data!H33)," ",[6]Data!$L$7)</f>
        <v>6APG-5</v>
      </c>
      <c r="D271" s="120" t="str">
        <f>IF(ISBLANK([6]Data!B33)," ",[6]Data!B33)</f>
        <v>E149095399</v>
      </c>
      <c r="E271" s="120" t="str">
        <f>IF(ISBLANK([6]Data!C33)," ",[6]Data!C33)</f>
        <v>أهلمين22</v>
      </c>
      <c r="F271" s="120" t="str">
        <f>IF(ISBLANK([6]Data!D33)," ",[6]Data!D33)</f>
        <v>ذكر</v>
      </c>
      <c r="G271" s="120" t="str">
        <f>IF(ISBLANK([6]Data!E33)," ",[6]Data!E33)</f>
        <v xml:space="preserve"> </v>
      </c>
      <c r="H271" s="120">
        <f>IF(ISBLANK([6]Data!F33)," ",[6]Data!F33)</f>
        <v>2</v>
      </c>
      <c r="I271" s="120">
        <f>IF(ISBLANK([6]Data!G33)," ",[6]Data!G33)</f>
        <v>1</v>
      </c>
      <c r="J271" s="120">
        <f>IF(ISBLANK([6]Data!H33)," ",[6]Data!H33)</f>
        <v>5.15</v>
      </c>
      <c r="K271" s="120"/>
      <c r="L271" s="120">
        <f>IF(ISBLANK([6]Data!J33)," ",[6]Data!J33)</f>
        <v>5.61</v>
      </c>
      <c r="M271" s="120"/>
    </row>
    <row r="272" spans="1:13" ht="18.75" x14ac:dyDescent="0.3">
      <c r="A272" s="120" t="str">
        <f>B272&amp;"_"&amp;COUNTIF($C$10:$C$10:B272,B272)</f>
        <v>أهلامين_179</v>
      </c>
      <c r="B272" s="120" t="str">
        <f>IF(ISBLANK([6]Data!B34)," ",[6]Data!$C$7)</f>
        <v>أهلامين</v>
      </c>
      <c r="C272" s="120" t="str">
        <f>IF(ISBLANK([6]Data!H34)," ",[6]Data!$L$7)</f>
        <v>6APG-5</v>
      </c>
      <c r="D272" s="120" t="str">
        <f>IF(ISBLANK([6]Data!B34)," ",[6]Data!B34)</f>
        <v>E149099449</v>
      </c>
      <c r="E272" s="120" t="str">
        <f>IF(ISBLANK([6]Data!C34)," ",[6]Data!C34)</f>
        <v>أهلمين23</v>
      </c>
      <c r="F272" s="120" t="str">
        <f>IF(ISBLANK([6]Data!D34)," ",[6]Data!D34)</f>
        <v>أنثى</v>
      </c>
      <c r="G272" s="120" t="str">
        <f>IF(ISBLANK([6]Data!E34)," ",[6]Data!E34)</f>
        <v xml:space="preserve"> </v>
      </c>
      <c r="H272" s="120">
        <f>IF(ISBLANK([6]Data!F34)," ",[6]Data!F34)</f>
        <v>1</v>
      </c>
      <c r="I272" s="120">
        <f>IF(ISBLANK([6]Data!G34)," ",[6]Data!G34)</f>
        <v>1</v>
      </c>
      <c r="J272" s="120">
        <f>IF(ISBLANK([6]Data!H34)," ",[6]Data!H34)</f>
        <v>6.34</v>
      </c>
      <c r="K272" s="120"/>
      <c r="L272" s="120">
        <f>IF(ISBLANK([6]Data!J34)," ",[6]Data!J34)</f>
        <v>7.64</v>
      </c>
      <c r="M272" s="120"/>
    </row>
    <row r="273" spans="1:13" ht="18.75" x14ac:dyDescent="0.3">
      <c r="A273" s="120" t="str">
        <f>B273&amp;"_"&amp;COUNTIF($C$10:$C$10:B273,B273)</f>
        <v>أهلامين_180</v>
      </c>
      <c r="B273" s="120" t="str">
        <f>IF(ISBLANK([6]Data!B35)," ",[6]Data!$C$7)</f>
        <v>أهلامين</v>
      </c>
      <c r="C273" s="120" t="str">
        <f>IF(ISBLANK([6]Data!H35)," ",[6]Data!$L$7)</f>
        <v>6APG-5</v>
      </c>
      <c r="D273" s="120" t="str">
        <f>IF(ISBLANK([6]Data!B35)," ",[6]Data!B35)</f>
        <v>E149099450</v>
      </c>
      <c r="E273" s="120" t="str">
        <f>IF(ISBLANK([6]Data!C35)," ",[6]Data!C35)</f>
        <v>أهلمين24</v>
      </c>
      <c r="F273" s="120" t="str">
        <f>IF(ISBLANK([6]Data!D35)," ",[6]Data!D35)</f>
        <v>أنثى</v>
      </c>
      <c r="G273" s="120" t="str">
        <f>IF(ISBLANK([6]Data!E35)," ",[6]Data!E35)</f>
        <v xml:space="preserve"> </v>
      </c>
      <c r="H273" s="120">
        <f>IF(ISBLANK([6]Data!F35)," ",[6]Data!F35)</f>
        <v>1</v>
      </c>
      <c r="I273" s="120">
        <f>IF(ISBLANK([6]Data!G35)," ",[6]Data!G35)</f>
        <v>1</v>
      </c>
      <c r="J273" s="120">
        <f>IF(ISBLANK([6]Data!H35)," ",[6]Data!H35)</f>
        <v>5.0199999999999996</v>
      </c>
      <c r="K273" s="120"/>
      <c r="L273" s="120">
        <f>IF(ISBLANK([6]Data!J35)," ",[6]Data!J35)</f>
        <v>5.61</v>
      </c>
      <c r="M273" s="120"/>
    </row>
    <row r="274" spans="1:13" ht="18.75" x14ac:dyDescent="0.3">
      <c r="A274" s="120" t="str">
        <f>B274&amp;"_"&amp;COUNTIF($C$10:$C$10:B274,B274)</f>
        <v>أهلامين_181</v>
      </c>
      <c r="B274" s="120" t="str">
        <f>IF(ISBLANK([6]Data!B36)," ",[6]Data!$C$7)</f>
        <v>أهلامين</v>
      </c>
      <c r="C274" s="120" t="str">
        <f>IF(ISBLANK([6]Data!H36)," ",[6]Data!$L$7)</f>
        <v>6APG-5</v>
      </c>
      <c r="D274" s="120" t="str">
        <f>IF(ISBLANK([6]Data!B36)," ",[6]Data!B36)</f>
        <v>E149099452</v>
      </c>
      <c r="E274" s="120" t="str">
        <f>IF(ISBLANK([6]Data!C36)," ",[6]Data!C36)</f>
        <v>أهلمين25</v>
      </c>
      <c r="F274" s="120" t="str">
        <f>IF(ISBLANK([6]Data!D36)," ",[6]Data!D36)</f>
        <v>أنثى</v>
      </c>
      <c r="G274" s="120" t="str">
        <f>IF(ISBLANK([6]Data!E36)," ",[6]Data!E36)</f>
        <v xml:space="preserve"> </v>
      </c>
      <c r="H274" s="120">
        <f>IF(ISBLANK([6]Data!F36)," ",[6]Data!F36)</f>
        <v>1</v>
      </c>
      <c r="I274" s="120">
        <f>IF(ISBLANK([6]Data!G36)," ",[6]Data!G36)</f>
        <v>1</v>
      </c>
      <c r="J274" s="120">
        <f>IF(ISBLANK([6]Data!H36)," ",[6]Data!H36)</f>
        <v>5.35</v>
      </c>
      <c r="K274" s="120"/>
      <c r="L274" s="120">
        <f>IF(ISBLANK([6]Data!J36)," ",[6]Data!J36)</f>
        <v>6.5</v>
      </c>
      <c r="M274" s="120"/>
    </row>
    <row r="275" spans="1:13" ht="18.75" x14ac:dyDescent="0.3">
      <c r="A275" s="120" t="str">
        <f>B275&amp;"_"&amp;COUNTIF($C$10:$C$10:B275,B275)</f>
        <v>أهلامين_182</v>
      </c>
      <c r="B275" s="120" t="str">
        <f>IF(ISBLANK([6]Data!B37)," ",[6]Data!$C$7)</f>
        <v>أهلامين</v>
      </c>
      <c r="C275" s="120" t="str">
        <f>IF(ISBLANK([6]Data!H37)," ",[6]Data!$L$7)</f>
        <v>6APG-5</v>
      </c>
      <c r="D275" s="120" t="str">
        <f>IF(ISBLANK([6]Data!B37)," ",[6]Data!B37)</f>
        <v>E148200432</v>
      </c>
      <c r="E275" s="120" t="str">
        <f>IF(ISBLANK([6]Data!C37)," ",[6]Data!C37)</f>
        <v>أهلمين26</v>
      </c>
      <c r="F275" s="120" t="str">
        <f>IF(ISBLANK([6]Data!D37)," ",[6]Data!D37)</f>
        <v>أنثى</v>
      </c>
      <c r="G275" s="120" t="str">
        <f>IF(ISBLANK([6]Data!E37)," ",[6]Data!E37)</f>
        <v xml:space="preserve"> </v>
      </c>
      <c r="H275" s="120">
        <f>IF(ISBLANK([6]Data!F37)," ",[6]Data!F37)</f>
        <v>1</v>
      </c>
      <c r="I275" s="120">
        <f>IF(ISBLANK([6]Data!G37)," ",[6]Data!G37)</f>
        <v>1</v>
      </c>
      <c r="J275" s="120">
        <f>IF(ISBLANK([6]Data!H37)," ",[6]Data!H37)</f>
        <v>6.57</v>
      </c>
      <c r="K275" s="120"/>
      <c r="L275" s="120">
        <f>IF(ISBLANK([6]Data!J37)," ",[6]Data!J37)</f>
        <v>7.16</v>
      </c>
      <c r="M275" s="120"/>
    </row>
    <row r="276" spans="1:13" ht="18.75" x14ac:dyDescent="0.3">
      <c r="A276" s="120" t="str">
        <f>B276&amp;"_"&amp;COUNTIF($C$10:$C$10:B276,B276)</f>
        <v>أهلامين_183</v>
      </c>
      <c r="B276" s="120" t="str">
        <f>IF(ISBLANK([6]Data!B38)," ",[6]Data!$C$7)</f>
        <v>أهلامين</v>
      </c>
      <c r="C276" s="120" t="str">
        <f>IF(ISBLANK([6]Data!H38)," ",[6]Data!$L$7)</f>
        <v>6APG-5</v>
      </c>
      <c r="D276" s="120" t="str">
        <f>IF(ISBLANK([6]Data!B38)," ",[6]Data!B38)</f>
        <v>E149099454</v>
      </c>
      <c r="E276" s="120" t="str">
        <f>IF(ISBLANK([6]Data!C38)," ",[6]Data!C38)</f>
        <v>أهلمين27</v>
      </c>
      <c r="F276" s="120" t="str">
        <f>IF(ISBLANK([6]Data!D38)," ",[6]Data!D38)</f>
        <v>أنثى</v>
      </c>
      <c r="G276" s="120" t="str">
        <f>IF(ISBLANK([6]Data!E38)," ",[6]Data!E38)</f>
        <v xml:space="preserve"> </v>
      </c>
      <c r="H276" s="120">
        <f>IF(ISBLANK([6]Data!F38)," ",[6]Data!F38)</f>
        <v>1</v>
      </c>
      <c r="I276" s="120">
        <f>IF(ISBLANK([6]Data!G38)," ",[6]Data!G38)</f>
        <v>1</v>
      </c>
      <c r="J276" s="120">
        <f>IF(ISBLANK([6]Data!H38)," ",[6]Data!H38)</f>
        <v>6.8</v>
      </c>
      <c r="K276" s="120"/>
      <c r="L276" s="120">
        <f>IF(ISBLANK([6]Data!J38)," ",[6]Data!J38)</f>
        <v>8.31</v>
      </c>
      <c r="M276" s="120"/>
    </row>
    <row r="277" spans="1:13" ht="18.75" x14ac:dyDescent="0.3">
      <c r="A277" s="120" t="str">
        <f>B277&amp;"_"&amp;COUNTIF($C$10:$C$10:B277,B277)</f>
        <v>أهلامين_184</v>
      </c>
      <c r="B277" s="120" t="str">
        <f>IF(ISBLANK([6]Data!B39)," ",[6]Data!$C$7)</f>
        <v>أهلامين</v>
      </c>
      <c r="C277" s="120" t="str">
        <f>IF(ISBLANK([6]Data!H39)," ",[6]Data!$L$7)</f>
        <v>6APG-5</v>
      </c>
      <c r="D277" s="120" t="str">
        <f>IF(ISBLANK([6]Data!B39)," ",[6]Data!B39)</f>
        <v>E149099457</v>
      </c>
      <c r="E277" s="120" t="str">
        <f>IF(ISBLANK([6]Data!C39)," ",[6]Data!C39)</f>
        <v>أهلمين28</v>
      </c>
      <c r="F277" s="120" t="str">
        <f>IF(ISBLANK([6]Data!D39)," ",[6]Data!D39)</f>
        <v>أنثى</v>
      </c>
      <c r="G277" s="120" t="str">
        <f>IF(ISBLANK([6]Data!E39)," ",[6]Data!E39)</f>
        <v xml:space="preserve"> </v>
      </c>
      <c r="H277" s="120">
        <f>IF(ISBLANK([6]Data!F39)," ",[6]Data!F39)</f>
        <v>1</v>
      </c>
      <c r="I277" s="120">
        <f>IF(ISBLANK([6]Data!G39)," ",[6]Data!G39)</f>
        <v>1</v>
      </c>
      <c r="J277" s="120">
        <f>IF(ISBLANK([6]Data!H39)," ",[6]Data!H39)</f>
        <v>6.13</v>
      </c>
      <c r="K277" s="120"/>
      <c r="L277" s="120">
        <f>IF(ISBLANK([6]Data!J39)," ",[6]Data!J39)</f>
        <v>7.23</v>
      </c>
      <c r="M277" s="120"/>
    </row>
    <row r="278" spans="1:13" ht="18.75" x14ac:dyDescent="0.3">
      <c r="A278" s="120" t="str">
        <f>B278&amp;"_"&amp;COUNTIF($C$10:$C$10:B278,B278)</f>
        <v>أهلامين_185</v>
      </c>
      <c r="B278" s="120" t="str">
        <f>IF(ISBLANK([6]Data!B40)," ",[6]Data!$C$7)</f>
        <v>أهلامين</v>
      </c>
      <c r="C278" s="120" t="str">
        <f>IF(ISBLANK([6]Data!H40)," ",[6]Data!$L$7)</f>
        <v>6APG-5</v>
      </c>
      <c r="D278" s="120" t="str">
        <f>IF(ISBLANK([6]Data!B40)," ",[6]Data!B40)</f>
        <v>E149099460</v>
      </c>
      <c r="E278" s="120" t="str">
        <f>IF(ISBLANK([6]Data!C40)," ",[6]Data!C40)</f>
        <v>أهلمين29</v>
      </c>
      <c r="F278" s="120" t="str">
        <f>IF(ISBLANK([6]Data!D40)," ",[6]Data!D40)</f>
        <v>أنثى</v>
      </c>
      <c r="G278" s="120" t="str">
        <f>IF(ISBLANK([6]Data!E40)," ",[6]Data!E40)</f>
        <v xml:space="preserve"> </v>
      </c>
      <c r="H278" s="120">
        <f>IF(ISBLANK([6]Data!F40)," ",[6]Data!F40)</f>
        <v>1</v>
      </c>
      <c r="I278" s="120">
        <f>IF(ISBLANK([6]Data!G40)," ",[6]Data!G40)</f>
        <v>1</v>
      </c>
      <c r="J278" s="120">
        <f>IF(ISBLANK([6]Data!H40)," ",[6]Data!H40)</f>
        <v>5.38</v>
      </c>
      <c r="K278" s="120"/>
      <c r="L278" s="120">
        <f>IF(ISBLANK([6]Data!J40)," ",[6]Data!J40)</f>
        <v>6.62</v>
      </c>
      <c r="M278" s="120"/>
    </row>
    <row r="279" spans="1:13" ht="18.75" x14ac:dyDescent="0.3">
      <c r="A279" s="120" t="str">
        <f>B279&amp;"_"&amp;COUNTIF($C$10:$C$10:B279,B279)</f>
        <v>أهلامين_186</v>
      </c>
      <c r="B279" s="120" t="str">
        <f>IF(ISBLANK([6]Data!B41)," ",[6]Data!$C$7)</f>
        <v>أهلامين</v>
      </c>
      <c r="C279" s="120" t="str">
        <f>IF(ISBLANK([6]Data!H41)," ",[6]Data!$L$7)</f>
        <v>6APG-5</v>
      </c>
      <c r="D279" s="120" t="str">
        <f>IF(ISBLANK([6]Data!B41)," ",[6]Data!B41)</f>
        <v>E149124248</v>
      </c>
      <c r="E279" s="120" t="str">
        <f>IF(ISBLANK([6]Data!C41)," ",[6]Data!C41)</f>
        <v>أهلمين30</v>
      </c>
      <c r="F279" s="120" t="str">
        <f>IF(ISBLANK([6]Data!D41)," ",[6]Data!D41)</f>
        <v>أنثى</v>
      </c>
      <c r="G279" s="120" t="str">
        <f>IF(ISBLANK([6]Data!E41)," ",[6]Data!E41)</f>
        <v xml:space="preserve"> </v>
      </c>
      <c r="H279" s="120">
        <f>IF(ISBLANK([6]Data!F41)," ",[6]Data!F41)</f>
        <v>1</v>
      </c>
      <c r="I279" s="120">
        <f>IF(ISBLANK([6]Data!G41)," ",[6]Data!G41)</f>
        <v>1</v>
      </c>
      <c r="J279" s="120">
        <f>IF(ISBLANK([6]Data!H41)," ",[6]Data!H41)</f>
        <v>5.38</v>
      </c>
      <c r="K279" s="120"/>
      <c r="L279" s="120">
        <f>IF(ISBLANK([6]Data!J41)," ",[6]Data!J41)</f>
        <v>5.99</v>
      </c>
      <c r="M279" s="120"/>
    </row>
    <row r="280" spans="1:13" ht="18.75" x14ac:dyDescent="0.3">
      <c r="A280" s="120" t="str">
        <f>B280&amp;"_"&amp;COUNTIF($C$10:$C$10:B280,B280)</f>
        <v>أهلامين_187</v>
      </c>
      <c r="B280" s="120" t="str">
        <f>IF(ISBLANK([6]Data!B42)," ",[6]Data!$C$7)</f>
        <v>أهلامين</v>
      </c>
      <c r="C280" s="120" t="str">
        <f>IF(ISBLANK([6]Data!H42)," ",[6]Data!$L$7)</f>
        <v>6APG-5</v>
      </c>
      <c r="D280" s="120" t="str">
        <f>IF(ISBLANK([6]Data!B42)," ",[6]Data!B42)</f>
        <v>E149124249</v>
      </c>
      <c r="E280" s="120" t="str">
        <f>IF(ISBLANK([6]Data!C42)," ",[6]Data!C42)</f>
        <v>أهلمين31</v>
      </c>
      <c r="F280" s="120" t="str">
        <f>IF(ISBLANK([6]Data!D42)," ",[6]Data!D42)</f>
        <v>ذكر</v>
      </c>
      <c r="G280" s="120" t="str">
        <f>IF(ISBLANK([6]Data!E42)," ",[6]Data!E42)</f>
        <v xml:space="preserve"> </v>
      </c>
      <c r="H280" s="120">
        <f>IF(ISBLANK([6]Data!F42)," ",[6]Data!F42)</f>
        <v>1</v>
      </c>
      <c r="I280" s="120">
        <f>IF(ISBLANK([6]Data!G42)," ",[6]Data!G42)</f>
        <v>1</v>
      </c>
      <c r="J280" s="120">
        <f>IF(ISBLANK([6]Data!H42)," ",[6]Data!H42)</f>
        <v>6.71</v>
      </c>
      <c r="K280" s="120"/>
      <c r="L280" s="120">
        <f>IF(ISBLANK([6]Data!J42)," ",[6]Data!J42)</f>
        <v>7.17</v>
      </c>
      <c r="M280" s="120"/>
    </row>
    <row r="281" spans="1:13" ht="18.75" x14ac:dyDescent="0.3">
      <c r="A281" s="120" t="str">
        <f>B281&amp;"_"&amp;COUNTIF($C$10:$C$10:B281,B281)</f>
        <v>أهلامين_188</v>
      </c>
      <c r="B281" s="120" t="str">
        <f>IF(ISBLANK([6]Data!B43)," ",[6]Data!$C$7)</f>
        <v>أهلامين</v>
      </c>
      <c r="C281" s="120" t="str">
        <f>IF(ISBLANK([6]Data!H43)," ",[6]Data!$L$7)</f>
        <v>6APG-5</v>
      </c>
      <c r="D281" s="120" t="str">
        <f>IF(ISBLANK([6]Data!B43)," ",[6]Data!B43)</f>
        <v>E149124250</v>
      </c>
      <c r="E281" s="120" t="str">
        <f>IF(ISBLANK([6]Data!C43)," ",[6]Data!C43)</f>
        <v>أهلمين32</v>
      </c>
      <c r="F281" s="120" t="str">
        <f>IF(ISBLANK([6]Data!D43)," ",[6]Data!D43)</f>
        <v>ذكر</v>
      </c>
      <c r="G281" s="120" t="str">
        <f>IF(ISBLANK([6]Data!E43)," ",[6]Data!E43)</f>
        <v xml:space="preserve"> </v>
      </c>
      <c r="H281" s="120">
        <f>IF(ISBLANK([6]Data!F43)," ",[6]Data!F43)</f>
        <v>1</v>
      </c>
      <c r="I281" s="120">
        <f>IF(ISBLANK([6]Data!G43)," ",[6]Data!G43)</f>
        <v>1</v>
      </c>
      <c r="J281" s="120">
        <f>IF(ISBLANK([6]Data!H43)," ",[6]Data!H43)</f>
        <v>6.33</v>
      </c>
      <c r="K281" s="120"/>
      <c r="L281" s="120">
        <f>IF(ISBLANK([6]Data!J43)," ",[6]Data!J43)</f>
        <v>6.65</v>
      </c>
      <c r="M281" s="120"/>
    </row>
    <row r="282" spans="1:13" ht="18.75" x14ac:dyDescent="0.3">
      <c r="A282" s="120" t="str">
        <f>B282&amp;"_"&amp;COUNTIF($C$10:$C$10:B282,B282)</f>
        <v>أهلامين_189</v>
      </c>
      <c r="B282" s="120" t="str">
        <f>IF(ISBLANK([6]Data!B44)," ",[6]Data!$C$7)</f>
        <v>أهلامين</v>
      </c>
      <c r="C282" s="120" t="str">
        <f>IF(ISBLANK([6]Data!H44)," ",[6]Data!$L$7)</f>
        <v>6APG-5</v>
      </c>
      <c r="D282" s="120" t="str">
        <f>IF(ISBLANK([6]Data!B44)," ",[6]Data!B44)</f>
        <v>G131742576</v>
      </c>
      <c r="E282" s="120" t="str">
        <f>IF(ISBLANK([6]Data!C44)," ",[6]Data!C44)</f>
        <v>أهلمين33</v>
      </c>
      <c r="F282" s="120" t="str">
        <f>IF(ISBLANK([6]Data!D44)," ",[6]Data!D44)</f>
        <v>أنثى</v>
      </c>
      <c r="G282" s="120" t="str">
        <f>IF(ISBLANK([6]Data!E44)," ",[6]Data!E44)</f>
        <v xml:space="preserve"> </v>
      </c>
      <c r="H282" s="120">
        <f>IF(ISBLANK([6]Data!F44)," ",[6]Data!F44)</f>
        <v>1</v>
      </c>
      <c r="I282" s="120">
        <f>IF(ISBLANK([6]Data!G44)," ",[6]Data!G44)</f>
        <v>1</v>
      </c>
      <c r="J282" s="120">
        <f>IF(ISBLANK([6]Data!H44)," ",[6]Data!H44)</f>
        <v>6.27</v>
      </c>
      <c r="K282" s="120"/>
      <c r="L282" s="120">
        <f>IF(ISBLANK([6]Data!J44)," ",[6]Data!J44)</f>
        <v>7</v>
      </c>
      <c r="M282" s="120"/>
    </row>
    <row r="283" spans="1:13" ht="18.75" x14ac:dyDescent="0.3">
      <c r="A283" s="120" t="str">
        <f>B283&amp;"_"&amp;COUNTIF($C$10:$C$10:B283,B283)</f>
        <v>أهلامين_190</v>
      </c>
      <c r="B283" s="120" t="str">
        <f>IF(ISBLANK([6]Data!B45)," ",[6]Data!$C$7)</f>
        <v>أهلامين</v>
      </c>
      <c r="C283" s="120" t="str">
        <f>IF(ISBLANK([6]Data!H45)," ",[6]Data!$L$7)</f>
        <v>6APG-5</v>
      </c>
      <c r="D283" s="120" t="str">
        <f>IF(ISBLANK([6]Data!B45)," ",[6]Data!B45)</f>
        <v>J130085629</v>
      </c>
      <c r="E283" s="120" t="str">
        <f>IF(ISBLANK([6]Data!C45)," ",[6]Data!C45)</f>
        <v>أهلمين34</v>
      </c>
      <c r="F283" s="120" t="str">
        <f>IF(ISBLANK([6]Data!D45)," ",[6]Data!D45)</f>
        <v>ذكر</v>
      </c>
      <c r="G283" s="120" t="str">
        <f>IF(ISBLANK([6]Data!E45)," ",[6]Data!E45)</f>
        <v xml:space="preserve"> </v>
      </c>
      <c r="H283" s="120">
        <f>IF(ISBLANK([6]Data!F45)," ",[6]Data!F45)</f>
        <v>1</v>
      </c>
      <c r="I283" s="120">
        <f>IF(ISBLANK([6]Data!G45)," ",[6]Data!G45)</f>
        <v>2</v>
      </c>
      <c r="J283" s="120">
        <f>IF(ISBLANK([6]Data!H45)," ",[6]Data!H45)</f>
        <v>5.17</v>
      </c>
      <c r="K283" s="120"/>
      <c r="L283" s="120">
        <f>IF(ISBLANK([6]Data!J45)," ",[6]Data!J45)</f>
        <v>4.16</v>
      </c>
      <c r="M283" s="120"/>
    </row>
    <row r="284" spans="1:13" ht="18.75" x14ac:dyDescent="0.3">
      <c r="A284" s="120" t="str">
        <f>B284&amp;"_"&amp;COUNTIF($C$10:$C$10:B284,B284)</f>
        <v>أهلامين_191</v>
      </c>
      <c r="B284" s="120" t="str">
        <f>IF(ISBLANK([6]Data!B46)," ",[6]Data!$C$7)</f>
        <v>أهلامين</v>
      </c>
      <c r="C284" s="120" t="str">
        <f>IF(ISBLANK([6]Data!H46)," ",[6]Data!$L$7)</f>
        <v>6APG-5</v>
      </c>
      <c r="D284" s="120" t="str">
        <f>IF(ISBLANK([6]Data!B46)," ",[6]Data!B46)</f>
        <v>E140099484</v>
      </c>
      <c r="E284" s="120" t="str">
        <f>IF(ISBLANK([6]Data!C46)," ",[6]Data!C46)</f>
        <v>أهلمين35</v>
      </c>
      <c r="F284" s="120" t="str">
        <f>IF(ISBLANK([6]Data!D46)," ",[6]Data!D46)</f>
        <v>ذكر</v>
      </c>
      <c r="G284" s="120" t="str">
        <f>IF(ISBLANK([6]Data!E46)," ",[6]Data!E46)</f>
        <v xml:space="preserve"> </v>
      </c>
      <c r="H284" s="120">
        <f>IF(ISBLANK([6]Data!F46)," ",[6]Data!F46)</f>
        <v>1</v>
      </c>
      <c r="I284" s="120">
        <f>IF(ISBLANK([6]Data!G46)," ",[6]Data!G46)</f>
        <v>1</v>
      </c>
      <c r="J284" s="120">
        <f>IF(ISBLANK([6]Data!H46)," ",[6]Data!H46)</f>
        <v>5.15</v>
      </c>
      <c r="K284" s="120"/>
      <c r="L284" s="120">
        <f>IF(ISBLANK([6]Data!J46)," ",[6]Data!J46)</f>
        <v>4.75</v>
      </c>
      <c r="M284" s="120"/>
    </row>
    <row r="285" spans="1:13" ht="18.75" x14ac:dyDescent="0.3">
      <c r="A285" s="120" t="str">
        <f>B285&amp;"_"&amp;COUNTIF($C$10:$C$10:B285,B285)</f>
        <v>أهلامين_192</v>
      </c>
      <c r="B285" s="120" t="str">
        <f>IF(ISBLANK([6]Data!B47)," ",[6]Data!$C$7)</f>
        <v>أهلامين</v>
      </c>
      <c r="C285" s="120" t="str">
        <f>IF(ISBLANK([6]Data!H47)," ",[6]Data!$L$7)</f>
        <v>6APG-5</v>
      </c>
      <c r="D285" s="120" t="str">
        <f>IF(ISBLANK([6]Data!B47)," ",[6]Data!B47)</f>
        <v>E142236471</v>
      </c>
      <c r="E285" s="120" t="str">
        <f>IF(ISBLANK([6]Data!C47)," ",[6]Data!C47)</f>
        <v>أهلمين36</v>
      </c>
      <c r="F285" s="120" t="str">
        <f>IF(ISBLANK([6]Data!D47)," ",[6]Data!D47)</f>
        <v>أنثى</v>
      </c>
      <c r="G285" s="120" t="str">
        <f>IF(ISBLANK([6]Data!E47)," ",[6]Data!E47)</f>
        <v xml:space="preserve"> </v>
      </c>
      <c r="H285" s="120">
        <f>IF(ISBLANK([6]Data!F47)," ",[6]Data!F47)</f>
        <v>1</v>
      </c>
      <c r="I285" s="120">
        <f>IF(ISBLANK([6]Data!G47)," ",[6]Data!G47)</f>
        <v>1</v>
      </c>
      <c r="J285" s="120">
        <f>IF(ISBLANK([6]Data!H47)," ",[6]Data!H47)</f>
        <v>6.49</v>
      </c>
      <c r="K285" s="120"/>
      <c r="L285" s="120">
        <f>IF(ISBLANK([6]Data!J47)," ",[6]Data!J47)</f>
        <v>7.92</v>
      </c>
      <c r="M285" s="120"/>
    </row>
    <row r="286" spans="1:13" ht="18.75" x14ac:dyDescent="0.3">
      <c r="A286" s="120" t="str">
        <f>B286&amp;"_"&amp;COUNTIF($C$10:$C$10:B286,B286)</f>
        <v>أهلامين_193</v>
      </c>
      <c r="B286" s="120" t="str">
        <f>IF(ISBLANK([6]Data!B48)," ",[6]Data!$C$7)</f>
        <v>أهلامين</v>
      </c>
      <c r="C286" s="120" t="str">
        <f>IF(ISBLANK([6]Data!H48)," ",[6]Data!$L$7)</f>
        <v>6APG-5</v>
      </c>
      <c r="D286" s="120" t="str">
        <f>IF(ISBLANK([6]Data!B48)," ",[6]Data!B48)</f>
        <v>G142001025</v>
      </c>
      <c r="E286" s="120" t="str">
        <f>IF(ISBLANK([6]Data!C48)," ",[6]Data!C48)</f>
        <v>أهلمين37</v>
      </c>
      <c r="F286" s="120" t="str">
        <f>IF(ISBLANK([6]Data!D48)," ",[6]Data!D48)</f>
        <v>ذكر</v>
      </c>
      <c r="G286" s="120" t="str">
        <f>IF(ISBLANK([6]Data!E48)," ",[6]Data!E48)</f>
        <v xml:space="preserve"> </v>
      </c>
      <c r="H286" s="120" t="str">
        <f>IF(ISBLANK([6]Data!F48)," ",[6]Data!F48)</f>
        <v xml:space="preserve"> </v>
      </c>
      <c r="I286" s="120">
        <f>IF(ISBLANK([6]Data!G48)," ",[6]Data!G48)</f>
        <v>1</v>
      </c>
      <c r="J286" s="120">
        <f>IF(ISBLANK([6]Data!H48)," ",[6]Data!H48)</f>
        <v>6.32</v>
      </c>
      <c r="K286" s="120"/>
      <c r="L286" s="120">
        <f>IF(ISBLANK([6]Data!J48)," ",[6]Data!J48)</f>
        <v>7.01</v>
      </c>
      <c r="M286" s="120"/>
    </row>
    <row r="287" spans="1:13" ht="18.75" x14ac:dyDescent="0.3">
      <c r="A287" s="120" t="str">
        <f>B287&amp;"_"&amp;COUNTIF($C$10:$C$10:B287,B287)</f>
        <v>أهلامين_194</v>
      </c>
      <c r="B287" s="120" t="str">
        <f>IF(ISBLANK([6]Data!B49)," ",[6]Data!$C$7)</f>
        <v>أهلامين</v>
      </c>
      <c r="C287" s="120" t="str">
        <f>IF(ISBLANK([6]Data!H49)," ",[6]Data!$L$7)</f>
        <v>6APG-5</v>
      </c>
      <c r="D287" s="120" t="str">
        <f>IF(ISBLANK([6]Data!B49)," ",[6]Data!B49)</f>
        <v>E149099458</v>
      </c>
      <c r="E287" s="120" t="str">
        <f>IF(ISBLANK([6]Data!C49)," ",[6]Data!C49)</f>
        <v>أهلمين38</v>
      </c>
      <c r="F287" s="120" t="str">
        <f>IF(ISBLANK([6]Data!D49)," ",[6]Data!D49)</f>
        <v>أنثى</v>
      </c>
      <c r="G287" s="120" t="str">
        <f>IF(ISBLANK([6]Data!E49)," ",[6]Data!E49)</f>
        <v xml:space="preserve"> </v>
      </c>
      <c r="H287" s="120">
        <f>IF(ISBLANK([6]Data!F49)," ",[6]Data!F49)</f>
        <v>1</v>
      </c>
      <c r="I287" s="120">
        <f>IF(ISBLANK([6]Data!G49)," ",[6]Data!G49)</f>
        <v>1</v>
      </c>
      <c r="J287" s="120">
        <f>IF(ISBLANK([6]Data!H49)," ",[6]Data!H49)</f>
        <v>5.64</v>
      </c>
      <c r="K287" s="120"/>
      <c r="L287" s="120">
        <f>IF(ISBLANK([6]Data!J49)," ",[6]Data!J49)</f>
        <v>6.93</v>
      </c>
      <c r="M287" s="120"/>
    </row>
    <row r="288" spans="1:13" ht="18.75" x14ac:dyDescent="0.3">
      <c r="A288" s="120" t="str">
        <f>B288&amp;"_"&amp;COUNTIF($C$10:$C$10:B288,B288)</f>
        <v>أهلامين_195</v>
      </c>
      <c r="B288" s="120" t="str">
        <f>IF(ISBLANK([6]Data!B50)," ",[6]Data!$C$7)</f>
        <v>أهلامين</v>
      </c>
      <c r="C288" s="120" t="str">
        <f>IF(ISBLANK([6]Data!H50)," ",[6]Data!$L$7)</f>
        <v>6APG-5</v>
      </c>
      <c r="D288" s="120" t="str">
        <f>IF(ISBLANK([6]Data!B50)," ",[6]Data!B50)</f>
        <v>J133488430</v>
      </c>
      <c r="E288" s="120" t="str">
        <f>IF(ISBLANK([6]Data!C50)," ",[6]Data!C50)</f>
        <v>أهلمين39</v>
      </c>
      <c r="F288" s="120" t="str">
        <f>IF(ISBLANK([6]Data!D50)," ",[6]Data!D50)</f>
        <v>أنثى</v>
      </c>
      <c r="G288" s="120" t="str">
        <f>IF(ISBLANK([6]Data!E50)," ",[6]Data!E50)</f>
        <v xml:space="preserve"> </v>
      </c>
      <c r="H288" s="120">
        <f>IF(ISBLANK([6]Data!F50)," ",[6]Data!F50)</f>
        <v>1</v>
      </c>
      <c r="I288" s="120">
        <f>IF(ISBLANK([6]Data!G50)," ",[6]Data!G50)</f>
        <v>1</v>
      </c>
      <c r="J288" s="120">
        <f>IF(ISBLANK([6]Data!H50)," ",[6]Data!H50)</f>
        <v>5.85</v>
      </c>
      <c r="K288" s="120"/>
      <c r="L288" s="120">
        <f>IF(ISBLANK([6]Data!J50)," ",[6]Data!J50)</f>
        <v>7.15</v>
      </c>
      <c r="M288" s="120"/>
    </row>
    <row r="289" spans="1:13" ht="18.75" x14ac:dyDescent="0.3">
      <c r="A289" s="120" t="str">
        <f>B289&amp;"_"&amp;COUNTIF($C$10:$C$10:B289,B289)</f>
        <v xml:space="preserve"> _170</v>
      </c>
      <c r="B289" s="120" t="str">
        <f>IF(ISBLANK([6]Data!B51)," ",[6]Data!$C$7)</f>
        <v xml:space="preserve"> </v>
      </c>
      <c r="C289" s="120" t="str">
        <f>IF(ISBLANK([6]Data!H51)," ",[6]Data!$L$7)</f>
        <v xml:space="preserve"> </v>
      </c>
      <c r="D289" s="120" t="str">
        <f>IF(ISBLANK([6]Data!B51)," ",[6]Data!B51)</f>
        <v xml:space="preserve"> </v>
      </c>
      <c r="E289" s="120" t="str">
        <f>IF(ISBLANK([6]Data!C51)," ",[6]Data!C51)</f>
        <v xml:space="preserve"> </v>
      </c>
      <c r="F289" s="120" t="str">
        <f>IF(ISBLANK([6]Data!D51)," ",[6]Data!D51)</f>
        <v xml:space="preserve"> </v>
      </c>
      <c r="G289" s="120" t="str">
        <f>IF(ISBLANK([6]Data!E51)," ",[6]Data!E51)</f>
        <v xml:space="preserve"> </v>
      </c>
      <c r="H289" s="120" t="str">
        <f>IF(ISBLANK([6]Data!F51)," ",[6]Data!F51)</f>
        <v xml:space="preserve"> </v>
      </c>
      <c r="I289" s="120" t="str">
        <f>IF(ISBLANK([6]Data!G51)," ",[6]Data!G51)</f>
        <v xml:space="preserve"> </v>
      </c>
      <c r="J289" s="120" t="str">
        <f>IF(ISBLANK([6]Data!H51)," ",[6]Data!H51)</f>
        <v xml:space="preserve"> </v>
      </c>
      <c r="K289" s="120"/>
      <c r="L289" s="120" t="str">
        <f>IF(ISBLANK([6]Data!J51)," ",[6]Data!J51)</f>
        <v xml:space="preserve"> </v>
      </c>
      <c r="M289" s="120"/>
    </row>
    <row r="290" spans="1:13" ht="18.75" x14ac:dyDescent="0.3">
      <c r="A290" s="120" t="str">
        <f>B290&amp;"_"&amp;COUNTIF($C$10:$C$10:B290,B290)</f>
        <v xml:space="preserve"> _172</v>
      </c>
      <c r="B290" s="120" t="str">
        <f>IF(ISBLANK([6]Data!B52)," ",[6]Data!$C$7)</f>
        <v xml:space="preserve"> </v>
      </c>
      <c r="C290" s="120" t="str">
        <f>IF(ISBLANK([6]Data!H52)," ",[6]Data!$L$7)</f>
        <v xml:space="preserve"> </v>
      </c>
      <c r="D290" s="120" t="str">
        <f>IF(ISBLANK([6]Data!B52)," ",[6]Data!B52)</f>
        <v xml:space="preserve"> </v>
      </c>
      <c r="E290" s="120" t="str">
        <f>IF(ISBLANK([6]Data!C52)," ",[6]Data!C52)</f>
        <v xml:space="preserve"> </v>
      </c>
      <c r="F290" s="120" t="str">
        <f>IF(ISBLANK([6]Data!D52)," ",[6]Data!D52)</f>
        <v xml:space="preserve"> </v>
      </c>
      <c r="G290" s="120" t="str">
        <f>IF(ISBLANK([6]Data!E52)," ",[6]Data!E52)</f>
        <v xml:space="preserve"> </v>
      </c>
      <c r="H290" s="120" t="str">
        <f>IF(ISBLANK([6]Data!F52)," ",[6]Data!F52)</f>
        <v xml:space="preserve"> </v>
      </c>
      <c r="I290" s="120" t="str">
        <f>IF(ISBLANK([6]Data!G52)," ",[6]Data!G52)</f>
        <v xml:space="preserve"> </v>
      </c>
      <c r="J290" s="120" t="str">
        <f>IF(ISBLANK([6]Data!H52)," ",[6]Data!H52)</f>
        <v xml:space="preserve"> </v>
      </c>
      <c r="K290" s="120"/>
      <c r="L290" s="120" t="str">
        <f>IF(ISBLANK([6]Data!J52)," ",[6]Data!J52)</f>
        <v xml:space="preserve"> </v>
      </c>
      <c r="M290" s="120"/>
    </row>
    <row r="291" spans="1:13" ht="18.75" x14ac:dyDescent="0.3">
      <c r="A291" s="120" t="str">
        <f>B291&amp;"_"&amp;COUNTIF($C$10:$C$10:B291,B291)</f>
        <v xml:space="preserve"> _174</v>
      </c>
      <c r="B291" s="120" t="str">
        <f>IF(ISBLANK([6]Data!B53)," ",[6]Data!$C$7)</f>
        <v xml:space="preserve"> </v>
      </c>
      <c r="C291" s="120" t="str">
        <f>IF(ISBLANK([6]Data!H53)," ",[6]Data!$L$7)</f>
        <v xml:space="preserve"> </v>
      </c>
      <c r="D291" s="120" t="str">
        <f>IF(ISBLANK([6]Data!B53)," ",[6]Data!B53)</f>
        <v xml:space="preserve"> </v>
      </c>
      <c r="E291" s="120" t="str">
        <f>IF(ISBLANK([6]Data!C53)," ",[6]Data!C53)</f>
        <v xml:space="preserve"> </v>
      </c>
      <c r="F291" s="120" t="str">
        <f>IF(ISBLANK([6]Data!D53)," ",[6]Data!D53)</f>
        <v xml:space="preserve"> </v>
      </c>
      <c r="G291" s="120" t="str">
        <f>IF(ISBLANK([6]Data!E53)," ",[6]Data!E53)</f>
        <v xml:space="preserve"> </v>
      </c>
      <c r="H291" s="120" t="str">
        <f>IF(ISBLANK([6]Data!F53)," ",[6]Data!F53)</f>
        <v xml:space="preserve"> </v>
      </c>
      <c r="I291" s="120" t="str">
        <f>IF(ISBLANK([6]Data!G53)," ",[6]Data!G53)</f>
        <v xml:space="preserve"> </v>
      </c>
      <c r="J291" s="120" t="str">
        <f>IF(ISBLANK([6]Data!H53)," ",[6]Data!H53)</f>
        <v xml:space="preserve"> </v>
      </c>
      <c r="K291" s="120"/>
      <c r="L291" s="120" t="str">
        <f>IF(ISBLANK([6]Data!J53)," ",[6]Data!J53)</f>
        <v xml:space="preserve"> </v>
      </c>
      <c r="M291" s="120"/>
    </row>
    <row r="292" spans="1:13" ht="18.75" x14ac:dyDescent="0.3">
      <c r="A292" s="120" t="str">
        <f>B292&amp;"_"&amp;COUNTIF($C$10:$C$10:B292,B292)</f>
        <v xml:space="preserve"> _176</v>
      </c>
      <c r="B292" s="120" t="str">
        <f>IF(ISBLANK([6]Data!B54)," ",[6]Data!$C$7)</f>
        <v xml:space="preserve"> </v>
      </c>
      <c r="C292" s="120" t="str">
        <f>IF(ISBLANK([6]Data!H54)," ",[6]Data!$L$7)</f>
        <v xml:space="preserve"> </v>
      </c>
      <c r="D292" s="120" t="str">
        <f>IF(ISBLANK([6]Data!B54)," ",[6]Data!B54)</f>
        <v xml:space="preserve"> </v>
      </c>
      <c r="E292" s="120" t="str">
        <f>IF(ISBLANK([6]Data!C54)," ",[6]Data!C54)</f>
        <v xml:space="preserve"> </v>
      </c>
      <c r="F292" s="120" t="str">
        <f>IF(ISBLANK([6]Data!D54)," ",[6]Data!D54)</f>
        <v xml:space="preserve"> </v>
      </c>
      <c r="G292" s="120" t="str">
        <f>IF(ISBLANK([6]Data!E54)," ",[6]Data!E54)</f>
        <v xml:space="preserve"> </v>
      </c>
      <c r="H292" s="120" t="str">
        <f>IF(ISBLANK([6]Data!F54)," ",[6]Data!F54)</f>
        <v xml:space="preserve"> </v>
      </c>
      <c r="I292" s="120" t="str">
        <f>IF(ISBLANK([6]Data!G54)," ",[6]Data!G54)</f>
        <v xml:space="preserve"> </v>
      </c>
      <c r="J292" s="120" t="str">
        <f>IF(ISBLANK([6]Data!H54)," ",[6]Data!H54)</f>
        <v xml:space="preserve"> </v>
      </c>
      <c r="K292" s="120"/>
      <c r="L292" s="120" t="str">
        <f>IF(ISBLANK([6]Data!J54)," ",[6]Data!J54)</f>
        <v xml:space="preserve"> </v>
      </c>
      <c r="M292" s="120"/>
    </row>
    <row r="293" spans="1:13" ht="18.75" x14ac:dyDescent="0.3">
      <c r="A293" s="120" t="str">
        <f>B293&amp;"_"&amp;COUNTIF($C$10:$C$10:B293,B293)</f>
        <v xml:space="preserve"> _178</v>
      </c>
      <c r="B293" s="120" t="str">
        <f>IF(ISBLANK([6]Data!B55)," ",[6]Data!$C$7)</f>
        <v xml:space="preserve"> </v>
      </c>
      <c r="C293" s="120" t="str">
        <f>IF(ISBLANK([6]Data!H55)," ",[6]Data!$L$7)</f>
        <v xml:space="preserve"> </v>
      </c>
      <c r="D293" s="120" t="str">
        <f>IF(ISBLANK([6]Data!B55)," ",[6]Data!B55)</f>
        <v xml:space="preserve"> </v>
      </c>
      <c r="E293" s="120" t="str">
        <f>IF(ISBLANK([6]Data!C55)," ",[6]Data!C55)</f>
        <v xml:space="preserve"> </v>
      </c>
      <c r="F293" s="120" t="str">
        <f>IF(ISBLANK([6]Data!D55)," ",[6]Data!D55)</f>
        <v xml:space="preserve"> </v>
      </c>
      <c r="G293" s="120" t="str">
        <f>IF(ISBLANK([6]Data!E55)," ",[6]Data!E55)</f>
        <v xml:space="preserve"> </v>
      </c>
      <c r="H293" s="120" t="str">
        <f>IF(ISBLANK([6]Data!F55)," ",[6]Data!F55)</f>
        <v xml:space="preserve"> </v>
      </c>
      <c r="I293" s="120" t="str">
        <f>IF(ISBLANK([6]Data!G55)," ",[6]Data!G55)</f>
        <v xml:space="preserve"> </v>
      </c>
      <c r="J293" s="120" t="str">
        <f>IF(ISBLANK([6]Data!H55)," ",[6]Data!H55)</f>
        <v xml:space="preserve"> </v>
      </c>
      <c r="K293" s="120"/>
      <c r="L293" s="120" t="str">
        <f>IF(ISBLANK([6]Data!J55)," ",[6]Data!J55)</f>
        <v xml:space="preserve"> </v>
      </c>
      <c r="M293" s="120"/>
    </row>
    <row r="294" spans="1:13" ht="18.75" x14ac:dyDescent="0.3">
      <c r="A294" s="120" t="str">
        <f>B294&amp;"_"&amp;COUNTIF($C$10:$C$10:B294,B294)</f>
        <v xml:space="preserve"> _180</v>
      </c>
      <c r="B294" s="120" t="str">
        <f>IF(ISBLANK([6]Data!B56)," ",[6]Data!$C$7)</f>
        <v xml:space="preserve"> </v>
      </c>
      <c r="C294" s="120" t="str">
        <f>IF(ISBLANK([6]Data!H56)," ",[6]Data!$L$7)</f>
        <v xml:space="preserve"> </v>
      </c>
      <c r="D294" s="120" t="str">
        <f>IF(ISBLANK([6]Data!B56)," ",[6]Data!B56)</f>
        <v xml:space="preserve"> </v>
      </c>
      <c r="E294" s="120" t="str">
        <f>IF(ISBLANK([6]Data!C56)," ",[6]Data!C56)</f>
        <v xml:space="preserve"> </v>
      </c>
      <c r="F294" s="120" t="str">
        <f>IF(ISBLANK([6]Data!D56)," ",[6]Data!D56)</f>
        <v xml:space="preserve"> </v>
      </c>
      <c r="G294" s="120" t="str">
        <f>IF(ISBLANK([6]Data!E56)," ",[6]Data!E56)</f>
        <v xml:space="preserve"> </v>
      </c>
      <c r="H294" s="120" t="str">
        <f>IF(ISBLANK([6]Data!F56)," ",[6]Data!F56)</f>
        <v xml:space="preserve"> </v>
      </c>
      <c r="I294" s="120" t="str">
        <f>IF(ISBLANK([6]Data!G56)," ",[6]Data!G56)</f>
        <v xml:space="preserve"> </v>
      </c>
      <c r="J294" s="120" t="str">
        <f>IF(ISBLANK([6]Data!H56)," ",[6]Data!H56)</f>
        <v xml:space="preserve"> </v>
      </c>
      <c r="K294" s="120"/>
      <c r="L294" s="120" t="str">
        <f>IF(ISBLANK([6]Data!J56)," ",[6]Data!J56)</f>
        <v xml:space="preserve"> </v>
      </c>
      <c r="M294" s="120"/>
    </row>
    <row r="295" spans="1:13" ht="18.75" x14ac:dyDescent="0.3">
      <c r="A295" s="120" t="str">
        <f>B295&amp;"_"&amp;COUNTIF($C$10:$C$10:B295,B295)</f>
        <v xml:space="preserve"> _182</v>
      </c>
      <c r="B295" s="120" t="str">
        <f>IF(ISBLANK([6]Data!B57)," ",[6]Data!$C$7)</f>
        <v xml:space="preserve"> </v>
      </c>
      <c r="C295" s="120" t="str">
        <f>IF(ISBLANK([6]Data!H57)," ",[6]Data!$L$7)</f>
        <v xml:space="preserve"> </v>
      </c>
      <c r="D295" s="120" t="str">
        <f>IF(ISBLANK([6]Data!B57)," ",[6]Data!B57)</f>
        <v xml:space="preserve"> </v>
      </c>
      <c r="E295" s="120" t="str">
        <f>IF(ISBLANK([6]Data!C57)," ",[6]Data!C57)</f>
        <v xml:space="preserve"> </v>
      </c>
      <c r="F295" s="120" t="str">
        <f>IF(ISBLANK([6]Data!D57)," ",[6]Data!D57)</f>
        <v xml:space="preserve"> </v>
      </c>
      <c r="G295" s="120" t="str">
        <f>IF(ISBLANK([6]Data!E57)," ",[6]Data!E57)</f>
        <v xml:space="preserve"> </v>
      </c>
      <c r="H295" s="120" t="str">
        <f>IF(ISBLANK([6]Data!F57)," ",[6]Data!F57)</f>
        <v xml:space="preserve"> </v>
      </c>
      <c r="I295" s="120" t="str">
        <f>IF(ISBLANK([6]Data!G57)," ",[6]Data!G57)</f>
        <v xml:space="preserve"> </v>
      </c>
      <c r="J295" s="120" t="str">
        <f>IF(ISBLANK([6]Data!H57)," ",[6]Data!H57)</f>
        <v xml:space="preserve"> </v>
      </c>
      <c r="K295" s="120"/>
      <c r="L295" s="120" t="str">
        <f>IF(ISBLANK([6]Data!J57)," ",[6]Data!J57)</f>
        <v xml:space="preserve"> </v>
      </c>
      <c r="M295" s="120"/>
    </row>
    <row r="296" spans="1:13" ht="18.75" x14ac:dyDescent="0.3">
      <c r="A296" s="120" t="str">
        <f>B296&amp;"_"&amp;COUNTIF($C$10:$C$10:B296,B296)</f>
        <v xml:space="preserve"> _184</v>
      </c>
      <c r="B296" s="120" t="str">
        <f>IF(ISBLANK([6]Data!B58)," ",[6]Data!$C$7)</f>
        <v xml:space="preserve"> </v>
      </c>
      <c r="C296" s="120" t="str">
        <f>IF(ISBLANK([6]Data!H58)," ",[6]Data!$L$7)</f>
        <v xml:space="preserve"> </v>
      </c>
      <c r="D296" s="120" t="str">
        <f>IF(ISBLANK([6]Data!B58)," ",[6]Data!B58)</f>
        <v xml:space="preserve"> </v>
      </c>
      <c r="E296" s="120" t="str">
        <f>IF(ISBLANK([6]Data!C58)," ",[6]Data!C58)</f>
        <v xml:space="preserve"> </v>
      </c>
      <c r="F296" s="120" t="str">
        <f>IF(ISBLANK([6]Data!D58)," ",[6]Data!D58)</f>
        <v xml:space="preserve"> </v>
      </c>
      <c r="G296" s="120" t="str">
        <f>IF(ISBLANK([6]Data!E58)," ",[6]Data!E58)</f>
        <v xml:space="preserve"> </v>
      </c>
      <c r="H296" s="120" t="str">
        <f>IF(ISBLANK([6]Data!F58)," ",[6]Data!F58)</f>
        <v xml:space="preserve"> </v>
      </c>
      <c r="I296" s="120" t="str">
        <f>IF(ISBLANK([6]Data!G58)," ",[6]Data!G58)</f>
        <v xml:space="preserve"> </v>
      </c>
      <c r="J296" s="120" t="str">
        <f>IF(ISBLANK([6]Data!H58)," ",[6]Data!H58)</f>
        <v xml:space="preserve"> </v>
      </c>
      <c r="K296" s="120"/>
      <c r="L296" s="120" t="str">
        <f>IF(ISBLANK([6]Data!J58)," ",[6]Data!J58)</f>
        <v xml:space="preserve"> </v>
      </c>
      <c r="M296" s="120"/>
    </row>
    <row r="297" spans="1:13" ht="18.75" x14ac:dyDescent="0.3">
      <c r="A297" s="120" t="str">
        <f>B297&amp;"_"&amp;COUNTIF($C$10:$C$10:B297,B297)</f>
        <v xml:space="preserve"> _186</v>
      </c>
      <c r="B297" s="120" t="str">
        <f>IF(ISBLANK([6]Data!B59)," ",[6]Data!$C$7)</f>
        <v xml:space="preserve"> </v>
      </c>
      <c r="C297" s="120" t="str">
        <f>IF(ISBLANK([6]Data!H59)," ",[6]Data!$L$7)</f>
        <v xml:space="preserve"> </v>
      </c>
      <c r="D297" s="120" t="str">
        <f>IF(ISBLANK([6]Data!B59)," ",[6]Data!B59)</f>
        <v xml:space="preserve"> </v>
      </c>
      <c r="E297" s="120" t="str">
        <f>IF(ISBLANK([6]Data!C59)," ",[6]Data!C59)</f>
        <v xml:space="preserve"> </v>
      </c>
      <c r="F297" s="120" t="str">
        <f>IF(ISBLANK([6]Data!D59)," ",[6]Data!D59)</f>
        <v xml:space="preserve"> </v>
      </c>
      <c r="G297" s="120" t="str">
        <f>IF(ISBLANK([6]Data!E59)," ",[6]Data!E59)</f>
        <v xml:space="preserve"> </v>
      </c>
      <c r="H297" s="120" t="str">
        <f>IF(ISBLANK([6]Data!F59)," ",[6]Data!F59)</f>
        <v xml:space="preserve"> </v>
      </c>
      <c r="I297" s="120" t="str">
        <f>IF(ISBLANK([6]Data!G59)," ",[6]Data!G59)</f>
        <v xml:space="preserve"> </v>
      </c>
      <c r="J297" s="120" t="str">
        <f>IF(ISBLANK([6]Data!H59)," ",[6]Data!H59)</f>
        <v xml:space="preserve"> </v>
      </c>
      <c r="K297" s="120"/>
      <c r="L297" s="120" t="str">
        <f>IF(ISBLANK([6]Data!J59)," ",[6]Data!J59)</f>
        <v xml:space="preserve"> </v>
      </c>
      <c r="M297" s="120"/>
    </row>
    <row r="298" spans="1:13" ht="18.75" x14ac:dyDescent="0.3">
      <c r="A298" s="120" t="str">
        <f>B298&amp;"_"&amp;COUNTIF($C$10:$C$10:B298,B298)</f>
        <v xml:space="preserve"> _188</v>
      </c>
      <c r="B298" s="120" t="str">
        <f>IF(ISBLANK([6]Data!B60)," ",[6]Data!$C$7)</f>
        <v xml:space="preserve"> </v>
      </c>
      <c r="C298" s="120" t="str">
        <f>IF(ISBLANK([6]Data!H60)," ",[6]Data!$L$7)</f>
        <v xml:space="preserve"> </v>
      </c>
      <c r="D298" s="120" t="str">
        <f>IF(ISBLANK([6]Data!B60)," ",[6]Data!B60)</f>
        <v xml:space="preserve"> </v>
      </c>
      <c r="E298" s="120" t="str">
        <f>IF(ISBLANK([6]Data!C60)," ",[6]Data!C60)</f>
        <v xml:space="preserve"> </v>
      </c>
      <c r="F298" s="120" t="str">
        <f>IF(ISBLANK([6]Data!D60)," ",[6]Data!D60)</f>
        <v xml:space="preserve"> </v>
      </c>
      <c r="G298" s="120" t="str">
        <f>IF(ISBLANK([6]Data!E60)," ",[6]Data!E60)</f>
        <v xml:space="preserve"> </v>
      </c>
      <c r="H298" s="120" t="str">
        <f>IF(ISBLANK([6]Data!F60)," ",[6]Data!F60)</f>
        <v xml:space="preserve"> </v>
      </c>
      <c r="I298" s="120" t="str">
        <f>IF(ISBLANK([6]Data!G60)," ",[6]Data!G60)</f>
        <v xml:space="preserve"> </v>
      </c>
      <c r="J298" s="120" t="str">
        <f>IF(ISBLANK([6]Data!H60)," ",[6]Data!H60)</f>
        <v xml:space="preserve"> </v>
      </c>
      <c r="K298" s="120"/>
      <c r="L298" s="120" t="str">
        <f>IF(ISBLANK([6]Data!J60)," ",[6]Data!J60)</f>
        <v xml:space="preserve"> </v>
      </c>
      <c r="M298" s="120"/>
    </row>
    <row r="299" spans="1:13" ht="18.75" x14ac:dyDescent="0.3">
      <c r="A299" s="120" t="str">
        <f>B299&amp;"_"&amp;COUNTIF($C$10:$C$10:B299,B299)</f>
        <v xml:space="preserve"> _190</v>
      </c>
      <c r="B299" s="120" t="str">
        <f>IF(ISBLANK([6]Data!B61)," ",[6]Data!$C$7)</f>
        <v xml:space="preserve"> </v>
      </c>
      <c r="C299" s="120" t="str">
        <f>IF(ISBLANK([6]Data!H61)," ",[6]Data!$L$7)</f>
        <v xml:space="preserve"> </v>
      </c>
      <c r="D299" s="120" t="str">
        <f>IF(ISBLANK([6]Data!B61)," ",[6]Data!B61)</f>
        <v xml:space="preserve"> </v>
      </c>
      <c r="E299" s="120" t="str">
        <f>IF(ISBLANK([6]Data!C61)," ",[6]Data!C61)</f>
        <v xml:space="preserve"> </v>
      </c>
      <c r="F299" s="120" t="str">
        <f>IF(ISBLANK([6]Data!D61)," ",[6]Data!D61)</f>
        <v xml:space="preserve"> </v>
      </c>
      <c r="G299" s="120" t="str">
        <f>IF(ISBLANK([6]Data!E61)," ",[6]Data!E61)</f>
        <v xml:space="preserve"> </v>
      </c>
      <c r="H299" s="120" t="str">
        <f>IF(ISBLANK([6]Data!F61)," ",[6]Data!F61)</f>
        <v xml:space="preserve"> </v>
      </c>
      <c r="I299" s="120" t="str">
        <f>IF(ISBLANK([6]Data!G61)," ",[6]Data!G61)</f>
        <v xml:space="preserve"> </v>
      </c>
      <c r="J299" s="120" t="str">
        <f>IF(ISBLANK([6]Data!H61)," ",[6]Data!H61)</f>
        <v xml:space="preserve"> </v>
      </c>
      <c r="K299" s="120"/>
      <c r="L299" s="120" t="str">
        <f>IF(ISBLANK([6]Data!J61)," ",[6]Data!J61)</f>
        <v xml:space="preserve"> </v>
      </c>
      <c r="M299" s="120"/>
    </row>
    <row r="300" spans="1:13" ht="18.75" x14ac:dyDescent="0.3">
      <c r="A300" s="120" t="str">
        <f>B300&amp;"_"&amp;COUNTIF($C$10:$C$10:B300,B300)</f>
        <v xml:space="preserve"> _192</v>
      </c>
      <c r="B300" s="120" t="str">
        <f>IF(ISBLANK([6]Data!B62)," ",[6]Data!$C$7)</f>
        <v xml:space="preserve"> </v>
      </c>
      <c r="C300" s="120" t="str">
        <f>IF(ISBLANK([6]Data!H62)," ",[6]Data!$L$7)</f>
        <v xml:space="preserve"> </v>
      </c>
      <c r="D300" s="120" t="str">
        <f>IF(ISBLANK([6]Data!B62)," ",[6]Data!B62)</f>
        <v xml:space="preserve"> </v>
      </c>
      <c r="E300" s="120" t="str">
        <f>IF(ISBLANK([6]Data!C62)," ",[6]Data!C62)</f>
        <v xml:space="preserve"> </v>
      </c>
      <c r="F300" s="120" t="str">
        <f>IF(ISBLANK([6]Data!D62)," ",[6]Data!D62)</f>
        <v xml:space="preserve"> </v>
      </c>
      <c r="G300" s="120" t="str">
        <f>IF(ISBLANK([6]Data!E62)," ",[6]Data!E62)</f>
        <v xml:space="preserve"> </v>
      </c>
      <c r="H300" s="120" t="str">
        <f>IF(ISBLANK([6]Data!F62)," ",[6]Data!F62)</f>
        <v xml:space="preserve"> </v>
      </c>
      <c r="I300" s="120" t="str">
        <f>IF(ISBLANK([6]Data!G62)," ",[6]Data!G62)</f>
        <v xml:space="preserve"> </v>
      </c>
      <c r="J300" s="120" t="str">
        <f>IF(ISBLANK([6]Data!H62)," ",[6]Data!H62)</f>
        <v xml:space="preserve"> </v>
      </c>
      <c r="K300" s="120"/>
      <c r="L300" s="120" t="str">
        <f>IF(ISBLANK([6]Data!J62)," ",[6]Data!J62)</f>
        <v xml:space="preserve"> </v>
      </c>
      <c r="M300" s="120"/>
    </row>
    <row r="301" spans="1:13" ht="18.75" x14ac:dyDescent="0.3">
      <c r="A301" s="120" t="str">
        <f>B301&amp;"_"&amp;COUNTIF($C$10:$C$10:B301,B301)</f>
        <v xml:space="preserve"> _194</v>
      </c>
      <c r="B301" s="120" t="str">
        <f>IF(ISBLANK([6]Data!B63)," ",[6]Data!$C$7)</f>
        <v xml:space="preserve"> </v>
      </c>
      <c r="C301" s="120" t="str">
        <f>IF(ISBLANK([6]Data!H63)," ",[6]Data!$L$7)</f>
        <v xml:space="preserve"> </v>
      </c>
      <c r="D301" s="120" t="str">
        <f>IF(ISBLANK([6]Data!B63)," ",[6]Data!B63)</f>
        <v xml:space="preserve"> </v>
      </c>
      <c r="E301" s="120" t="str">
        <f>IF(ISBLANK([6]Data!C63)," ",[6]Data!C63)</f>
        <v xml:space="preserve"> </v>
      </c>
      <c r="F301" s="120" t="str">
        <f>IF(ISBLANK([6]Data!D63)," ",[6]Data!D63)</f>
        <v xml:space="preserve"> </v>
      </c>
      <c r="G301" s="120" t="str">
        <f>IF(ISBLANK([6]Data!E63)," ",[6]Data!E63)</f>
        <v xml:space="preserve"> </v>
      </c>
      <c r="H301" s="120" t="str">
        <f>IF(ISBLANK([6]Data!F63)," ",[6]Data!F63)</f>
        <v xml:space="preserve"> </v>
      </c>
      <c r="I301" s="120" t="str">
        <f>IF(ISBLANK([6]Data!G63)," ",[6]Data!G63)</f>
        <v xml:space="preserve"> </v>
      </c>
      <c r="J301" s="120" t="str">
        <f>IF(ISBLANK([6]Data!H63)," ",[6]Data!H63)</f>
        <v xml:space="preserve"> </v>
      </c>
      <c r="K301" s="120"/>
      <c r="L301" s="120" t="str">
        <f>IF(ISBLANK([6]Data!J63)," ",[6]Data!J63)</f>
        <v xml:space="preserve"> </v>
      </c>
      <c r="M301" s="120"/>
    </row>
    <row r="302" spans="1:13" ht="18.75" x14ac:dyDescent="0.3">
      <c r="A302" s="120" t="str">
        <f>B302&amp;"_"&amp;COUNTIF($C$10:$C$10:B302,B302)</f>
        <v xml:space="preserve"> _196</v>
      </c>
      <c r="B302" s="120" t="str">
        <f>IF(ISBLANK([6]Data!B64)," ",[6]Data!$C$7)</f>
        <v xml:space="preserve"> </v>
      </c>
      <c r="C302" s="120" t="str">
        <f>IF(ISBLANK([6]Data!H64)," ",[6]Data!$L$7)</f>
        <v xml:space="preserve"> </v>
      </c>
      <c r="D302" s="120" t="str">
        <f>IF(ISBLANK([6]Data!B64)," ",[6]Data!B64)</f>
        <v xml:space="preserve"> </v>
      </c>
      <c r="E302" s="120" t="str">
        <f>IF(ISBLANK([6]Data!C64)," ",[6]Data!C64)</f>
        <v xml:space="preserve"> </v>
      </c>
      <c r="F302" s="120" t="str">
        <f>IF(ISBLANK([6]Data!D64)," ",[6]Data!D64)</f>
        <v xml:space="preserve"> </v>
      </c>
      <c r="G302" s="120" t="str">
        <f>IF(ISBLANK([6]Data!E64)," ",[6]Data!E64)</f>
        <v xml:space="preserve"> </v>
      </c>
      <c r="H302" s="120" t="str">
        <f>IF(ISBLANK([6]Data!F64)," ",[6]Data!F64)</f>
        <v xml:space="preserve"> </v>
      </c>
      <c r="I302" s="120" t="str">
        <f>IF(ISBLANK([6]Data!G64)," ",[6]Data!G64)</f>
        <v xml:space="preserve"> </v>
      </c>
      <c r="J302" s="120" t="str">
        <f>IF(ISBLANK([6]Data!H64)," ",[6]Data!H64)</f>
        <v xml:space="preserve"> </v>
      </c>
      <c r="K302" s="120"/>
      <c r="L302" s="120" t="str">
        <f>IF(ISBLANK([6]Data!J64)," ",[6]Data!J64)</f>
        <v xml:space="preserve"> </v>
      </c>
      <c r="M302" s="120"/>
    </row>
    <row r="303" spans="1:13" ht="18.75" x14ac:dyDescent="0.3">
      <c r="A303" s="120" t="str">
        <f>B303&amp;"_"&amp;COUNTIF($C$10:$C$10:B303,B303)</f>
        <v xml:space="preserve"> _198</v>
      </c>
      <c r="B303" s="120" t="str">
        <f>IF(ISBLANK([6]Data!B65)," ",[6]Data!$C$7)</f>
        <v xml:space="preserve"> </v>
      </c>
      <c r="C303" s="120" t="str">
        <f>IF(ISBLANK([6]Data!H65)," ",[6]Data!$L$7)</f>
        <v xml:space="preserve"> </v>
      </c>
      <c r="D303" s="120" t="str">
        <f>IF(ISBLANK([6]Data!B65)," ",[6]Data!B65)</f>
        <v xml:space="preserve"> </v>
      </c>
      <c r="E303" s="120" t="str">
        <f>IF(ISBLANK([6]Data!C65)," ",[6]Data!C65)</f>
        <v xml:space="preserve"> </v>
      </c>
      <c r="F303" s="120" t="str">
        <f>IF(ISBLANK([6]Data!D65)," ",[6]Data!D65)</f>
        <v xml:space="preserve"> </v>
      </c>
      <c r="G303" s="120" t="str">
        <f>IF(ISBLANK([6]Data!E65)," ",[6]Data!E65)</f>
        <v xml:space="preserve"> </v>
      </c>
      <c r="H303" s="120" t="str">
        <f>IF(ISBLANK([6]Data!F65)," ",[6]Data!F65)</f>
        <v xml:space="preserve"> </v>
      </c>
      <c r="I303" s="120" t="str">
        <f>IF(ISBLANK([6]Data!G65)," ",[6]Data!G65)</f>
        <v xml:space="preserve"> </v>
      </c>
      <c r="J303" s="120" t="str">
        <f>IF(ISBLANK([6]Data!H65)," ",[6]Data!H65)</f>
        <v xml:space="preserve"> </v>
      </c>
      <c r="K303" s="120"/>
      <c r="L303" s="120" t="str">
        <f>IF(ISBLANK([6]Data!J65)," ",[6]Data!J65)</f>
        <v xml:space="preserve"> </v>
      </c>
      <c r="M303" s="120"/>
    </row>
    <row r="304" spans="1:13" ht="18.75" x14ac:dyDescent="0.3">
      <c r="A304" s="120" t="str">
        <f>B304&amp;"_"&amp;COUNTIF($C$10:$C$10:B304,B304)</f>
        <v xml:space="preserve"> _200</v>
      </c>
      <c r="B304" s="120" t="str">
        <f>IF(ISBLANK([6]Data!B66)," ",[6]Data!$C$7)</f>
        <v xml:space="preserve"> </v>
      </c>
      <c r="C304" s="120" t="str">
        <f>IF(ISBLANK([6]Data!H66)," ",[6]Data!$L$7)</f>
        <v xml:space="preserve"> </v>
      </c>
      <c r="D304" s="120" t="str">
        <f>IF(ISBLANK([6]Data!B66)," ",[6]Data!B66)</f>
        <v xml:space="preserve"> </v>
      </c>
      <c r="E304" s="120" t="str">
        <f>IF(ISBLANK([6]Data!C66)," ",[6]Data!C66)</f>
        <v xml:space="preserve"> </v>
      </c>
      <c r="F304" s="120" t="str">
        <f>IF(ISBLANK([6]Data!D66)," ",[6]Data!D66)</f>
        <v xml:space="preserve"> </v>
      </c>
      <c r="G304" s="120" t="str">
        <f>IF(ISBLANK([6]Data!E66)," ",[6]Data!E66)</f>
        <v xml:space="preserve"> </v>
      </c>
      <c r="H304" s="120" t="str">
        <f>IF(ISBLANK([6]Data!F66)," ",[6]Data!F66)</f>
        <v xml:space="preserve"> </v>
      </c>
      <c r="I304" s="120" t="str">
        <f>IF(ISBLANK([6]Data!G66)," ",[6]Data!G66)</f>
        <v xml:space="preserve"> </v>
      </c>
      <c r="J304" s="120" t="str">
        <f>IF(ISBLANK([6]Data!H66)," ",[6]Data!H66)</f>
        <v xml:space="preserve"> </v>
      </c>
      <c r="K304" s="120"/>
      <c r="L304" s="120" t="str">
        <f>IF(ISBLANK([6]Data!J66)," ",[6]Data!J66)</f>
        <v xml:space="preserve"> </v>
      </c>
      <c r="M304" s="120"/>
    </row>
    <row r="305" spans="1:13" ht="18.75" x14ac:dyDescent="0.3">
      <c r="A305" s="120" t="str">
        <f>B305&amp;"_"&amp;COUNTIF($C$10:$C$10:B305,B305)</f>
        <v xml:space="preserve"> _202</v>
      </c>
      <c r="B305" s="120" t="str">
        <f>IF(ISBLANK([6]Data!B67)," ",[6]Data!$C$7)</f>
        <v xml:space="preserve"> </v>
      </c>
      <c r="C305" s="120" t="str">
        <f>IF(ISBLANK([6]Data!H67)," ",[6]Data!$L$7)</f>
        <v xml:space="preserve"> </v>
      </c>
      <c r="D305" s="120" t="str">
        <f>IF(ISBLANK([6]Data!B67)," ",[6]Data!B67)</f>
        <v xml:space="preserve"> </v>
      </c>
      <c r="E305" s="120" t="str">
        <f>IF(ISBLANK([6]Data!C67)," ",[6]Data!C67)</f>
        <v xml:space="preserve"> </v>
      </c>
      <c r="F305" s="120" t="str">
        <f>IF(ISBLANK([6]Data!D67)," ",[6]Data!D67)</f>
        <v xml:space="preserve"> </v>
      </c>
      <c r="G305" s="120" t="str">
        <f>IF(ISBLANK([6]Data!E67)," ",[6]Data!E67)</f>
        <v xml:space="preserve"> </v>
      </c>
      <c r="H305" s="120" t="str">
        <f>IF(ISBLANK([6]Data!F67)," ",[6]Data!F67)</f>
        <v xml:space="preserve"> </v>
      </c>
      <c r="I305" s="120" t="str">
        <f>IF(ISBLANK([6]Data!G67)," ",[6]Data!G67)</f>
        <v xml:space="preserve"> </v>
      </c>
      <c r="J305" s="120" t="str">
        <f>IF(ISBLANK([6]Data!H67)," ",[6]Data!H67)</f>
        <v xml:space="preserve"> </v>
      </c>
      <c r="K305" s="120"/>
      <c r="L305" s="120" t="str">
        <f>IF(ISBLANK([6]Data!J67)," ",[6]Data!J67)</f>
        <v xml:space="preserve"> </v>
      </c>
      <c r="M305" s="120"/>
    </row>
    <row r="306" spans="1:13" ht="18.75" x14ac:dyDescent="0.3">
      <c r="A306" s="120" t="str">
        <f>B306&amp;"_"&amp;COUNTIF($C$10:$C$10:B306,B306)</f>
        <v xml:space="preserve"> _204</v>
      </c>
      <c r="B306" s="120" t="str">
        <f>IF(ISBLANK([6]Data!B68)," ",[6]Data!$C$7)</f>
        <v xml:space="preserve"> </v>
      </c>
      <c r="C306" s="120" t="str">
        <f>IF(ISBLANK([6]Data!H68)," ",[6]Data!$L$7)</f>
        <v xml:space="preserve"> </v>
      </c>
      <c r="D306" s="120" t="str">
        <f>IF(ISBLANK([6]Data!B68)," ",[6]Data!B68)</f>
        <v xml:space="preserve"> </v>
      </c>
      <c r="E306" s="120" t="str">
        <f>IF(ISBLANK([6]Data!C68)," ",[6]Data!C68)</f>
        <v xml:space="preserve"> </v>
      </c>
      <c r="F306" s="120" t="str">
        <f>IF(ISBLANK([6]Data!D68)," ",[6]Data!D68)</f>
        <v xml:space="preserve"> </v>
      </c>
      <c r="G306" s="120" t="str">
        <f>IF(ISBLANK([6]Data!E68)," ",[6]Data!E68)</f>
        <v xml:space="preserve"> </v>
      </c>
      <c r="H306" s="120" t="str">
        <f>IF(ISBLANK([6]Data!F68)," ",[6]Data!F68)</f>
        <v xml:space="preserve"> </v>
      </c>
      <c r="I306" s="120" t="str">
        <f>IF(ISBLANK([6]Data!G68)," ",[6]Data!G68)</f>
        <v xml:space="preserve"> </v>
      </c>
      <c r="J306" s="120" t="str">
        <f>IF(ISBLANK([6]Data!H68)," ",[6]Data!H68)</f>
        <v xml:space="preserve"> </v>
      </c>
      <c r="K306" s="120"/>
      <c r="L306" s="120" t="str">
        <f>IF(ISBLANK([6]Data!J68)," ",[6]Data!J68)</f>
        <v xml:space="preserve"> </v>
      </c>
      <c r="M306" s="120"/>
    </row>
    <row r="307" spans="1:13" ht="18.75" x14ac:dyDescent="0.3">
      <c r="A307" s="120" t="str">
        <f>B307&amp;"_"&amp;COUNTIF($C$10:$C$10:B307,B307)</f>
        <v xml:space="preserve"> _206</v>
      </c>
      <c r="B307" s="120" t="str">
        <f>IF(ISBLANK([6]Data!B69)," ",[6]Data!$C$7)</f>
        <v xml:space="preserve"> </v>
      </c>
      <c r="C307" s="120" t="str">
        <f>IF(ISBLANK([6]Data!H69)," ",[6]Data!$L$7)</f>
        <v xml:space="preserve"> </v>
      </c>
      <c r="D307" s="120" t="str">
        <f>IF(ISBLANK([6]Data!B69)," ",[6]Data!B69)</f>
        <v xml:space="preserve"> </v>
      </c>
      <c r="E307" s="120" t="str">
        <f>IF(ISBLANK([6]Data!C69)," ",[6]Data!C69)</f>
        <v xml:space="preserve"> </v>
      </c>
      <c r="F307" s="120" t="str">
        <f>IF(ISBLANK([6]Data!D69)," ",[6]Data!D69)</f>
        <v xml:space="preserve"> </v>
      </c>
      <c r="G307" s="120" t="str">
        <f>IF(ISBLANK([6]Data!E69)," ",[6]Data!E69)</f>
        <v xml:space="preserve"> </v>
      </c>
      <c r="H307" s="120" t="str">
        <f>IF(ISBLANK([6]Data!F69)," ",[6]Data!F69)</f>
        <v xml:space="preserve"> </v>
      </c>
      <c r="I307" s="120" t="str">
        <f>IF(ISBLANK([6]Data!G69)," ",[6]Data!G69)</f>
        <v xml:space="preserve"> </v>
      </c>
      <c r="J307" s="120" t="str">
        <f>IF(ISBLANK([6]Data!H69)," ",[6]Data!H69)</f>
        <v xml:space="preserve"> </v>
      </c>
      <c r="K307" s="120"/>
      <c r="L307" s="120" t="str">
        <f>IF(ISBLANK([6]Data!J69)," ",[6]Data!J69)</f>
        <v xml:space="preserve"> </v>
      </c>
      <c r="M307" s="120"/>
    </row>
    <row r="308" spans="1:13" ht="18.75" x14ac:dyDescent="0.3">
      <c r="A308" s="120" t="str">
        <f>B308&amp;"_"&amp;COUNTIF($C$10:$C$10:B308,B308)</f>
        <v xml:space="preserve"> _208</v>
      </c>
      <c r="B308" s="120" t="str">
        <f>IF(ISBLANK([6]Data!B70)," ",[6]Data!$C$7)</f>
        <v xml:space="preserve"> </v>
      </c>
      <c r="C308" s="120" t="str">
        <f>IF(ISBLANK([6]Data!H70)," ",[6]Data!$L$7)</f>
        <v xml:space="preserve"> </v>
      </c>
      <c r="D308" s="120" t="str">
        <f>IF(ISBLANK([6]Data!B70)," ",[6]Data!B70)</f>
        <v xml:space="preserve"> </v>
      </c>
      <c r="E308" s="120" t="str">
        <f>IF(ISBLANK([6]Data!C70)," ",[6]Data!C70)</f>
        <v xml:space="preserve"> </v>
      </c>
      <c r="F308" s="120" t="str">
        <f>IF(ISBLANK([6]Data!D70)," ",[6]Data!D70)</f>
        <v xml:space="preserve"> </v>
      </c>
      <c r="G308" s="120" t="str">
        <f>IF(ISBLANK([6]Data!E70)," ",[6]Data!E70)</f>
        <v xml:space="preserve"> </v>
      </c>
      <c r="H308" s="120" t="str">
        <f>IF(ISBLANK([6]Data!F70)," ",[6]Data!F70)</f>
        <v xml:space="preserve"> </v>
      </c>
      <c r="I308" s="120" t="str">
        <f>IF(ISBLANK([6]Data!G70)," ",[6]Data!G70)</f>
        <v xml:space="preserve"> </v>
      </c>
      <c r="J308" s="120" t="str">
        <f>IF(ISBLANK([6]Data!H70)," ",[6]Data!H70)</f>
        <v xml:space="preserve"> </v>
      </c>
      <c r="K308" s="120"/>
      <c r="L308" s="120" t="str">
        <f>IF(ISBLANK([6]Data!J70)," ",[6]Data!J70)</f>
        <v xml:space="preserve"> </v>
      </c>
      <c r="M308" s="120"/>
    </row>
    <row r="309" spans="1:13" ht="18.75" x14ac:dyDescent="0.3">
      <c r="A309" s="120" t="str">
        <f>B309&amp;"_"&amp;COUNTIF($C$10:$C$10:B309,B309)</f>
        <v xml:space="preserve"> _210</v>
      </c>
      <c r="B309" s="120" t="str">
        <f>IF(ISBLANK([6]Data!B71)," ",[6]Data!$C$7)</f>
        <v xml:space="preserve"> </v>
      </c>
      <c r="C309" s="120" t="str">
        <f>IF(ISBLANK([6]Data!H71)," ",[6]Data!$L$7)</f>
        <v xml:space="preserve"> </v>
      </c>
      <c r="D309" s="120" t="str">
        <f>IF(ISBLANK([6]Data!B71)," ",[6]Data!B71)</f>
        <v xml:space="preserve"> </v>
      </c>
      <c r="E309" s="120" t="str">
        <f>IF(ISBLANK([6]Data!C71)," ",[6]Data!C71)</f>
        <v xml:space="preserve"> </v>
      </c>
      <c r="F309" s="120" t="str">
        <f>IF(ISBLANK([6]Data!D71)," ",[6]Data!D71)</f>
        <v xml:space="preserve"> </v>
      </c>
      <c r="G309" s="120" t="str">
        <f>IF(ISBLANK([6]Data!E71)," ",[6]Data!E71)</f>
        <v xml:space="preserve"> </v>
      </c>
      <c r="H309" s="120" t="str">
        <f>IF(ISBLANK([6]Data!F71)," ",[6]Data!F71)</f>
        <v xml:space="preserve"> </v>
      </c>
      <c r="I309" s="120" t="str">
        <f>IF(ISBLANK([6]Data!G71)," ",[6]Data!G71)</f>
        <v xml:space="preserve"> </v>
      </c>
      <c r="J309" s="120" t="str">
        <f>IF(ISBLANK([6]Data!H71)," ",[6]Data!H71)</f>
        <v xml:space="preserve"> </v>
      </c>
      <c r="K309" s="120"/>
      <c r="L309" s="120" t="str">
        <f>IF(ISBLANK([6]Data!J71)," ",[6]Data!J71)</f>
        <v xml:space="preserve"> </v>
      </c>
      <c r="M309" s="120"/>
    </row>
    <row r="310" spans="1:13" ht="18.75" x14ac:dyDescent="0.3">
      <c r="A310" s="120" t="str">
        <f>B310&amp;"_"&amp;COUNTIF($C$10:$C$10:B310,B310)</f>
        <v>أهلامين_196</v>
      </c>
      <c r="B310" s="120" t="str">
        <f>IF(ISBLANK([7]Data!B12)," ",[7]Data!$C$7)</f>
        <v>أهلامين</v>
      </c>
      <c r="C310" s="120" t="str">
        <f>IF(ISBLANK([7]Data!H12)," ",[7]Data!$L$7)</f>
        <v>6APG-6</v>
      </c>
      <c r="D310" s="120" t="str">
        <f>IF(ISBLANK([7]Data!B12)," ",[7]Data!B12)</f>
        <v>D133174574</v>
      </c>
      <c r="E310" s="120" t="str">
        <f>IF(ISBLANK([7]Data!C12)," ",[7]Data!C12)</f>
        <v>أهلمين1</v>
      </c>
      <c r="F310" s="120" t="str">
        <f>IF(ISBLANK([7]Data!D12)," ",[7]Data!D12)</f>
        <v>أنثى</v>
      </c>
      <c r="G310" s="120" t="str">
        <f>IF(ISBLANK([7]Data!E12)," ",[7]Data!E12)</f>
        <v xml:space="preserve"> </v>
      </c>
      <c r="H310" s="120">
        <f>IF(ISBLANK([7]Data!F12)," ",[7]Data!F12)</f>
        <v>1</v>
      </c>
      <c r="I310" s="120">
        <f>IF(ISBLANK([7]Data!G12)," ",[7]Data!G12)</f>
        <v>1</v>
      </c>
      <c r="J310" s="120">
        <f>IF(ISBLANK([7]Data!H12)," ",[7]Data!H12)</f>
        <v>8.61</v>
      </c>
      <c r="K310" s="120"/>
      <c r="L310" s="120">
        <f>IF(ISBLANK([7]Data!J12)," ",[7]Data!J12)</f>
        <v>9.57</v>
      </c>
      <c r="M310" s="120"/>
    </row>
    <row r="311" spans="1:13" ht="18.75" x14ac:dyDescent="0.3">
      <c r="A311" s="120" t="str">
        <f>B311&amp;"_"&amp;COUNTIF($C$10:$C$10:B311,B311)</f>
        <v>أهلامين_197</v>
      </c>
      <c r="B311" s="120" t="str">
        <f>IF(ISBLANK([7]Data!B13)," ",[7]Data!$C$7)</f>
        <v>أهلامين</v>
      </c>
      <c r="C311" s="120" t="str">
        <f>IF(ISBLANK([7]Data!H13)," ",[7]Data!$L$7)</f>
        <v>6APG-6</v>
      </c>
      <c r="D311" s="120" t="str">
        <f>IF(ISBLANK([7]Data!B13)," ",[7]Data!B13)</f>
        <v>E132012602</v>
      </c>
      <c r="E311" s="120" t="str">
        <f>IF(ISBLANK([7]Data!C13)," ",[7]Data!C13)</f>
        <v>أهلمين2</v>
      </c>
      <c r="F311" s="120" t="str">
        <f>IF(ISBLANK([7]Data!D13)," ",[7]Data!D13)</f>
        <v>أنثى</v>
      </c>
      <c r="G311" s="120" t="str">
        <f>IF(ISBLANK([7]Data!E13)," ",[7]Data!E13)</f>
        <v xml:space="preserve"> </v>
      </c>
      <c r="H311" s="120">
        <f>IF(ISBLANK([7]Data!F13)," ",[7]Data!F13)</f>
        <v>1</v>
      </c>
      <c r="I311" s="120">
        <f>IF(ISBLANK([7]Data!G13)," ",[7]Data!G13)</f>
        <v>1</v>
      </c>
      <c r="J311" s="120">
        <f>IF(ISBLANK([7]Data!H13)," ",[7]Data!H13)</f>
        <v>5.39</v>
      </c>
      <c r="K311" s="120"/>
      <c r="L311" s="120">
        <f>IF(ISBLANK([7]Data!J13)," ",[7]Data!J13)</f>
        <v>6.44</v>
      </c>
      <c r="M311" s="120"/>
    </row>
    <row r="312" spans="1:13" ht="18.75" x14ac:dyDescent="0.3">
      <c r="A312" s="120" t="str">
        <f>B312&amp;"_"&amp;COUNTIF($C$10:$C$10:B312,B312)</f>
        <v>أهلامين_198</v>
      </c>
      <c r="B312" s="120" t="str">
        <f>IF(ISBLANK([7]Data!B14)," ",[7]Data!$C$7)</f>
        <v>أهلامين</v>
      </c>
      <c r="C312" s="120" t="str">
        <f>IF(ISBLANK([7]Data!H14)," ",[7]Data!$L$7)</f>
        <v>6APG-6</v>
      </c>
      <c r="D312" s="120" t="str">
        <f>IF(ISBLANK([7]Data!B14)," ",[7]Data!B14)</f>
        <v>E132012603</v>
      </c>
      <c r="E312" s="120" t="str">
        <f>IF(ISBLANK([7]Data!C14)," ",[7]Data!C14)</f>
        <v>أهلمين3</v>
      </c>
      <c r="F312" s="120" t="str">
        <f>IF(ISBLANK([7]Data!D14)," ",[7]Data!D14)</f>
        <v>ذكر</v>
      </c>
      <c r="G312" s="120" t="str">
        <f>IF(ISBLANK([7]Data!E14)," ",[7]Data!E14)</f>
        <v xml:space="preserve"> </v>
      </c>
      <c r="H312" s="120">
        <f>IF(ISBLANK([7]Data!F14)," ",[7]Data!F14)</f>
        <v>1</v>
      </c>
      <c r="I312" s="120">
        <f>IF(ISBLANK([7]Data!G14)," ",[7]Data!G14)</f>
        <v>1</v>
      </c>
      <c r="J312" s="120">
        <f>IF(ISBLANK([7]Data!H14)," ",[7]Data!H14)</f>
        <v>6.73</v>
      </c>
      <c r="K312" s="120"/>
      <c r="L312" s="120">
        <f>IF(ISBLANK([7]Data!J14)," ",[7]Data!J14)</f>
        <v>8.2100000000000009</v>
      </c>
      <c r="M312" s="120"/>
    </row>
    <row r="313" spans="1:13" ht="18.75" x14ac:dyDescent="0.3">
      <c r="A313" s="120" t="str">
        <f>B313&amp;"_"&amp;COUNTIF($C$10:$C$10:B313,B313)</f>
        <v>أهلامين_199</v>
      </c>
      <c r="B313" s="120" t="str">
        <f>IF(ISBLANK([7]Data!B15)," ",[7]Data!$C$7)</f>
        <v>أهلامين</v>
      </c>
      <c r="C313" s="120" t="str">
        <f>IF(ISBLANK([7]Data!H15)," ",[7]Data!$L$7)</f>
        <v>6APG-6</v>
      </c>
      <c r="D313" s="120" t="str">
        <f>IF(ISBLANK([7]Data!B15)," ",[7]Data!B15)</f>
        <v>E132245333</v>
      </c>
      <c r="E313" s="120" t="str">
        <f>IF(ISBLANK([7]Data!C15)," ",[7]Data!C15)</f>
        <v>أهلمين4</v>
      </c>
      <c r="F313" s="120" t="str">
        <f>IF(ISBLANK([7]Data!D15)," ",[7]Data!D15)</f>
        <v>أنثى</v>
      </c>
      <c r="G313" s="120" t="str">
        <f>IF(ISBLANK([7]Data!E15)," ",[7]Data!E15)</f>
        <v xml:space="preserve"> </v>
      </c>
      <c r="H313" s="120">
        <f>IF(ISBLANK([7]Data!F15)," ",[7]Data!F15)</f>
        <v>2</v>
      </c>
      <c r="I313" s="120">
        <f>IF(ISBLANK([7]Data!G15)," ",[7]Data!G15)</f>
        <v>1</v>
      </c>
      <c r="J313" s="120">
        <f>IF(ISBLANK([7]Data!H15)," ",[7]Data!H15)</f>
        <v>5.57</v>
      </c>
      <c r="K313" s="120"/>
      <c r="L313" s="120">
        <f>IF(ISBLANK([7]Data!J15)," ",[7]Data!J15)</f>
        <v>6.61</v>
      </c>
      <c r="M313" s="120"/>
    </row>
    <row r="314" spans="1:13" ht="18.75" x14ac:dyDescent="0.3">
      <c r="A314" s="120" t="str">
        <f>B314&amp;"_"&amp;COUNTIF($C$10:$C$10:B314,B314)</f>
        <v>أهلامين_200</v>
      </c>
      <c r="B314" s="120" t="str">
        <f>IF(ISBLANK([7]Data!B16)," ",[7]Data!$C$7)</f>
        <v>أهلامين</v>
      </c>
      <c r="C314" s="120" t="str">
        <f>IF(ISBLANK([7]Data!H16)," ",[7]Data!$L$7)</f>
        <v>6APG-6</v>
      </c>
      <c r="D314" s="120" t="str">
        <f>IF(ISBLANK([7]Data!B16)," ",[7]Data!B16)</f>
        <v>E133087934</v>
      </c>
      <c r="E314" s="120" t="str">
        <f>IF(ISBLANK([7]Data!C16)," ",[7]Data!C16)</f>
        <v>أهلمين5</v>
      </c>
      <c r="F314" s="120" t="str">
        <f>IF(ISBLANK([7]Data!D16)," ",[7]Data!D16)</f>
        <v>أنثى</v>
      </c>
      <c r="G314" s="120" t="str">
        <f>IF(ISBLANK([7]Data!E16)," ",[7]Data!E16)</f>
        <v xml:space="preserve"> </v>
      </c>
      <c r="H314" s="120">
        <f>IF(ISBLANK([7]Data!F16)," ",[7]Data!F16)</f>
        <v>1</v>
      </c>
      <c r="I314" s="120">
        <f>IF(ISBLANK([7]Data!G16)," ",[7]Data!G16)</f>
        <v>1</v>
      </c>
      <c r="J314" s="120">
        <f>IF(ISBLANK([7]Data!H16)," ",[7]Data!H16)</f>
        <v>6.44</v>
      </c>
      <c r="K314" s="120"/>
      <c r="L314" s="120">
        <f>IF(ISBLANK([7]Data!J16)," ",[7]Data!J16)</f>
        <v>7.53</v>
      </c>
      <c r="M314" s="120"/>
    </row>
    <row r="315" spans="1:13" ht="18.75" x14ac:dyDescent="0.3">
      <c r="A315" s="120" t="str">
        <f>B315&amp;"_"&amp;COUNTIF($C$10:$C$10:B315,B315)</f>
        <v>أهلامين_201</v>
      </c>
      <c r="B315" s="120" t="str">
        <f>IF(ISBLANK([7]Data!B17)," ",[7]Data!$C$7)</f>
        <v>أهلامين</v>
      </c>
      <c r="C315" s="120" t="str">
        <f>IF(ISBLANK([7]Data!H17)," ",[7]Data!$L$7)</f>
        <v>6APG-6</v>
      </c>
      <c r="D315" s="120" t="str">
        <f>IF(ISBLANK([7]Data!B17)," ",[7]Data!B17)</f>
        <v>E139057118</v>
      </c>
      <c r="E315" s="120" t="str">
        <f>IF(ISBLANK([7]Data!C17)," ",[7]Data!C17)</f>
        <v>أهلمين6</v>
      </c>
      <c r="F315" s="120" t="str">
        <f>IF(ISBLANK([7]Data!D17)," ",[7]Data!D17)</f>
        <v>أنثى</v>
      </c>
      <c r="G315" s="120" t="str">
        <f>IF(ISBLANK([7]Data!E17)," ",[7]Data!E17)</f>
        <v xml:space="preserve"> </v>
      </c>
      <c r="H315" s="120">
        <f>IF(ISBLANK([7]Data!F17)," ",[7]Data!F17)</f>
        <v>1</v>
      </c>
      <c r="I315" s="120">
        <f>IF(ISBLANK([7]Data!G17)," ",[7]Data!G17)</f>
        <v>1</v>
      </c>
      <c r="J315" s="120">
        <f>IF(ISBLANK([7]Data!H17)," ",[7]Data!H17)</f>
        <v>8.16</v>
      </c>
      <c r="K315" s="120"/>
      <c r="L315" s="120">
        <f>IF(ISBLANK([7]Data!J17)," ",[7]Data!J17)</f>
        <v>8.84</v>
      </c>
      <c r="M315" s="120"/>
    </row>
    <row r="316" spans="1:13" ht="18.75" x14ac:dyDescent="0.3">
      <c r="A316" s="120" t="str">
        <f>B316&amp;"_"&amp;COUNTIF($C$10:$C$10:B316,B316)</f>
        <v>أهلامين_202</v>
      </c>
      <c r="B316" s="120" t="str">
        <f>IF(ISBLANK([7]Data!B18)," ",[7]Data!$C$7)</f>
        <v>أهلامين</v>
      </c>
      <c r="C316" s="120" t="str">
        <f>IF(ISBLANK([7]Data!H18)," ",[7]Data!$L$7)</f>
        <v>6APG-6</v>
      </c>
      <c r="D316" s="120" t="str">
        <f>IF(ISBLANK([7]Data!B18)," ",[7]Data!B18)</f>
        <v>E140099485</v>
      </c>
      <c r="E316" s="120" t="str">
        <f>IF(ISBLANK([7]Data!C18)," ",[7]Data!C18)</f>
        <v>أهلمين7</v>
      </c>
      <c r="F316" s="120" t="str">
        <f>IF(ISBLANK([7]Data!D18)," ",[7]Data!D18)</f>
        <v>ذكر</v>
      </c>
      <c r="G316" s="120" t="str">
        <f>IF(ISBLANK([7]Data!E18)," ",[7]Data!E18)</f>
        <v xml:space="preserve"> </v>
      </c>
      <c r="H316" s="120">
        <f>IF(ISBLANK([7]Data!F18)," ",[7]Data!F18)</f>
        <v>1</v>
      </c>
      <c r="I316" s="120">
        <f>IF(ISBLANK([7]Data!G18)," ",[7]Data!G18)</f>
        <v>1</v>
      </c>
      <c r="J316" s="120">
        <f>IF(ISBLANK([7]Data!H18)," ",[7]Data!H18)</f>
        <v>4.97</v>
      </c>
      <c r="K316" s="120"/>
      <c r="L316" s="120">
        <f>IF(ISBLANK([7]Data!J18)," ",[7]Data!J18)</f>
        <v>4.01</v>
      </c>
      <c r="M316" s="120"/>
    </row>
    <row r="317" spans="1:13" ht="18.75" x14ac:dyDescent="0.3">
      <c r="A317" s="120" t="str">
        <f>B317&amp;"_"&amp;COUNTIF($C$10:$C$10:B317,B317)</f>
        <v>أهلامين_203</v>
      </c>
      <c r="B317" s="120" t="str">
        <f>IF(ISBLANK([7]Data!B19)," ",[7]Data!$C$7)</f>
        <v>أهلامين</v>
      </c>
      <c r="C317" s="120" t="str">
        <f>IF(ISBLANK([7]Data!H19)," ",[7]Data!$L$7)</f>
        <v>6APG-6</v>
      </c>
      <c r="D317" s="120" t="str">
        <f>IF(ISBLANK([7]Data!B19)," ",[7]Data!B19)</f>
        <v>E140099487</v>
      </c>
      <c r="E317" s="120" t="str">
        <f>IF(ISBLANK([7]Data!C19)," ",[7]Data!C19)</f>
        <v>أهلمين8</v>
      </c>
      <c r="F317" s="120" t="str">
        <f>IF(ISBLANK([7]Data!D19)," ",[7]Data!D19)</f>
        <v>ذكر</v>
      </c>
      <c r="G317" s="120" t="str">
        <f>IF(ISBLANK([7]Data!E19)," ",[7]Data!E19)</f>
        <v xml:space="preserve"> </v>
      </c>
      <c r="H317" s="120">
        <f>IF(ISBLANK([7]Data!F19)," ",[7]Data!F19)</f>
        <v>1</v>
      </c>
      <c r="I317" s="120">
        <f>IF(ISBLANK([7]Data!G19)," ",[7]Data!G19)</f>
        <v>1</v>
      </c>
      <c r="J317" s="120">
        <f>IF(ISBLANK([7]Data!H19)," ",[7]Data!H19)</f>
        <v>5.33</v>
      </c>
      <c r="K317" s="120"/>
      <c r="L317" s="120">
        <f>IF(ISBLANK([7]Data!J19)," ",[7]Data!J19)</f>
        <v>4.53</v>
      </c>
      <c r="M317" s="120"/>
    </row>
    <row r="318" spans="1:13" ht="18.75" x14ac:dyDescent="0.3">
      <c r="A318" s="120" t="str">
        <f>B318&amp;"_"&amp;COUNTIF($C$10:$C$10:B318,B318)</f>
        <v>أهلامين_204</v>
      </c>
      <c r="B318" s="120" t="str">
        <f>IF(ISBLANK([7]Data!B20)," ",[7]Data!$C$7)</f>
        <v>أهلامين</v>
      </c>
      <c r="C318" s="120" t="str">
        <f>IF(ISBLANK([7]Data!H20)," ",[7]Data!$L$7)</f>
        <v>6APG-6</v>
      </c>
      <c r="D318" s="120" t="str">
        <f>IF(ISBLANK([7]Data!B20)," ",[7]Data!B20)</f>
        <v>E140121535</v>
      </c>
      <c r="E318" s="120" t="str">
        <f>IF(ISBLANK([7]Data!C20)," ",[7]Data!C20)</f>
        <v>أهلمين9</v>
      </c>
      <c r="F318" s="120" t="str">
        <f>IF(ISBLANK([7]Data!D20)," ",[7]Data!D20)</f>
        <v>ذكر</v>
      </c>
      <c r="G318" s="120" t="str">
        <f>IF(ISBLANK([7]Data!E20)," ",[7]Data!E20)</f>
        <v xml:space="preserve"> </v>
      </c>
      <c r="H318" s="120">
        <f>IF(ISBLANK([7]Data!F20)," ",[7]Data!F20)</f>
        <v>1</v>
      </c>
      <c r="I318" s="120">
        <f>IF(ISBLANK([7]Data!G20)," ",[7]Data!G20)</f>
        <v>1</v>
      </c>
      <c r="J318" s="120">
        <f>IF(ISBLANK([7]Data!H20)," ",[7]Data!H20)</f>
        <v>5.42</v>
      </c>
      <c r="K318" s="120"/>
      <c r="L318" s="120">
        <f>IF(ISBLANK([7]Data!J20)," ",[7]Data!J20)</f>
        <v>5.63</v>
      </c>
      <c r="M318" s="120"/>
    </row>
    <row r="319" spans="1:13" ht="18.75" x14ac:dyDescent="0.3">
      <c r="A319" s="120" t="str">
        <f>B319&amp;"_"&amp;COUNTIF($C$10:$C$10:B319,B319)</f>
        <v>أهلامين_205</v>
      </c>
      <c r="B319" s="120" t="str">
        <f>IF(ISBLANK([7]Data!B21)," ",[7]Data!$C$7)</f>
        <v>أهلامين</v>
      </c>
      <c r="C319" s="120" t="str">
        <f>IF(ISBLANK([7]Data!H21)," ",[7]Data!$L$7)</f>
        <v>6APG-6</v>
      </c>
      <c r="D319" s="120" t="str">
        <f>IF(ISBLANK([7]Data!B21)," ",[7]Data!B21)</f>
        <v>E140121536</v>
      </c>
      <c r="E319" s="120" t="str">
        <f>IF(ISBLANK([7]Data!C21)," ",[7]Data!C21)</f>
        <v>أهلمين10</v>
      </c>
      <c r="F319" s="120" t="str">
        <f>IF(ISBLANK([7]Data!D21)," ",[7]Data!D21)</f>
        <v>ذكر</v>
      </c>
      <c r="G319" s="120" t="str">
        <f>IF(ISBLANK([7]Data!E21)," ",[7]Data!E21)</f>
        <v xml:space="preserve"> </v>
      </c>
      <c r="H319" s="120">
        <f>IF(ISBLANK([7]Data!F21)," ",[7]Data!F21)</f>
        <v>1</v>
      </c>
      <c r="I319" s="120">
        <f>IF(ISBLANK([7]Data!G21)," ",[7]Data!G21)</f>
        <v>1</v>
      </c>
      <c r="J319" s="120">
        <f>IF(ISBLANK([7]Data!H21)," ",[7]Data!H21)</f>
        <v>7.93</v>
      </c>
      <c r="K319" s="120"/>
      <c r="L319" s="120">
        <f>IF(ISBLANK([7]Data!J21)," ",[7]Data!J21)</f>
        <v>9.27</v>
      </c>
      <c r="M319" s="120"/>
    </row>
    <row r="320" spans="1:13" ht="18.75" x14ac:dyDescent="0.3">
      <c r="A320" s="120" t="str">
        <f>B320&amp;"_"&amp;COUNTIF($C$10:$C$10:B320,B320)</f>
        <v>أهلامين_206</v>
      </c>
      <c r="B320" s="120" t="str">
        <f>IF(ISBLANK([7]Data!B22)," ",[7]Data!$C$7)</f>
        <v>أهلامين</v>
      </c>
      <c r="C320" s="120" t="str">
        <f>IF(ISBLANK([7]Data!H22)," ",[7]Data!$L$7)</f>
        <v>6APG-6</v>
      </c>
      <c r="D320" s="120" t="str">
        <f>IF(ISBLANK([7]Data!B22)," ",[7]Data!B22)</f>
        <v>E141118470</v>
      </c>
      <c r="E320" s="120" t="str">
        <f>IF(ISBLANK([7]Data!C22)," ",[7]Data!C22)</f>
        <v>أهلمين11</v>
      </c>
      <c r="F320" s="120" t="str">
        <f>IF(ISBLANK([7]Data!D22)," ",[7]Data!D22)</f>
        <v>ذكر</v>
      </c>
      <c r="G320" s="120" t="str">
        <f>IF(ISBLANK([7]Data!E22)," ",[7]Data!E22)</f>
        <v xml:space="preserve"> </v>
      </c>
      <c r="H320" s="120">
        <f>IF(ISBLANK([7]Data!F22)," ",[7]Data!F22)</f>
        <v>1</v>
      </c>
      <c r="I320" s="120">
        <f>IF(ISBLANK([7]Data!G22)," ",[7]Data!G22)</f>
        <v>1</v>
      </c>
      <c r="J320" s="120">
        <f>IF(ISBLANK([7]Data!H22)," ",[7]Data!H22)</f>
        <v>5.48</v>
      </c>
      <c r="K320" s="120"/>
      <c r="L320" s="120">
        <f>IF(ISBLANK([7]Data!J22)," ",[7]Data!J22)</f>
        <v>7.18</v>
      </c>
      <c r="M320" s="120"/>
    </row>
    <row r="321" spans="1:13" ht="18.75" x14ac:dyDescent="0.3">
      <c r="A321" s="120" t="str">
        <f>B321&amp;"_"&amp;COUNTIF($C$10:$C$10:B321,B321)</f>
        <v>أهلامين_207</v>
      </c>
      <c r="B321" s="120" t="str">
        <f>IF(ISBLANK([7]Data!B23)," ",[7]Data!$C$7)</f>
        <v>أهلامين</v>
      </c>
      <c r="C321" s="120" t="str">
        <f>IF(ISBLANK([7]Data!H23)," ",[7]Data!$L$7)</f>
        <v>6APG-6</v>
      </c>
      <c r="D321" s="120" t="str">
        <f>IF(ISBLANK([7]Data!B23)," ",[7]Data!B23)</f>
        <v>E141124147</v>
      </c>
      <c r="E321" s="120" t="str">
        <f>IF(ISBLANK([7]Data!C23)," ",[7]Data!C23)</f>
        <v>أهلمين12</v>
      </c>
      <c r="F321" s="120" t="str">
        <f>IF(ISBLANK([7]Data!D23)," ",[7]Data!D23)</f>
        <v>ذكر</v>
      </c>
      <c r="G321" s="120" t="str">
        <f>IF(ISBLANK([7]Data!E23)," ",[7]Data!E23)</f>
        <v xml:space="preserve"> </v>
      </c>
      <c r="H321" s="120">
        <f>IF(ISBLANK([7]Data!F23)," ",[7]Data!F23)</f>
        <v>1</v>
      </c>
      <c r="I321" s="120">
        <f>IF(ISBLANK([7]Data!G23)," ",[7]Data!G23)</f>
        <v>1</v>
      </c>
      <c r="J321" s="120">
        <f>IF(ISBLANK([7]Data!H23)," ",[7]Data!H23)</f>
        <v>5.77</v>
      </c>
      <c r="K321" s="120"/>
      <c r="L321" s="120">
        <f>IF(ISBLANK([7]Data!J23)," ",[7]Data!J23)</f>
        <v>7.44</v>
      </c>
      <c r="M321" s="120"/>
    </row>
    <row r="322" spans="1:13" ht="18.75" x14ac:dyDescent="0.3">
      <c r="A322" s="120" t="str">
        <f>B322&amp;"_"&amp;COUNTIF($C$10:$C$10:B322,B322)</f>
        <v>أهلامين_208</v>
      </c>
      <c r="B322" s="120" t="str">
        <f>IF(ISBLANK([7]Data!B24)," ",[7]Data!$C$7)</f>
        <v>أهلامين</v>
      </c>
      <c r="C322" s="120" t="str">
        <f>IF(ISBLANK([7]Data!H24)," ",[7]Data!$L$7)</f>
        <v>6APG-6</v>
      </c>
      <c r="D322" s="120" t="str">
        <f>IF(ISBLANK([7]Data!B24)," ",[7]Data!B24)</f>
        <v>E142094383</v>
      </c>
      <c r="E322" s="120" t="str">
        <f>IF(ISBLANK([7]Data!C24)," ",[7]Data!C24)</f>
        <v>أهلمين13</v>
      </c>
      <c r="F322" s="120" t="str">
        <f>IF(ISBLANK([7]Data!D24)," ",[7]Data!D24)</f>
        <v>أنثى</v>
      </c>
      <c r="G322" s="120" t="str">
        <f>IF(ISBLANK([7]Data!E24)," ",[7]Data!E24)</f>
        <v xml:space="preserve"> </v>
      </c>
      <c r="H322" s="120">
        <f>IF(ISBLANK([7]Data!F24)," ",[7]Data!F24)</f>
        <v>2</v>
      </c>
      <c r="I322" s="120">
        <f>IF(ISBLANK([7]Data!G24)," ",[7]Data!G24)</f>
        <v>1</v>
      </c>
      <c r="J322" s="120">
        <f>IF(ISBLANK([7]Data!H24)," ",[7]Data!H24)</f>
        <v>4.92</v>
      </c>
      <c r="K322" s="120"/>
      <c r="L322" s="120">
        <f>IF(ISBLANK([7]Data!J24)," ",[7]Data!J24)</f>
        <v>2.79</v>
      </c>
      <c r="M322" s="120"/>
    </row>
    <row r="323" spans="1:13" ht="18.75" x14ac:dyDescent="0.3">
      <c r="A323" s="120" t="str">
        <f>B323&amp;"_"&amp;COUNTIF($C$10:$C$10:B323,B323)</f>
        <v>أهلامين_209</v>
      </c>
      <c r="B323" s="120" t="str">
        <f>IF(ISBLANK([7]Data!B25)," ",[7]Data!$C$7)</f>
        <v>أهلامين</v>
      </c>
      <c r="C323" s="120" t="str">
        <f>IF(ISBLANK([7]Data!H25)," ",[7]Data!$L$7)</f>
        <v>6APG-6</v>
      </c>
      <c r="D323" s="120" t="str">
        <f>IF(ISBLANK([7]Data!B25)," ",[7]Data!B25)</f>
        <v>E142121685</v>
      </c>
      <c r="E323" s="120" t="str">
        <f>IF(ISBLANK([7]Data!C25)," ",[7]Data!C25)</f>
        <v>أهلمين14</v>
      </c>
      <c r="F323" s="120" t="str">
        <f>IF(ISBLANK([7]Data!D25)," ",[7]Data!D25)</f>
        <v>أنثى</v>
      </c>
      <c r="G323" s="120" t="str">
        <f>IF(ISBLANK([7]Data!E25)," ",[7]Data!E25)</f>
        <v xml:space="preserve"> </v>
      </c>
      <c r="H323" s="120">
        <f>IF(ISBLANK([7]Data!F25)," ",[7]Data!F25)</f>
        <v>1</v>
      </c>
      <c r="I323" s="120">
        <f>IF(ISBLANK([7]Data!G25)," ",[7]Data!G25)</f>
        <v>1</v>
      </c>
      <c r="J323" s="120">
        <f>IF(ISBLANK([7]Data!H25)," ",[7]Data!H25)</f>
        <v>5.95</v>
      </c>
      <c r="K323" s="120"/>
      <c r="L323" s="120">
        <f>IF(ISBLANK([7]Data!J25)," ",[7]Data!J25)</f>
        <v>6.64</v>
      </c>
      <c r="M323" s="120"/>
    </row>
    <row r="324" spans="1:13" ht="18.75" x14ac:dyDescent="0.3">
      <c r="A324" s="120" t="str">
        <f>B324&amp;"_"&amp;COUNTIF($C$10:$C$10:B324,B324)</f>
        <v>أهلامين_210</v>
      </c>
      <c r="B324" s="120" t="str">
        <f>IF(ISBLANK([7]Data!B26)," ",[7]Data!$C$7)</f>
        <v>أهلامين</v>
      </c>
      <c r="C324" s="120" t="str">
        <f>IF(ISBLANK([7]Data!H26)," ",[7]Data!$L$7)</f>
        <v>6APG-6</v>
      </c>
      <c r="D324" s="120" t="str">
        <f>IF(ISBLANK([7]Data!B26)," ",[7]Data!B26)</f>
        <v>E144124234</v>
      </c>
      <c r="E324" s="120" t="str">
        <f>IF(ISBLANK([7]Data!C26)," ",[7]Data!C26)</f>
        <v>أهلمين15</v>
      </c>
      <c r="F324" s="120" t="str">
        <f>IF(ISBLANK([7]Data!D26)," ",[7]Data!D26)</f>
        <v>أنثى</v>
      </c>
      <c r="G324" s="120" t="str">
        <f>IF(ISBLANK([7]Data!E26)," ",[7]Data!E26)</f>
        <v xml:space="preserve"> </v>
      </c>
      <c r="H324" s="120">
        <f>IF(ISBLANK([7]Data!F26)," ",[7]Data!F26)</f>
        <v>1</v>
      </c>
      <c r="I324" s="120">
        <f>IF(ISBLANK([7]Data!G26)," ",[7]Data!G26)</f>
        <v>1</v>
      </c>
      <c r="J324" s="120">
        <f>IF(ISBLANK([7]Data!H26)," ",[7]Data!H26)</f>
        <v>5.6</v>
      </c>
      <c r="K324" s="120"/>
      <c r="L324" s="120">
        <f>IF(ISBLANK([7]Data!J26)," ",[7]Data!J26)</f>
        <v>6.77</v>
      </c>
      <c r="M324" s="120"/>
    </row>
    <row r="325" spans="1:13" ht="18.75" x14ac:dyDescent="0.3">
      <c r="A325" s="120" t="str">
        <f>B325&amp;"_"&amp;COUNTIF($C$10:$C$10:B325,B325)</f>
        <v>أهلامين_211</v>
      </c>
      <c r="B325" s="120" t="str">
        <f>IF(ISBLANK([7]Data!B27)," ",[7]Data!$C$7)</f>
        <v>أهلامين</v>
      </c>
      <c r="C325" s="120" t="str">
        <f>IF(ISBLANK([7]Data!H27)," ",[7]Data!$L$7)</f>
        <v>6APG-6</v>
      </c>
      <c r="D325" s="120" t="str">
        <f>IF(ISBLANK([7]Data!B27)," ",[7]Data!B27)</f>
        <v>E144124236</v>
      </c>
      <c r="E325" s="120" t="str">
        <f>IF(ISBLANK([7]Data!C27)," ",[7]Data!C27)</f>
        <v>أهلمين16</v>
      </c>
      <c r="F325" s="120" t="str">
        <f>IF(ISBLANK([7]Data!D27)," ",[7]Data!D27)</f>
        <v>أنثى</v>
      </c>
      <c r="G325" s="120" t="str">
        <f>IF(ISBLANK([7]Data!E27)," ",[7]Data!E27)</f>
        <v xml:space="preserve"> </v>
      </c>
      <c r="H325" s="120">
        <f>IF(ISBLANK([7]Data!F27)," ",[7]Data!F27)</f>
        <v>1</v>
      </c>
      <c r="I325" s="120">
        <f>IF(ISBLANK([7]Data!G27)," ",[7]Data!G27)</f>
        <v>1</v>
      </c>
      <c r="J325" s="120">
        <f>IF(ISBLANK([7]Data!H27)," ",[7]Data!H27)</f>
        <v>5.05</v>
      </c>
      <c r="K325" s="120"/>
      <c r="L325" s="120">
        <f>IF(ISBLANK([7]Data!J27)," ",[7]Data!J27)</f>
        <v>4.1900000000000004</v>
      </c>
      <c r="M325" s="120"/>
    </row>
    <row r="326" spans="1:13" ht="18.75" x14ac:dyDescent="0.3">
      <c r="A326" s="120" t="str">
        <f>B326&amp;"_"&amp;COUNTIF($C$10:$C$10:B326,B326)</f>
        <v>أهلامين_212</v>
      </c>
      <c r="B326" s="120" t="str">
        <f>IF(ISBLANK([7]Data!B28)," ",[7]Data!$C$7)</f>
        <v>أهلامين</v>
      </c>
      <c r="C326" s="120" t="str">
        <f>IF(ISBLANK([7]Data!H28)," ",[7]Data!$L$7)</f>
        <v>6APG-6</v>
      </c>
      <c r="D326" s="120" t="str">
        <f>IF(ISBLANK([7]Data!B28)," ",[7]Data!B28)</f>
        <v>E144124238</v>
      </c>
      <c r="E326" s="120" t="str">
        <f>IF(ISBLANK([7]Data!C28)," ",[7]Data!C28)</f>
        <v>أهلمين17</v>
      </c>
      <c r="F326" s="120" t="str">
        <f>IF(ISBLANK([7]Data!D28)," ",[7]Data!D28)</f>
        <v>أنثى</v>
      </c>
      <c r="G326" s="120" t="str">
        <f>IF(ISBLANK([7]Data!E28)," ",[7]Data!E28)</f>
        <v xml:space="preserve"> </v>
      </c>
      <c r="H326" s="120">
        <f>IF(ISBLANK([7]Data!F28)," ",[7]Data!F28)</f>
        <v>1</v>
      </c>
      <c r="I326" s="120">
        <f>IF(ISBLANK([7]Data!G28)," ",[7]Data!G28)</f>
        <v>1</v>
      </c>
      <c r="J326" s="120">
        <f>IF(ISBLANK([7]Data!H28)," ",[7]Data!H28)</f>
        <v>5.3</v>
      </c>
      <c r="K326" s="120"/>
      <c r="L326" s="120">
        <f>IF(ISBLANK([7]Data!J28)," ",[7]Data!J28)</f>
        <v>5.08</v>
      </c>
      <c r="M326" s="120"/>
    </row>
    <row r="327" spans="1:13" ht="18.75" x14ac:dyDescent="0.3">
      <c r="A327" s="120" t="str">
        <f>B327&amp;"_"&amp;COUNTIF($C$10:$C$10:B327,B327)</f>
        <v>أهلامين_213</v>
      </c>
      <c r="B327" s="120" t="str">
        <f>IF(ISBLANK([7]Data!B29)," ",[7]Data!$C$7)</f>
        <v>أهلامين</v>
      </c>
      <c r="C327" s="120" t="str">
        <f>IF(ISBLANK([7]Data!H29)," ",[7]Data!$L$7)</f>
        <v>6APG-6</v>
      </c>
      <c r="D327" s="120" t="str">
        <f>IF(ISBLANK([7]Data!B29)," ",[7]Data!B29)</f>
        <v>E147108468</v>
      </c>
      <c r="E327" s="120" t="str">
        <f>IF(ISBLANK([7]Data!C29)," ",[7]Data!C29)</f>
        <v>أهلمين18</v>
      </c>
      <c r="F327" s="120" t="str">
        <f>IF(ISBLANK([7]Data!D29)," ",[7]Data!D29)</f>
        <v>أنثى</v>
      </c>
      <c r="G327" s="120">
        <f>IF(ISBLANK([7]Data!E29)," ",[7]Data!E29)</f>
        <v>1</v>
      </c>
      <c r="H327" s="120">
        <f>IF(ISBLANK([7]Data!F29)," ",[7]Data!F29)</f>
        <v>1</v>
      </c>
      <c r="I327" s="120">
        <f>IF(ISBLANK([7]Data!G29)," ",[7]Data!G29)</f>
        <v>1</v>
      </c>
      <c r="J327" s="120">
        <f>IF(ISBLANK([7]Data!H29)," ",[7]Data!H29)</f>
        <v>5.16</v>
      </c>
      <c r="K327" s="120"/>
      <c r="L327" s="120">
        <f>IF(ISBLANK([7]Data!J29)," ",[7]Data!J29)</f>
        <v>6.31</v>
      </c>
      <c r="M327" s="120"/>
    </row>
    <row r="328" spans="1:13" ht="18.75" x14ac:dyDescent="0.3">
      <c r="A328" s="120" t="str">
        <f>B328&amp;"_"&amp;COUNTIF($C$10:$C$10:B328,B328)</f>
        <v>أهلامين_214</v>
      </c>
      <c r="B328" s="120" t="str">
        <f>IF(ISBLANK([7]Data!B30)," ",[7]Data!$C$7)</f>
        <v>أهلامين</v>
      </c>
      <c r="C328" s="120" t="str">
        <f>IF(ISBLANK([7]Data!H30)," ",[7]Data!$L$7)</f>
        <v>6APG-6</v>
      </c>
      <c r="D328" s="120" t="str">
        <f>IF(ISBLANK([7]Data!B30)," ",[7]Data!B30)</f>
        <v>E148029910</v>
      </c>
      <c r="E328" s="120" t="str">
        <f>IF(ISBLANK([7]Data!C30)," ",[7]Data!C30)</f>
        <v>أهلمين19</v>
      </c>
      <c r="F328" s="120" t="str">
        <f>IF(ISBLANK([7]Data!D30)," ",[7]Data!D30)</f>
        <v>أنثى</v>
      </c>
      <c r="G328" s="120" t="str">
        <f>IF(ISBLANK([7]Data!E30)," ",[7]Data!E30)</f>
        <v xml:space="preserve"> </v>
      </c>
      <c r="H328" s="120">
        <f>IF(ISBLANK([7]Data!F30)," ",[7]Data!F30)</f>
        <v>1</v>
      </c>
      <c r="I328" s="120">
        <f>IF(ISBLANK([7]Data!G30)," ",[7]Data!G30)</f>
        <v>1</v>
      </c>
      <c r="J328" s="120">
        <f>IF(ISBLANK([7]Data!H30)," ",[7]Data!H30)</f>
        <v>8.27</v>
      </c>
      <c r="K328" s="120"/>
      <c r="L328" s="120">
        <f>IF(ISBLANK([7]Data!J30)," ",[7]Data!J30)</f>
        <v>9.33</v>
      </c>
      <c r="M328" s="120"/>
    </row>
    <row r="329" spans="1:13" ht="18.75" x14ac:dyDescent="0.3">
      <c r="A329" s="120" t="str">
        <f>B329&amp;"_"&amp;COUNTIF($C$10:$C$10:B329,B329)</f>
        <v>أهلامين_215</v>
      </c>
      <c r="B329" s="120" t="str">
        <f>IF(ISBLANK([7]Data!B31)," ",[7]Data!$C$7)</f>
        <v>أهلامين</v>
      </c>
      <c r="C329" s="120" t="str">
        <f>IF(ISBLANK([7]Data!H31)," ",[7]Data!$L$7)</f>
        <v>6APG-6</v>
      </c>
      <c r="D329" s="120" t="str">
        <f>IF(ISBLANK([7]Data!B31)," ",[7]Data!B31)</f>
        <v>E148108395</v>
      </c>
      <c r="E329" s="120" t="str">
        <f>IF(ISBLANK([7]Data!C31)," ",[7]Data!C31)</f>
        <v>أهلمين20</v>
      </c>
      <c r="F329" s="120" t="str">
        <f>IF(ISBLANK([7]Data!D31)," ",[7]Data!D31)</f>
        <v>ذكر</v>
      </c>
      <c r="G329" s="120">
        <f>IF(ISBLANK([7]Data!E31)," ",[7]Data!E31)</f>
        <v>1</v>
      </c>
      <c r="H329" s="120">
        <f>IF(ISBLANK([7]Data!F31)," ",[7]Data!F31)</f>
        <v>1</v>
      </c>
      <c r="I329" s="120">
        <f>IF(ISBLANK([7]Data!G31)," ",[7]Data!G31)</f>
        <v>1</v>
      </c>
      <c r="J329" s="120">
        <f>IF(ISBLANK([7]Data!H31)," ",[7]Data!H31)</f>
        <v>5.21</v>
      </c>
      <c r="K329" s="120"/>
      <c r="L329" s="120">
        <f>IF(ISBLANK([7]Data!J31)," ",[7]Data!J31)</f>
        <v>5.83</v>
      </c>
      <c r="M329" s="120"/>
    </row>
    <row r="330" spans="1:13" ht="18.75" x14ac:dyDescent="0.3">
      <c r="A330" s="120" t="str">
        <f>B330&amp;"_"&amp;COUNTIF($C$10:$C$10:B330,B330)</f>
        <v>أهلامين_216</v>
      </c>
      <c r="B330" s="120" t="str">
        <f>IF(ISBLANK([7]Data!B32)," ",[7]Data!$C$7)</f>
        <v>أهلامين</v>
      </c>
      <c r="C330" s="120" t="str">
        <f>IF(ISBLANK([7]Data!H32)," ",[7]Data!$L$7)</f>
        <v>6APG-6</v>
      </c>
      <c r="D330" s="120" t="str">
        <f>IF(ISBLANK([7]Data!B32)," ",[7]Data!B32)</f>
        <v>E149094374</v>
      </c>
      <c r="E330" s="120" t="str">
        <f>IF(ISBLANK([7]Data!C32)," ",[7]Data!C32)</f>
        <v>أهلمين21</v>
      </c>
      <c r="F330" s="120" t="str">
        <f>IF(ISBLANK([7]Data!D32)," ",[7]Data!D32)</f>
        <v>أنثى</v>
      </c>
      <c r="G330" s="120" t="str">
        <f>IF(ISBLANK([7]Data!E32)," ",[7]Data!E32)</f>
        <v xml:space="preserve"> </v>
      </c>
      <c r="H330" s="120">
        <f>IF(ISBLANK([7]Data!F32)," ",[7]Data!F32)</f>
        <v>1</v>
      </c>
      <c r="I330" s="120">
        <f>IF(ISBLANK([7]Data!G32)," ",[7]Data!G32)</f>
        <v>1</v>
      </c>
      <c r="J330" s="120">
        <f>IF(ISBLANK([7]Data!H32)," ",[7]Data!H32)</f>
        <v>5.3</v>
      </c>
      <c r="K330" s="120"/>
      <c r="L330" s="120">
        <f>IF(ISBLANK([7]Data!J32)," ",[7]Data!J32)</f>
        <v>4.5</v>
      </c>
      <c r="M330" s="120"/>
    </row>
    <row r="331" spans="1:13" ht="18.75" x14ac:dyDescent="0.3">
      <c r="A331" s="120" t="str">
        <f>B331&amp;"_"&amp;COUNTIF($C$10:$C$10:B331,B331)</f>
        <v>أهلامين_217</v>
      </c>
      <c r="B331" s="120" t="str">
        <f>IF(ISBLANK([7]Data!B33)," ",[7]Data!$C$7)</f>
        <v>أهلامين</v>
      </c>
      <c r="C331" s="120" t="str">
        <f>IF(ISBLANK([7]Data!H33)," ",[7]Data!$L$7)</f>
        <v>6APG-6</v>
      </c>
      <c r="D331" s="120" t="str">
        <f>IF(ISBLANK([7]Data!B33)," ",[7]Data!B33)</f>
        <v>E149095399</v>
      </c>
      <c r="E331" s="120" t="str">
        <f>IF(ISBLANK([7]Data!C33)," ",[7]Data!C33)</f>
        <v>أهلمين22</v>
      </c>
      <c r="F331" s="120" t="str">
        <f>IF(ISBLANK([7]Data!D33)," ",[7]Data!D33)</f>
        <v>ذكر</v>
      </c>
      <c r="G331" s="120" t="str">
        <f>IF(ISBLANK([7]Data!E33)," ",[7]Data!E33)</f>
        <v xml:space="preserve"> </v>
      </c>
      <c r="H331" s="120">
        <f>IF(ISBLANK([7]Data!F33)," ",[7]Data!F33)</f>
        <v>2</v>
      </c>
      <c r="I331" s="120">
        <f>IF(ISBLANK([7]Data!G33)," ",[7]Data!G33)</f>
        <v>1</v>
      </c>
      <c r="J331" s="120">
        <f>IF(ISBLANK([7]Data!H33)," ",[7]Data!H33)</f>
        <v>5.15</v>
      </c>
      <c r="K331" s="120"/>
      <c r="L331" s="120">
        <f>IF(ISBLANK([7]Data!J33)," ",[7]Data!J33)</f>
        <v>5.61</v>
      </c>
      <c r="M331" s="120"/>
    </row>
    <row r="332" spans="1:13" ht="18.75" x14ac:dyDescent="0.3">
      <c r="A332" s="120" t="str">
        <f>B332&amp;"_"&amp;COUNTIF($C$10:$C$10:B332,B332)</f>
        <v>أهلامين_218</v>
      </c>
      <c r="B332" s="120" t="str">
        <f>IF(ISBLANK([7]Data!B34)," ",[7]Data!$C$7)</f>
        <v>أهلامين</v>
      </c>
      <c r="C332" s="120" t="str">
        <f>IF(ISBLANK([7]Data!H34)," ",[7]Data!$L$7)</f>
        <v>6APG-6</v>
      </c>
      <c r="D332" s="120" t="str">
        <f>IF(ISBLANK([7]Data!B34)," ",[7]Data!B34)</f>
        <v>E149099449</v>
      </c>
      <c r="E332" s="120" t="str">
        <f>IF(ISBLANK([7]Data!C34)," ",[7]Data!C34)</f>
        <v>أهلمين23</v>
      </c>
      <c r="F332" s="120" t="str">
        <f>IF(ISBLANK([7]Data!D34)," ",[7]Data!D34)</f>
        <v>أنثى</v>
      </c>
      <c r="G332" s="120" t="str">
        <f>IF(ISBLANK([7]Data!E34)," ",[7]Data!E34)</f>
        <v xml:space="preserve"> </v>
      </c>
      <c r="H332" s="120">
        <f>IF(ISBLANK([7]Data!F34)," ",[7]Data!F34)</f>
        <v>1</v>
      </c>
      <c r="I332" s="120">
        <f>IF(ISBLANK([7]Data!G34)," ",[7]Data!G34)</f>
        <v>1</v>
      </c>
      <c r="J332" s="120">
        <f>IF(ISBLANK([7]Data!H34)," ",[7]Data!H34)</f>
        <v>6.34</v>
      </c>
      <c r="K332" s="120"/>
      <c r="L332" s="120">
        <f>IF(ISBLANK([7]Data!J34)," ",[7]Data!J34)</f>
        <v>7.64</v>
      </c>
      <c r="M332" s="120"/>
    </row>
    <row r="333" spans="1:13" ht="18.75" x14ac:dyDescent="0.3">
      <c r="A333" s="120" t="str">
        <f>B333&amp;"_"&amp;COUNTIF($C$10:$C$10:B333,B333)</f>
        <v>أهلامين_219</v>
      </c>
      <c r="B333" s="120" t="str">
        <f>IF(ISBLANK([7]Data!B35)," ",[7]Data!$C$7)</f>
        <v>أهلامين</v>
      </c>
      <c r="C333" s="120" t="str">
        <f>IF(ISBLANK([7]Data!H35)," ",[7]Data!$L$7)</f>
        <v>6APG-6</v>
      </c>
      <c r="D333" s="120" t="str">
        <f>IF(ISBLANK([7]Data!B35)," ",[7]Data!B35)</f>
        <v>E149099450</v>
      </c>
      <c r="E333" s="120" t="str">
        <f>IF(ISBLANK([7]Data!C35)," ",[7]Data!C35)</f>
        <v>أهلمين24</v>
      </c>
      <c r="F333" s="120" t="str">
        <f>IF(ISBLANK([7]Data!D35)," ",[7]Data!D35)</f>
        <v>أنثى</v>
      </c>
      <c r="G333" s="120" t="str">
        <f>IF(ISBLANK([7]Data!E35)," ",[7]Data!E35)</f>
        <v xml:space="preserve"> </v>
      </c>
      <c r="H333" s="120">
        <f>IF(ISBLANK([7]Data!F35)," ",[7]Data!F35)</f>
        <v>1</v>
      </c>
      <c r="I333" s="120">
        <f>IF(ISBLANK([7]Data!G35)," ",[7]Data!G35)</f>
        <v>1</v>
      </c>
      <c r="J333" s="120">
        <f>IF(ISBLANK([7]Data!H35)," ",[7]Data!H35)</f>
        <v>5.0199999999999996</v>
      </c>
      <c r="K333" s="120"/>
      <c r="L333" s="120">
        <f>IF(ISBLANK([7]Data!J35)," ",[7]Data!J35)</f>
        <v>5.61</v>
      </c>
      <c r="M333" s="120"/>
    </row>
    <row r="334" spans="1:13" ht="18.75" x14ac:dyDescent="0.3">
      <c r="A334" s="120" t="str">
        <f>B334&amp;"_"&amp;COUNTIF($C$10:$C$10:B334,B334)</f>
        <v>أهلامين_220</v>
      </c>
      <c r="B334" s="120" t="str">
        <f>IF(ISBLANK([7]Data!B36)," ",[7]Data!$C$7)</f>
        <v>أهلامين</v>
      </c>
      <c r="C334" s="120" t="str">
        <f>IF(ISBLANK([7]Data!H36)," ",[7]Data!$L$7)</f>
        <v>6APG-6</v>
      </c>
      <c r="D334" s="120" t="str">
        <f>IF(ISBLANK([7]Data!B36)," ",[7]Data!B36)</f>
        <v>E149099452</v>
      </c>
      <c r="E334" s="120" t="str">
        <f>IF(ISBLANK([7]Data!C36)," ",[7]Data!C36)</f>
        <v>أهلمين25</v>
      </c>
      <c r="F334" s="120" t="str">
        <f>IF(ISBLANK([7]Data!D36)," ",[7]Data!D36)</f>
        <v>أنثى</v>
      </c>
      <c r="G334" s="120" t="str">
        <f>IF(ISBLANK([7]Data!E36)," ",[7]Data!E36)</f>
        <v xml:space="preserve"> </v>
      </c>
      <c r="H334" s="120">
        <f>IF(ISBLANK([7]Data!F36)," ",[7]Data!F36)</f>
        <v>1</v>
      </c>
      <c r="I334" s="120">
        <f>IF(ISBLANK([7]Data!G36)," ",[7]Data!G36)</f>
        <v>1</v>
      </c>
      <c r="J334" s="120">
        <f>IF(ISBLANK([7]Data!H36)," ",[7]Data!H36)</f>
        <v>5.35</v>
      </c>
      <c r="K334" s="120"/>
      <c r="L334" s="120">
        <f>IF(ISBLANK([7]Data!J36)," ",[7]Data!J36)</f>
        <v>6.5</v>
      </c>
      <c r="M334" s="120"/>
    </row>
    <row r="335" spans="1:13" ht="18.75" x14ac:dyDescent="0.3">
      <c r="A335" s="120" t="str">
        <f>B335&amp;"_"&amp;COUNTIF($C$10:$C$10:B335,B335)</f>
        <v>أهلامين_221</v>
      </c>
      <c r="B335" s="120" t="str">
        <f>IF(ISBLANK([7]Data!B37)," ",[7]Data!$C$7)</f>
        <v>أهلامين</v>
      </c>
      <c r="C335" s="120" t="str">
        <f>IF(ISBLANK([7]Data!H37)," ",[7]Data!$L$7)</f>
        <v>6APG-6</v>
      </c>
      <c r="D335" s="120" t="str">
        <f>IF(ISBLANK([7]Data!B37)," ",[7]Data!B37)</f>
        <v>E148200432</v>
      </c>
      <c r="E335" s="120" t="str">
        <f>IF(ISBLANK([7]Data!C37)," ",[7]Data!C37)</f>
        <v>أهلمين26</v>
      </c>
      <c r="F335" s="120" t="str">
        <f>IF(ISBLANK([7]Data!D37)," ",[7]Data!D37)</f>
        <v>أنثى</v>
      </c>
      <c r="G335" s="120" t="str">
        <f>IF(ISBLANK([7]Data!E37)," ",[7]Data!E37)</f>
        <v xml:space="preserve"> </v>
      </c>
      <c r="H335" s="120">
        <f>IF(ISBLANK([7]Data!F37)," ",[7]Data!F37)</f>
        <v>1</v>
      </c>
      <c r="I335" s="120">
        <f>IF(ISBLANK([7]Data!G37)," ",[7]Data!G37)</f>
        <v>1</v>
      </c>
      <c r="J335" s="120">
        <f>IF(ISBLANK([7]Data!H37)," ",[7]Data!H37)</f>
        <v>6.57</v>
      </c>
      <c r="K335" s="120"/>
      <c r="L335" s="120">
        <f>IF(ISBLANK([7]Data!J37)," ",[7]Data!J37)</f>
        <v>7.16</v>
      </c>
      <c r="M335" s="120"/>
    </row>
    <row r="336" spans="1:13" ht="18.75" x14ac:dyDescent="0.3">
      <c r="A336" s="120" t="str">
        <f>B336&amp;"_"&amp;COUNTIF($C$10:$C$10:B336,B336)</f>
        <v>أهلامين_222</v>
      </c>
      <c r="B336" s="120" t="str">
        <f>IF(ISBLANK([7]Data!B38)," ",[7]Data!$C$7)</f>
        <v>أهلامين</v>
      </c>
      <c r="C336" s="120" t="str">
        <f>IF(ISBLANK([7]Data!H38)," ",[7]Data!$L$7)</f>
        <v>6APG-6</v>
      </c>
      <c r="D336" s="120" t="str">
        <f>IF(ISBLANK([7]Data!B38)," ",[7]Data!B38)</f>
        <v>E149099454</v>
      </c>
      <c r="E336" s="120" t="str">
        <f>IF(ISBLANK([7]Data!C38)," ",[7]Data!C38)</f>
        <v>أهلمين27</v>
      </c>
      <c r="F336" s="120" t="str">
        <f>IF(ISBLANK([7]Data!D38)," ",[7]Data!D38)</f>
        <v>أنثى</v>
      </c>
      <c r="G336" s="120" t="str">
        <f>IF(ISBLANK([7]Data!E38)," ",[7]Data!E38)</f>
        <v xml:space="preserve"> </v>
      </c>
      <c r="H336" s="120">
        <f>IF(ISBLANK([7]Data!F38)," ",[7]Data!F38)</f>
        <v>1</v>
      </c>
      <c r="I336" s="120">
        <f>IF(ISBLANK([7]Data!G38)," ",[7]Data!G38)</f>
        <v>1</v>
      </c>
      <c r="J336" s="120">
        <f>IF(ISBLANK([7]Data!H38)," ",[7]Data!H38)</f>
        <v>6.8</v>
      </c>
      <c r="K336" s="120"/>
      <c r="L336" s="120">
        <f>IF(ISBLANK([7]Data!J38)," ",[7]Data!J38)</f>
        <v>8.31</v>
      </c>
      <c r="M336" s="120"/>
    </row>
    <row r="337" spans="1:13" ht="18.75" x14ac:dyDescent="0.3">
      <c r="A337" s="120" t="str">
        <f>B337&amp;"_"&amp;COUNTIF($C$10:$C$10:B337,B337)</f>
        <v>أهلامين_223</v>
      </c>
      <c r="B337" s="120" t="str">
        <f>IF(ISBLANK([7]Data!B39)," ",[7]Data!$C$7)</f>
        <v>أهلامين</v>
      </c>
      <c r="C337" s="120" t="str">
        <f>IF(ISBLANK([7]Data!H39)," ",[7]Data!$L$7)</f>
        <v>6APG-6</v>
      </c>
      <c r="D337" s="120" t="str">
        <f>IF(ISBLANK([7]Data!B39)," ",[7]Data!B39)</f>
        <v>E149099457</v>
      </c>
      <c r="E337" s="120" t="str">
        <f>IF(ISBLANK([7]Data!C39)," ",[7]Data!C39)</f>
        <v>أهلمين28</v>
      </c>
      <c r="F337" s="120" t="str">
        <f>IF(ISBLANK([7]Data!D39)," ",[7]Data!D39)</f>
        <v>أنثى</v>
      </c>
      <c r="G337" s="120" t="str">
        <f>IF(ISBLANK([7]Data!E39)," ",[7]Data!E39)</f>
        <v xml:space="preserve"> </v>
      </c>
      <c r="H337" s="120">
        <f>IF(ISBLANK([7]Data!F39)," ",[7]Data!F39)</f>
        <v>1</v>
      </c>
      <c r="I337" s="120">
        <f>IF(ISBLANK([7]Data!G39)," ",[7]Data!G39)</f>
        <v>1</v>
      </c>
      <c r="J337" s="120">
        <f>IF(ISBLANK([7]Data!H39)," ",[7]Data!H39)</f>
        <v>6.13</v>
      </c>
      <c r="K337" s="120"/>
      <c r="L337" s="120">
        <f>IF(ISBLANK([7]Data!J39)," ",[7]Data!J39)</f>
        <v>7.23</v>
      </c>
      <c r="M337" s="120"/>
    </row>
    <row r="338" spans="1:13" ht="18.75" x14ac:dyDescent="0.3">
      <c r="A338" s="120" t="str">
        <f>B338&amp;"_"&amp;COUNTIF($C$10:$C$10:B338,B338)</f>
        <v>أهلامين_224</v>
      </c>
      <c r="B338" s="120" t="str">
        <f>IF(ISBLANK([7]Data!B40)," ",[7]Data!$C$7)</f>
        <v>أهلامين</v>
      </c>
      <c r="C338" s="120" t="str">
        <f>IF(ISBLANK([7]Data!H40)," ",[7]Data!$L$7)</f>
        <v>6APG-6</v>
      </c>
      <c r="D338" s="120" t="str">
        <f>IF(ISBLANK([7]Data!B40)," ",[7]Data!B40)</f>
        <v>E149099460</v>
      </c>
      <c r="E338" s="120" t="str">
        <f>IF(ISBLANK([7]Data!C40)," ",[7]Data!C40)</f>
        <v>أهلمين29</v>
      </c>
      <c r="F338" s="120" t="str">
        <f>IF(ISBLANK([7]Data!D40)," ",[7]Data!D40)</f>
        <v>أنثى</v>
      </c>
      <c r="G338" s="120" t="str">
        <f>IF(ISBLANK([7]Data!E40)," ",[7]Data!E40)</f>
        <v xml:space="preserve"> </v>
      </c>
      <c r="H338" s="120">
        <f>IF(ISBLANK([7]Data!F40)," ",[7]Data!F40)</f>
        <v>1</v>
      </c>
      <c r="I338" s="120">
        <f>IF(ISBLANK([7]Data!G40)," ",[7]Data!G40)</f>
        <v>1</v>
      </c>
      <c r="J338" s="120">
        <f>IF(ISBLANK([7]Data!H40)," ",[7]Data!H40)</f>
        <v>5.38</v>
      </c>
      <c r="K338" s="120"/>
      <c r="L338" s="120">
        <f>IF(ISBLANK([7]Data!J40)," ",[7]Data!J40)</f>
        <v>6.62</v>
      </c>
      <c r="M338" s="120"/>
    </row>
    <row r="339" spans="1:13" ht="18.75" x14ac:dyDescent="0.3">
      <c r="A339" s="120" t="str">
        <f>B339&amp;"_"&amp;COUNTIF($C$10:$C$10:B339,B339)</f>
        <v>أهلامين_225</v>
      </c>
      <c r="B339" s="120" t="str">
        <f>IF(ISBLANK([7]Data!B41)," ",[7]Data!$C$7)</f>
        <v>أهلامين</v>
      </c>
      <c r="C339" s="120" t="str">
        <f>IF(ISBLANK([7]Data!H41)," ",[7]Data!$L$7)</f>
        <v>6APG-6</v>
      </c>
      <c r="D339" s="120" t="str">
        <f>IF(ISBLANK([7]Data!B41)," ",[7]Data!B41)</f>
        <v>E149124248</v>
      </c>
      <c r="E339" s="120" t="str">
        <f>IF(ISBLANK([7]Data!C41)," ",[7]Data!C41)</f>
        <v>أهلمين30</v>
      </c>
      <c r="F339" s="120" t="str">
        <f>IF(ISBLANK([7]Data!D41)," ",[7]Data!D41)</f>
        <v>أنثى</v>
      </c>
      <c r="G339" s="120" t="str">
        <f>IF(ISBLANK([7]Data!E41)," ",[7]Data!E41)</f>
        <v xml:space="preserve"> </v>
      </c>
      <c r="H339" s="120">
        <f>IF(ISBLANK([7]Data!F41)," ",[7]Data!F41)</f>
        <v>1</v>
      </c>
      <c r="I339" s="120">
        <f>IF(ISBLANK([7]Data!G41)," ",[7]Data!G41)</f>
        <v>1</v>
      </c>
      <c r="J339" s="120">
        <f>IF(ISBLANK([7]Data!H41)," ",[7]Data!H41)</f>
        <v>5.38</v>
      </c>
      <c r="K339" s="120"/>
      <c r="L339" s="120">
        <f>IF(ISBLANK([7]Data!J41)," ",[7]Data!J41)</f>
        <v>5.99</v>
      </c>
      <c r="M339" s="120"/>
    </row>
    <row r="340" spans="1:13" ht="18.75" x14ac:dyDescent="0.3">
      <c r="A340" s="120" t="str">
        <f>B340&amp;"_"&amp;COUNTIF($C$10:$C$10:B340,B340)</f>
        <v>أهلامين_226</v>
      </c>
      <c r="B340" s="120" t="str">
        <f>IF(ISBLANK([7]Data!B42)," ",[7]Data!$C$7)</f>
        <v>أهلامين</v>
      </c>
      <c r="C340" s="120" t="str">
        <f>IF(ISBLANK([7]Data!H42)," ",[7]Data!$L$7)</f>
        <v>6APG-6</v>
      </c>
      <c r="D340" s="120" t="str">
        <f>IF(ISBLANK([7]Data!B42)," ",[7]Data!B42)</f>
        <v>E149124249</v>
      </c>
      <c r="E340" s="120" t="str">
        <f>IF(ISBLANK([7]Data!C42)," ",[7]Data!C42)</f>
        <v>أهلمين31</v>
      </c>
      <c r="F340" s="120" t="str">
        <f>IF(ISBLANK([7]Data!D42)," ",[7]Data!D42)</f>
        <v>ذكر</v>
      </c>
      <c r="G340" s="120" t="str">
        <f>IF(ISBLANK([7]Data!E42)," ",[7]Data!E42)</f>
        <v xml:space="preserve"> </v>
      </c>
      <c r="H340" s="120">
        <f>IF(ISBLANK([7]Data!F42)," ",[7]Data!F42)</f>
        <v>1</v>
      </c>
      <c r="I340" s="120">
        <f>IF(ISBLANK([7]Data!G42)," ",[7]Data!G42)</f>
        <v>1</v>
      </c>
      <c r="J340" s="120">
        <f>IF(ISBLANK([7]Data!H42)," ",[7]Data!H42)</f>
        <v>6.71</v>
      </c>
      <c r="K340" s="120"/>
      <c r="L340" s="120">
        <f>IF(ISBLANK([7]Data!J42)," ",[7]Data!J42)</f>
        <v>7.17</v>
      </c>
      <c r="M340" s="120"/>
    </row>
    <row r="341" spans="1:13" ht="18.75" x14ac:dyDescent="0.3">
      <c r="A341" s="120" t="str">
        <f>B341&amp;"_"&amp;COUNTIF($C$10:$C$10:B341,B341)</f>
        <v>أهلامين_227</v>
      </c>
      <c r="B341" s="120" t="str">
        <f>IF(ISBLANK([7]Data!B43)," ",[7]Data!$C$7)</f>
        <v>أهلامين</v>
      </c>
      <c r="C341" s="120" t="str">
        <f>IF(ISBLANK([7]Data!H43)," ",[7]Data!$L$7)</f>
        <v>6APG-6</v>
      </c>
      <c r="D341" s="120" t="str">
        <f>IF(ISBLANK([7]Data!B43)," ",[7]Data!B43)</f>
        <v>E149124250</v>
      </c>
      <c r="E341" s="120" t="str">
        <f>IF(ISBLANK([7]Data!C43)," ",[7]Data!C43)</f>
        <v>أهلمين32</v>
      </c>
      <c r="F341" s="120" t="str">
        <f>IF(ISBLANK([7]Data!D43)," ",[7]Data!D43)</f>
        <v>ذكر</v>
      </c>
      <c r="G341" s="120" t="str">
        <f>IF(ISBLANK([7]Data!E43)," ",[7]Data!E43)</f>
        <v xml:space="preserve"> </v>
      </c>
      <c r="H341" s="120">
        <f>IF(ISBLANK([7]Data!F43)," ",[7]Data!F43)</f>
        <v>1</v>
      </c>
      <c r="I341" s="120">
        <f>IF(ISBLANK([7]Data!G43)," ",[7]Data!G43)</f>
        <v>1</v>
      </c>
      <c r="J341" s="120">
        <f>IF(ISBLANK([7]Data!H43)," ",[7]Data!H43)</f>
        <v>6.33</v>
      </c>
      <c r="K341" s="120"/>
      <c r="L341" s="120">
        <f>IF(ISBLANK([7]Data!J43)," ",[7]Data!J43)</f>
        <v>6.65</v>
      </c>
      <c r="M341" s="120"/>
    </row>
    <row r="342" spans="1:13" ht="18.75" x14ac:dyDescent="0.3">
      <c r="A342" s="120" t="str">
        <f>B342&amp;"_"&amp;COUNTIF($C$10:$C$10:B342,B342)</f>
        <v>أهلامين_228</v>
      </c>
      <c r="B342" s="120" t="str">
        <f>IF(ISBLANK([7]Data!B44)," ",[7]Data!$C$7)</f>
        <v>أهلامين</v>
      </c>
      <c r="C342" s="120" t="str">
        <f>IF(ISBLANK([7]Data!H44)," ",[7]Data!$L$7)</f>
        <v>6APG-6</v>
      </c>
      <c r="D342" s="120" t="str">
        <f>IF(ISBLANK([7]Data!B44)," ",[7]Data!B44)</f>
        <v>G131742576</v>
      </c>
      <c r="E342" s="120" t="str">
        <f>IF(ISBLANK([7]Data!C44)," ",[7]Data!C44)</f>
        <v>أهلمين33</v>
      </c>
      <c r="F342" s="120" t="str">
        <f>IF(ISBLANK([7]Data!D44)," ",[7]Data!D44)</f>
        <v>أنثى</v>
      </c>
      <c r="G342" s="120" t="str">
        <f>IF(ISBLANK([7]Data!E44)," ",[7]Data!E44)</f>
        <v xml:space="preserve"> </v>
      </c>
      <c r="H342" s="120">
        <f>IF(ISBLANK([7]Data!F44)," ",[7]Data!F44)</f>
        <v>1</v>
      </c>
      <c r="I342" s="120">
        <f>IF(ISBLANK([7]Data!G44)," ",[7]Data!G44)</f>
        <v>1</v>
      </c>
      <c r="J342" s="120">
        <f>IF(ISBLANK([7]Data!H44)," ",[7]Data!H44)</f>
        <v>6.27</v>
      </c>
      <c r="K342" s="120"/>
      <c r="L342" s="120">
        <f>IF(ISBLANK([7]Data!J44)," ",[7]Data!J44)</f>
        <v>7</v>
      </c>
      <c r="M342" s="120"/>
    </row>
    <row r="343" spans="1:13" ht="18.75" x14ac:dyDescent="0.3">
      <c r="A343" s="120" t="str">
        <f>B343&amp;"_"&amp;COUNTIF($C$10:$C$10:B343,B343)</f>
        <v>أهلامين_229</v>
      </c>
      <c r="B343" s="120" t="str">
        <f>IF(ISBLANK([7]Data!B45)," ",[7]Data!$C$7)</f>
        <v>أهلامين</v>
      </c>
      <c r="C343" s="120" t="str">
        <f>IF(ISBLANK([7]Data!H45)," ",[7]Data!$L$7)</f>
        <v>6APG-6</v>
      </c>
      <c r="D343" s="120" t="str">
        <f>IF(ISBLANK([7]Data!B45)," ",[7]Data!B45)</f>
        <v>J130085629</v>
      </c>
      <c r="E343" s="120" t="str">
        <f>IF(ISBLANK([7]Data!C45)," ",[7]Data!C45)</f>
        <v>أهلمين34</v>
      </c>
      <c r="F343" s="120" t="str">
        <f>IF(ISBLANK([7]Data!D45)," ",[7]Data!D45)</f>
        <v>ذكر</v>
      </c>
      <c r="G343" s="120" t="str">
        <f>IF(ISBLANK([7]Data!E45)," ",[7]Data!E45)</f>
        <v xml:space="preserve"> </v>
      </c>
      <c r="H343" s="120">
        <f>IF(ISBLANK([7]Data!F45)," ",[7]Data!F45)</f>
        <v>1</v>
      </c>
      <c r="I343" s="120">
        <f>IF(ISBLANK([7]Data!G45)," ",[7]Data!G45)</f>
        <v>2</v>
      </c>
      <c r="J343" s="120">
        <f>IF(ISBLANK([7]Data!H45)," ",[7]Data!H45)</f>
        <v>5.17</v>
      </c>
      <c r="K343" s="120"/>
      <c r="L343" s="120">
        <f>IF(ISBLANK([7]Data!J45)," ",[7]Data!J45)</f>
        <v>4.16</v>
      </c>
      <c r="M343" s="120"/>
    </row>
    <row r="344" spans="1:13" ht="18.75" x14ac:dyDescent="0.3">
      <c r="A344" s="120" t="str">
        <f>B344&amp;"_"&amp;COUNTIF($C$10:$C$10:B344,B344)</f>
        <v>أهلامين_230</v>
      </c>
      <c r="B344" s="120" t="str">
        <f>IF(ISBLANK([7]Data!B46)," ",[7]Data!$C$7)</f>
        <v>أهلامين</v>
      </c>
      <c r="C344" s="120" t="str">
        <f>IF(ISBLANK([7]Data!H46)," ",[7]Data!$L$7)</f>
        <v>6APG-6</v>
      </c>
      <c r="D344" s="120" t="str">
        <f>IF(ISBLANK([7]Data!B46)," ",[7]Data!B46)</f>
        <v>E140099484</v>
      </c>
      <c r="E344" s="120" t="str">
        <f>IF(ISBLANK([7]Data!C46)," ",[7]Data!C46)</f>
        <v>أهلمين35</v>
      </c>
      <c r="F344" s="120" t="str">
        <f>IF(ISBLANK([7]Data!D46)," ",[7]Data!D46)</f>
        <v>ذكر</v>
      </c>
      <c r="G344" s="120" t="str">
        <f>IF(ISBLANK([7]Data!E46)," ",[7]Data!E46)</f>
        <v xml:space="preserve"> </v>
      </c>
      <c r="H344" s="120">
        <f>IF(ISBLANK([7]Data!F46)," ",[7]Data!F46)</f>
        <v>1</v>
      </c>
      <c r="I344" s="120">
        <f>IF(ISBLANK([7]Data!G46)," ",[7]Data!G46)</f>
        <v>1</v>
      </c>
      <c r="J344" s="120">
        <f>IF(ISBLANK([7]Data!H46)," ",[7]Data!H46)</f>
        <v>5.15</v>
      </c>
      <c r="K344" s="120"/>
      <c r="L344" s="120">
        <f>IF(ISBLANK([7]Data!J46)," ",[7]Data!J46)</f>
        <v>4.75</v>
      </c>
      <c r="M344" s="120"/>
    </row>
    <row r="345" spans="1:13" ht="18.75" x14ac:dyDescent="0.3">
      <c r="A345" s="120" t="str">
        <f>B345&amp;"_"&amp;COUNTIF($C$10:$C$10:B345,B345)</f>
        <v>أهلامين_231</v>
      </c>
      <c r="B345" s="120" t="str">
        <f>IF(ISBLANK([7]Data!B47)," ",[7]Data!$C$7)</f>
        <v>أهلامين</v>
      </c>
      <c r="C345" s="120" t="str">
        <f>IF(ISBLANK([7]Data!H47)," ",[7]Data!$L$7)</f>
        <v>6APG-6</v>
      </c>
      <c r="D345" s="120" t="str">
        <f>IF(ISBLANK([7]Data!B47)," ",[7]Data!B47)</f>
        <v>E142236471</v>
      </c>
      <c r="E345" s="120" t="str">
        <f>IF(ISBLANK([7]Data!C47)," ",[7]Data!C47)</f>
        <v>أهلمين36</v>
      </c>
      <c r="F345" s="120" t="str">
        <f>IF(ISBLANK([7]Data!D47)," ",[7]Data!D47)</f>
        <v>أنثى</v>
      </c>
      <c r="G345" s="120" t="str">
        <f>IF(ISBLANK([7]Data!E47)," ",[7]Data!E47)</f>
        <v xml:space="preserve"> </v>
      </c>
      <c r="H345" s="120">
        <f>IF(ISBLANK([7]Data!F47)," ",[7]Data!F47)</f>
        <v>1</v>
      </c>
      <c r="I345" s="120">
        <f>IF(ISBLANK([7]Data!G47)," ",[7]Data!G47)</f>
        <v>1</v>
      </c>
      <c r="J345" s="120">
        <f>IF(ISBLANK([7]Data!H47)," ",[7]Data!H47)</f>
        <v>6.49</v>
      </c>
      <c r="K345" s="120"/>
      <c r="L345" s="120">
        <f>IF(ISBLANK([7]Data!J47)," ",[7]Data!J47)</f>
        <v>7.92</v>
      </c>
      <c r="M345" s="120"/>
    </row>
    <row r="346" spans="1:13" ht="18.75" x14ac:dyDescent="0.3">
      <c r="A346" s="120" t="str">
        <f>B346&amp;"_"&amp;COUNTIF($C$10:$C$10:B346,B346)</f>
        <v>أهلامين_232</v>
      </c>
      <c r="B346" s="120" t="str">
        <f>IF(ISBLANK([7]Data!B48)," ",[7]Data!$C$7)</f>
        <v>أهلامين</v>
      </c>
      <c r="C346" s="120" t="str">
        <f>IF(ISBLANK([7]Data!H48)," ",[7]Data!$L$7)</f>
        <v>6APG-6</v>
      </c>
      <c r="D346" s="120" t="str">
        <f>IF(ISBLANK([7]Data!B48)," ",[7]Data!B48)</f>
        <v>G142001025</v>
      </c>
      <c r="E346" s="120" t="str">
        <f>IF(ISBLANK([7]Data!C48)," ",[7]Data!C48)</f>
        <v>أهلمين37</v>
      </c>
      <c r="F346" s="120" t="str">
        <f>IF(ISBLANK([7]Data!D48)," ",[7]Data!D48)</f>
        <v>ذكر</v>
      </c>
      <c r="G346" s="120" t="str">
        <f>IF(ISBLANK([7]Data!E48)," ",[7]Data!E48)</f>
        <v xml:space="preserve"> </v>
      </c>
      <c r="H346" s="120" t="str">
        <f>IF(ISBLANK([7]Data!F48)," ",[7]Data!F48)</f>
        <v xml:space="preserve"> </v>
      </c>
      <c r="I346" s="120">
        <f>IF(ISBLANK([7]Data!G48)," ",[7]Data!G48)</f>
        <v>1</v>
      </c>
      <c r="J346" s="120">
        <f>IF(ISBLANK([7]Data!H48)," ",[7]Data!H48)</f>
        <v>6.32</v>
      </c>
      <c r="K346" s="120"/>
      <c r="L346" s="120">
        <f>IF(ISBLANK([7]Data!J48)," ",[7]Data!J48)</f>
        <v>7.01</v>
      </c>
      <c r="M346" s="120"/>
    </row>
    <row r="347" spans="1:13" ht="18.75" x14ac:dyDescent="0.3">
      <c r="A347" s="120" t="str">
        <f>B347&amp;"_"&amp;COUNTIF($C$10:$C$10:B347,B347)</f>
        <v>أهلامين_233</v>
      </c>
      <c r="B347" s="120" t="str">
        <f>IF(ISBLANK([7]Data!B49)," ",[7]Data!$C$7)</f>
        <v>أهلامين</v>
      </c>
      <c r="C347" s="120" t="str">
        <f>IF(ISBLANK([7]Data!H49)," ",[7]Data!$L$7)</f>
        <v>6APG-6</v>
      </c>
      <c r="D347" s="120" t="str">
        <f>IF(ISBLANK([7]Data!B49)," ",[7]Data!B49)</f>
        <v>E149099458</v>
      </c>
      <c r="E347" s="120" t="str">
        <f>IF(ISBLANK([7]Data!C49)," ",[7]Data!C49)</f>
        <v>أهلمين38</v>
      </c>
      <c r="F347" s="120" t="str">
        <f>IF(ISBLANK([7]Data!D49)," ",[7]Data!D49)</f>
        <v>أنثى</v>
      </c>
      <c r="G347" s="120" t="str">
        <f>IF(ISBLANK([7]Data!E49)," ",[7]Data!E49)</f>
        <v xml:space="preserve"> </v>
      </c>
      <c r="H347" s="120">
        <f>IF(ISBLANK([7]Data!F49)," ",[7]Data!F49)</f>
        <v>1</v>
      </c>
      <c r="I347" s="120">
        <f>IF(ISBLANK([7]Data!G49)," ",[7]Data!G49)</f>
        <v>1</v>
      </c>
      <c r="J347" s="120">
        <f>IF(ISBLANK([7]Data!H49)," ",[7]Data!H49)</f>
        <v>5.64</v>
      </c>
      <c r="K347" s="120"/>
      <c r="L347" s="120">
        <f>IF(ISBLANK([7]Data!J49)," ",[7]Data!J49)</f>
        <v>6.93</v>
      </c>
      <c r="M347" s="120"/>
    </row>
    <row r="348" spans="1:13" ht="18.75" x14ac:dyDescent="0.3">
      <c r="A348" s="120" t="str">
        <f>B348&amp;"_"&amp;COUNTIF($C$10:$C$10:B348,B348)</f>
        <v>أهلامين_234</v>
      </c>
      <c r="B348" s="120" t="str">
        <f>IF(ISBLANK([7]Data!B50)," ",[7]Data!$C$7)</f>
        <v>أهلامين</v>
      </c>
      <c r="C348" s="120" t="str">
        <f>IF(ISBLANK([7]Data!H50)," ",[7]Data!$L$7)</f>
        <v>6APG-6</v>
      </c>
      <c r="D348" s="120" t="str">
        <f>IF(ISBLANK([7]Data!B50)," ",[7]Data!B50)</f>
        <v>J133488430</v>
      </c>
      <c r="E348" s="120" t="str">
        <f>IF(ISBLANK([7]Data!C50)," ",[7]Data!C50)</f>
        <v>أهلمين39</v>
      </c>
      <c r="F348" s="120" t="str">
        <f>IF(ISBLANK([7]Data!D50)," ",[7]Data!D50)</f>
        <v>أنثى</v>
      </c>
      <c r="G348" s="120" t="str">
        <f>IF(ISBLANK([7]Data!E50)," ",[7]Data!E50)</f>
        <v xml:space="preserve"> </v>
      </c>
      <c r="H348" s="120">
        <f>IF(ISBLANK([7]Data!F50)," ",[7]Data!F50)</f>
        <v>1</v>
      </c>
      <c r="I348" s="120">
        <f>IF(ISBLANK([7]Data!G50)," ",[7]Data!G50)</f>
        <v>1</v>
      </c>
      <c r="J348" s="120">
        <f>IF(ISBLANK([7]Data!H50)," ",[7]Data!H50)</f>
        <v>5.85</v>
      </c>
      <c r="K348" s="120"/>
      <c r="L348" s="120">
        <f>IF(ISBLANK([7]Data!J50)," ",[7]Data!J50)</f>
        <v>7.15</v>
      </c>
      <c r="M348" s="120"/>
    </row>
    <row r="349" spans="1:13" ht="18.75" x14ac:dyDescent="0.3">
      <c r="A349" s="120" t="str">
        <f>B349&amp;"_"&amp;COUNTIF($C$10:$C$10:B349,B349)</f>
        <v xml:space="preserve"> _212</v>
      </c>
      <c r="B349" s="120" t="str">
        <f>IF(ISBLANK([7]Data!B51)," ",[7]Data!$C$7)</f>
        <v xml:space="preserve"> </v>
      </c>
      <c r="C349" s="120" t="str">
        <f>IF(ISBLANK([7]Data!H51)," ",[7]Data!$L$7)</f>
        <v xml:space="preserve"> </v>
      </c>
      <c r="D349" s="120" t="str">
        <f>IF(ISBLANK([7]Data!B51)," ",[7]Data!B51)</f>
        <v xml:space="preserve"> </v>
      </c>
      <c r="E349" s="120" t="str">
        <f>IF(ISBLANK([7]Data!C51)," ",[7]Data!C51)</f>
        <v xml:space="preserve"> </v>
      </c>
      <c r="F349" s="120" t="str">
        <f>IF(ISBLANK([7]Data!D51)," ",[7]Data!D51)</f>
        <v xml:space="preserve"> </v>
      </c>
      <c r="G349" s="120" t="str">
        <f>IF(ISBLANK([7]Data!E51)," ",[7]Data!E51)</f>
        <v xml:space="preserve"> </v>
      </c>
      <c r="H349" s="120" t="str">
        <f>IF(ISBLANK([7]Data!F51)," ",[7]Data!F51)</f>
        <v xml:space="preserve"> </v>
      </c>
      <c r="I349" s="120" t="str">
        <f>IF(ISBLANK([7]Data!G51)," ",[7]Data!G51)</f>
        <v xml:space="preserve"> </v>
      </c>
      <c r="J349" s="120" t="str">
        <f>IF(ISBLANK([7]Data!H51)," ",[7]Data!H51)</f>
        <v xml:space="preserve"> </v>
      </c>
      <c r="K349" s="120"/>
      <c r="L349" s="120" t="str">
        <f>IF(ISBLANK([7]Data!J51)," ",[7]Data!J51)</f>
        <v xml:space="preserve"> </v>
      </c>
      <c r="M349" s="120"/>
    </row>
    <row r="350" spans="1:13" ht="18.75" x14ac:dyDescent="0.3">
      <c r="A350" s="120" t="str">
        <f>B350&amp;"_"&amp;COUNTIF($C$10:$C$10:B350,B350)</f>
        <v xml:space="preserve"> _214</v>
      </c>
      <c r="B350" s="120" t="str">
        <f>IF(ISBLANK([7]Data!B52)," ",[7]Data!$C$7)</f>
        <v xml:space="preserve"> </v>
      </c>
      <c r="C350" s="120" t="str">
        <f>IF(ISBLANK([7]Data!H52)," ",[7]Data!$L$7)</f>
        <v xml:space="preserve"> </v>
      </c>
      <c r="D350" s="120" t="str">
        <f>IF(ISBLANK([7]Data!B52)," ",[7]Data!B52)</f>
        <v xml:space="preserve"> </v>
      </c>
      <c r="E350" s="120" t="str">
        <f>IF(ISBLANK([7]Data!C52)," ",[7]Data!C52)</f>
        <v xml:space="preserve"> </v>
      </c>
      <c r="F350" s="120" t="str">
        <f>IF(ISBLANK([7]Data!D52)," ",[7]Data!D52)</f>
        <v xml:space="preserve"> </v>
      </c>
      <c r="G350" s="120" t="str">
        <f>IF(ISBLANK([7]Data!E52)," ",[7]Data!E52)</f>
        <v xml:space="preserve"> </v>
      </c>
      <c r="H350" s="120" t="str">
        <f>IF(ISBLANK([7]Data!F52)," ",[7]Data!F52)</f>
        <v xml:space="preserve"> </v>
      </c>
      <c r="I350" s="120" t="str">
        <f>IF(ISBLANK([7]Data!G52)," ",[7]Data!G52)</f>
        <v xml:space="preserve"> </v>
      </c>
      <c r="J350" s="120" t="str">
        <f>IF(ISBLANK([7]Data!H52)," ",[7]Data!H52)</f>
        <v xml:space="preserve"> </v>
      </c>
      <c r="K350" s="120"/>
      <c r="L350" s="120" t="str">
        <f>IF(ISBLANK([7]Data!J52)," ",[7]Data!J52)</f>
        <v xml:space="preserve"> </v>
      </c>
      <c r="M350" s="120"/>
    </row>
    <row r="351" spans="1:13" ht="18.75" x14ac:dyDescent="0.3">
      <c r="A351" s="120" t="str">
        <f>B351&amp;"_"&amp;COUNTIF($C$10:$C$10:B351,B351)</f>
        <v xml:space="preserve"> _216</v>
      </c>
      <c r="B351" s="120" t="str">
        <f>IF(ISBLANK([7]Data!B53)," ",[7]Data!$C$7)</f>
        <v xml:space="preserve"> </v>
      </c>
      <c r="C351" s="120" t="str">
        <f>IF(ISBLANK([7]Data!H53)," ",[7]Data!$L$7)</f>
        <v xml:space="preserve"> </v>
      </c>
      <c r="D351" s="120" t="str">
        <f>IF(ISBLANK([7]Data!B53)," ",[7]Data!B53)</f>
        <v xml:space="preserve"> </v>
      </c>
      <c r="E351" s="120" t="str">
        <f>IF(ISBLANK([7]Data!C53)," ",[7]Data!C53)</f>
        <v xml:space="preserve"> </v>
      </c>
      <c r="F351" s="120" t="str">
        <f>IF(ISBLANK([7]Data!D53)," ",[7]Data!D53)</f>
        <v xml:space="preserve"> </v>
      </c>
      <c r="G351" s="120" t="str">
        <f>IF(ISBLANK([7]Data!E53)," ",[7]Data!E53)</f>
        <v xml:space="preserve"> </v>
      </c>
      <c r="H351" s="120" t="str">
        <f>IF(ISBLANK([7]Data!F53)," ",[7]Data!F53)</f>
        <v xml:space="preserve"> </v>
      </c>
      <c r="I351" s="120" t="str">
        <f>IF(ISBLANK([7]Data!G53)," ",[7]Data!G53)</f>
        <v xml:space="preserve"> </v>
      </c>
      <c r="J351" s="120" t="str">
        <f>IF(ISBLANK([7]Data!H53)," ",[7]Data!H53)</f>
        <v xml:space="preserve"> </v>
      </c>
      <c r="K351" s="120"/>
      <c r="L351" s="120" t="str">
        <f>IF(ISBLANK([7]Data!J53)," ",[7]Data!J53)</f>
        <v xml:space="preserve"> </v>
      </c>
      <c r="M351" s="120"/>
    </row>
    <row r="352" spans="1:13" ht="18.75" x14ac:dyDescent="0.3">
      <c r="A352" s="120" t="str">
        <f>B352&amp;"_"&amp;COUNTIF($C$10:$C$10:B352,B352)</f>
        <v xml:space="preserve"> _218</v>
      </c>
      <c r="B352" s="120" t="str">
        <f>IF(ISBLANK([7]Data!B54)," ",[7]Data!$C$7)</f>
        <v xml:space="preserve"> </v>
      </c>
      <c r="C352" s="120" t="str">
        <f>IF(ISBLANK([7]Data!H54)," ",[7]Data!$L$7)</f>
        <v xml:space="preserve"> </v>
      </c>
      <c r="D352" s="120" t="str">
        <f>IF(ISBLANK([7]Data!B54)," ",[7]Data!B54)</f>
        <v xml:space="preserve"> </v>
      </c>
      <c r="E352" s="120" t="str">
        <f>IF(ISBLANK([7]Data!C54)," ",[7]Data!C54)</f>
        <v xml:space="preserve"> </v>
      </c>
      <c r="F352" s="120" t="str">
        <f>IF(ISBLANK([7]Data!D54)," ",[7]Data!D54)</f>
        <v xml:space="preserve"> </v>
      </c>
      <c r="G352" s="120" t="str">
        <f>IF(ISBLANK([7]Data!E54)," ",[7]Data!E54)</f>
        <v xml:space="preserve"> </v>
      </c>
      <c r="H352" s="120" t="str">
        <f>IF(ISBLANK([7]Data!F54)," ",[7]Data!F54)</f>
        <v xml:space="preserve"> </v>
      </c>
      <c r="I352" s="120" t="str">
        <f>IF(ISBLANK([7]Data!G54)," ",[7]Data!G54)</f>
        <v xml:space="preserve"> </v>
      </c>
      <c r="J352" s="120" t="str">
        <f>IF(ISBLANK([7]Data!H54)," ",[7]Data!H54)</f>
        <v xml:space="preserve"> </v>
      </c>
      <c r="K352" s="120"/>
      <c r="L352" s="120" t="str">
        <f>IF(ISBLANK([7]Data!J54)," ",[7]Data!J54)</f>
        <v xml:space="preserve"> </v>
      </c>
      <c r="M352" s="120"/>
    </row>
    <row r="353" spans="1:13" ht="18.75" x14ac:dyDescent="0.3">
      <c r="A353" s="120" t="str">
        <f>B353&amp;"_"&amp;COUNTIF($C$10:$C$10:B353,B353)</f>
        <v xml:space="preserve"> _220</v>
      </c>
      <c r="B353" s="120" t="str">
        <f>IF(ISBLANK([7]Data!B55)," ",[7]Data!$C$7)</f>
        <v xml:space="preserve"> </v>
      </c>
      <c r="C353" s="120" t="str">
        <f>IF(ISBLANK([7]Data!H55)," ",[7]Data!$L$7)</f>
        <v xml:space="preserve"> </v>
      </c>
      <c r="D353" s="120" t="str">
        <f>IF(ISBLANK([7]Data!B55)," ",[7]Data!B55)</f>
        <v xml:space="preserve"> </v>
      </c>
      <c r="E353" s="120" t="str">
        <f>IF(ISBLANK([7]Data!C55)," ",[7]Data!C55)</f>
        <v xml:space="preserve"> </v>
      </c>
      <c r="F353" s="120" t="str">
        <f>IF(ISBLANK([7]Data!D55)," ",[7]Data!D55)</f>
        <v xml:space="preserve"> </v>
      </c>
      <c r="G353" s="120" t="str">
        <f>IF(ISBLANK([7]Data!E55)," ",[7]Data!E55)</f>
        <v xml:space="preserve"> </v>
      </c>
      <c r="H353" s="120" t="str">
        <f>IF(ISBLANK([7]Data!F55)," ",[7]Data!F55)</f>
        <v xml:space="preserve"> </v>
      </c>
      <c r="I353" s="120" t="str">
        <f>IF(ISBLANK([7]Data!G55)," ",[7]Data!G55)</f>
        <v xml:space="preserve"> </v>
      </c>
      <c r="J353" s="120" t="str">
        <f>IF(ISBLANK([7]Data!H55)," ",[7]Data!H55)</f>
        <v xml:space="preserve"> </v>
      </c>
      <c r="K353" s="120"/>
      <c r="L353" s="120" t="str">
        <f>IF(ISBLANK([7]Data!J55)," ",[7]Data!J55)</f>
        <v xml:space="preserve"> </v>
      </c>
      <c r="M353" s="120"/>
    </row>
    <row r="354" spans="1:13" ht="18.75" x14ac:dyDescent="0.3">
      <c r="A354" s="120" t="str">
        <f>B354&amp;"_"&amp;COUNTIF($C$10:$C$10:B354,B354)</f>
        <v xml:space="preserve"> _222</v>
      </c>
      <c r="B354" s="120" t="str">
        <f>IF(ISBLANK([7]Data!B56)," ",[7]Data!$C$7)</f>
        <v xml:space="preserve"> </v>
      </c>
      <c r="C354" s="120" t="str">
        <f>IF(ISBLANK([7]Data!H56)," ",[7]Data!$L$7)</f>
        <v xml:space="preserve"> </v>
      </c>
      <c r="D354" s="120" t="str">
        <f>IF(ISBLANK([7]Data!B56)," ",[7]Data!B56)</f>
        <v xml:space="preserve"> </v>
      </c>
      <c r="E354" s="120" t="str">
        <f>IF(ISBLANK([7]Data!C56)," ",[7]Data!C56)</f>
        <v xml:space="preserve"> </v>
      </c>
      <c r="F354" s="120" t="str">
        <f>IF(ISBLANK([7]Data!D56)," ",[7]Data!D56)</f>
        <v xml:space="preserve"> </v>
      </c>
      <c r="G354" s="120" t="str">
        <f>IF(ISBLANK([7]Data!E56)," ",[7]Data!E56)</f>
        <v xml:space="preserve"> </v>
      </c>
      <c r="H354" s="120" t="str">
        <f>IF(ISBLANK([7]Data!F56)," ",[7]Data!F56)</f>
        <v xml:space="preserve"> </v>
      </c>
      <c r="I354" s="120" t="str">
        <f>IF(ISBLANK([7]Data!G56)," ",[7]Data!G56)</f>
        <v xml:space="preserve"> </v>
      </c>
      <c r="J354" s="120" t="str">
        <f>IF(ISBLANK([7]Data!H56)," ",[7]Data!H56)</f>
        <v xml:space="preserve"> </v>
      </c>
      <c r="K354" s="120"/>
      <c r="L354" s="120" t="str">
        <f>IF(ISBLANK([7]Data!J56)," ",[7]Data!J56)</f>
        <v xml:space="preserve"> </v>
      </c>
      <c r="M354" s="120"/>
    </row>
    <row r="355" spans="1:13" ht="18.75" x14ac:dyDescent="0.3">
      <c r="A355" s="120" t="str">
        <f>B355&amp;"_"&amp;COUNTIF($C$10:$C$10:B355,B355)</f>
        <v xml:space="preserve"> _224</v>
      </c>
      <c r="B355" s="120" t="str">
        <f>IF(ISBLANK([7]Data!B57)," ",[7]Data!$C$7)</f>
        <v xml:space="preserve"> </v>
      </c>
      <c r="C355" s="120" t="str">
        <f>IF(ISBLANK([7]Data!H57)," ",[7]Data!$L$7)</f>
        <v xml:space="preserve"> </v>
      </c>
      <c r="D355" s="120" t="str">
        <f>IF(ISBLANK([7]Data!B57)," ",[7]Data!B57)</f>
        <v xml:space="preserve"> </v>
      </c>
      <c r="E355" s="120" t="str">
        <f>IF(ISBLANK([7]Data!C57)," ",[7]Data!C57)</f>
        <v xml:space="preserve"> </v>
      </c>
      <c r="F355" s="120" t="str">
        <f>IF(ISBLANK([7]Data!D57)," ",[7]Data!D57)</f>
        <v xml:space="preserve"> </v>
      </c>
      <c r="G355" s="120" t="str">
        <f>IF(ISBLANK([7]Data!E57)," ",[7]Data!E57)</f>
        <v xml:space="preserve"> </v>
      </c>
      <c r="H355" s="120" t="str">
        <f>IF(ISBLANK([7]Data!F57)," ",[7]Data!F57)</f>
        <v xml:space="preserve"> </v>
      </c>
      <c r="I355" s="120" t="str">
        <f>IF(ISBLANK([7]Data!G57)," ",[7]Data!G57)</f>
        <v xml:space="preserve"> </v>
      </c>
      <c r="J355" s="120" t="str">
        <f>IF(ISBLANK([7]Data!H57)," ",[7]Data!H57)</f>
        <v xml:space="preserve"> </v>
      </c>
      <c r="K355" s="120"/>
      <c r="L355" s="120" t="str">
        <f>IF(ISBLANK([7]Data!J57)," ",[7]Data!J57)</f>
        <v xml:space="preserve"> </v>
      </c>
      <c r="M355" s="120"/>
    </row>
    <row r="356" spans="1:13" ht="18.75" x14ac:dyDescent="0.3">
      <c r="A356" s="120" t="str">
        <f>B356&amp;"_"&amp;COUNTIF($C$10:$C$10:B356,B356)</f>
        <v xml:space="preserve"> _226</v>
      </c>
      <c r="B356" s="120" t="str">
        <f>IF(ISBLANK([7]Data!B58)," ",[7]Data!$C$7)</f>
        <v xml:space="preserve"> </v>
      </c>
      <c r="C356" s="120" t="str">
        <f>IF(ISBLANK([7]Data!H58)," ",[7]Data!$L$7)</f>
        <v xml:space="preserve"> </v>
      </c>
      <c r="D356" s="120" t="str">
        <f>IF(ISBLANK([7]Data!B58)," ",[7]Data!B58)</f>
        <v xml:space="preserve"> </v>
      </c>
      <c r="E356" s="120" t="str">
        <f>IF(ISBLANK([7]Data!C58)," ",[7]Data!C58)</f>
        <v xml:space="preserve"> </v>
      </c>
      <c r="F356" s="120" t="str">
        <f>IF(ISBLANK([7]Data!D58)," ",[7]Data!D58)</f>
        <v xml:space="preserve"> </v>
      </c>
      <c r="G356" s="120" t="str">
        <f>IF(ISBLANK([7]Data!E58)," ",[7]Data!E58)</f>
        <v xml:space="preserve"> </v>
      </c>
      <c r="H356" s="120" t="str">
        <f>IF(ISBLANK([7]Data!F58)," ",[7]Data!F58)</f>
        <v xml:space="preserve"> </v>
      </c>
      <c r="I356" s="120" t="str">
        <f>IF(ISBLANK([7]Data!G58)," ",[7]Data!G58)</f>
        <v xml:space="preserve"> </v>
      </c>
      <c r="J356" s="120" t="str">
        <f>IF(ISBLANK([7]Data!H58)," ",[7]Data!H58)</f>
        <v xml:space="preserve"> </v>
      </c>
      <c r="K356" s="120"/>
      <c r="L356" s="120" t="str">
        <f>IF(ISBLANK([7]Data!J58)," ",[7]Data!J58)</f>
        <v xml:space="preserve"> </v>
      </c>
      <c r="M356" s="120"/>
    </row>
    <row r="357" spans="1:13" ht="18.75" x14ac:dyDescent="0.3">
      <c r="A357" s="120" t="str">
        <f>B357&amp;"_"&amp;COUNTIF($C$10:$C$10:B357,B357)</f>
        <v xml:space="preserve"> _228</v>
      </c>
      <c r="B357" s="120" t="str">
        <f>IF(ISBLANK([7]Data!B59)," ",[7]Data!$C$7)</f>
        <v xml:space="preserve"> </v>
      </c>
      <c r="C357" s="120" t="str">
        <f>IF(ISBLANK([7]Data!H59)," ",[7]Data!$L$7)</f>
        <v xml:space="preserve"> </v>
      </c>
      <c r="D357" s="120" t="str">
        <f>IF(ISBLANK([7]Data!B59)," ",[7]Data!B59)</f>
        <v xml:space="preserve"> </v>
      </c>
      <c r="E357" s="120" t="str">
        <f>IF(ISBLANK([7]Data!C59)," ",[7]Data!C59)</f>
        <v xml:space="preserve"> </v>
      </c>
      <c r="F357" s="120" t="str">
        <f>IF(ISBLANK([7]Data!D59)," ",[7]Data!D59)</f>
        <v xml:space="preserve"> </v>
      </c>
      <c r="G357" s="120" t="str">
        <f>IF(ISBLANK([7]Data!E59)," ",[7]Data!E59)</f>
        <v xml:space="preserve"> </v>
      </c>
      <c r="H357" s="120" t="str">
        <f>IF(ISBLANK([7]Data!F59)," ",[7]Data!F59)</f>
        <v xml:space="preserve"> </v>
      </c>
      <c r="I357" s="120" t="str">
        <f>IF(ISBLANK([7]Data!G59)," ",[7]Data!G59)</f>
        <v xml:space="preserve"> </v>
      </c>
      <c r="J357" s="120" t="str">
        <f>IF(ISBLANK([7]Data!H59)," ",[7]Data!H59)</f>
        <v xml:space="preserve"> </v>
      </c>
      <c r="K357" s="120"/>
      <c r="L357" s="120" t="str">
        <f>IF(ISBLANK([7]Data!J59)," ",[7]Data!J59)</f>
        <v xml:space="preserve"> </v>
      </c>
      <c r="M357" s="120"/>
    </row>
    <row r="358" spans="1:13" ht="18.75" x14ac:dyDescent="0.3">
      <c r="A358" s="120" t="str">
        <f>B358&amp;"_"&amp;COUNTIF($C$10:$C$10:B358,B358)</f>
        <v xml:space="preserve"> _230</v>
      </c>
      <c r="B358" s="120" t="str">
        <f>IF(ISBLANK([7]Data!B60)," ",[7]Data!$C$7)</f>
        <v xml:space="preserve"> </v>
      </c>
      <c r="C358" s="120" t="str">
        <f>IF(ISBLANK([7]Data!H60)," ",[7]Data!$L$7)</f>
        <v xml:space="preserve"> </v>
      </c>
      <c r="D358" s="120" t="str">
        <f>IF(ISBLANK([7]Data!B60)," ",[7]Data!B60)</f>
        <v xml:space="preserve"> </v>
      </c>
      <c r="E358" s="120" t="str">
        <f>IF(ISBLANK([7]Data!C60)," ",[7]Data!C60)</f>
        <v xml:space="preserve"> </v>
      </c>
      <c r="F358" s="120" t="str">
        <f>IF(ISBLANK([7]Data!D60)," ",[7]Data!D60)</f>
        <v xml:space="preserve"> </v>
      </c>
      <c r="G358" s="120" t="str">
        <f>IF(ISBLANK([7]Data!E60)," ",[7]Data!E60)</f>
        <v xml:space="preserve"> </v>
      </c>
      <c r="H358" s="120" t="str">
        <f>IF(ISBLANK([7]Data!F60)," ",[7]Data!F60)</f>
        <v xml:space="preserve"> </v>
      </c>
      <c r="I358" s="120" t="str">
        <f>IF(ISBLANK([7]Data!G60)," ",[7]Data!G60)</f>
        <v xml:space="preserve"> </v>
      </c>
      <c r="J358" s="120" t="str">
        <f>IF(ISBLANK([7]Data!H60)," ",[7]Data!H60)</f>
        <v xml:space="preserve"> </v>
      </c>
      <c r="K358" s="120"/>
      <c r="L358" s="120" t="str">
        <f>IF(ISBLANK([7]Data!J60)," ",[7]Data!J60)</f>
        <v xml:space="preserve"> </v>
      </c>
      <c r="M358" s="120"/>
    </row>
    <row r="359" spans="1:13" ht="18.75" x14ac:dyDescent="0.3">
      <c r="A359" s="120" t="str">
        <f>B359&amp;"_"&amp;COUNTIF($C$10:$C$10:B359,B359)</f>
        <v xml:space="preserve"> _232</v>
      </c>
      <c r="B359" s="120" t="str">
        <f>IF(ISBLANK([7]Data!B61)," ",[7]Data!$C$7)</f>
        <v xml:space="preserve"> </v>
      </c>
      <c r="C359" s="120" t="str">
        <f>IF(ISBLANK([7]Data!H61)," ",[7]Data!$L$7)</f>
        <v xml:space="preserve"> </v>
      </c>
      <c r="D359" s="120" t="str">
        <f>IF(ISBLANK([7]Data!B61)," ",[7]Data!B61)</f>
        <v xml:space="preserve"> </v>
      </c>
      <c r="E359" s="120" t="str">
        <f>IF(ISBLANK([7]Data!C61)," ",[7]Data!C61)</f>
        <v xml:space="preserve"> </v>
      </c>
      <c r="F359" s="120" t="str">
        <f>IF(ISBLANK([7]Data!D61)," ",[7]Data!D61)</f>
        <v xml:space="preserve"> </v>
      </c>
      <c r="G359" s="120" t="str">
        <f>IF(ISBLANK([7]Data!E61)," ",[7]Data!E61)</f>
        <v xml:space="preserve"> </v>
      </c>
      <c r="H359" s="120" t="str">
        <f>IF(ISBLANK([7]Data!F61)," ",[7]Data!F61)</f>
        <v xml:space="preserve"> </v>
      </c>
      <c r="I359" s="120" t="str">
        <f>IF(ISBLANK([7]Data!G61)," ",[7]Data!G61)</f>
        <v xml:space="preserve"> </v>
      </c>
      <c r="J359" s="120" t="str">
        <f>IF(ISBLANK([7]Data!H61)," ",[7]Data!H61)</f>
        <v xml:space="preserve"> </v>
      </c>
      <c r="K359" s="120"/>
      <c r="L359" s="120" t="str">
        <f>IF(ISBLANK([7]Data!J61)," ",[7]Data!J61)</f>
        <v xml:space="preserve"> </v>
      </c>
      <c r="M359" s="120"/>
    </row>
    <row r="360" spans="1:13" ht="18.75" x14ac:dyDescent="0.3">
      <c r="A360" s="120" t="str">
        <f>B360&amp;"_"&amp;COUNTIF($C$10:$C$10:B360,B360)</f>
        <v xml:space="preserve"> _234</v>
      </c>
      <c r="B360" s="120" t="str">
        <f>IF(ISBLANK([7]Data!B62)," ",[7]Data!$C$7)</f>
        <v xml:space="preserve"> </v>
      </c>
      <c r="C360" s="120" t="str">
        <f>IF(ISBLANK([7]Data!H62)," ",[7]Data!$L$7)</f>
        <v xml:space="preserve"> </v>
      </c>
      <c r="D360" s="120" t="str">
        <f>IF(ISBLANK([7]Data!B62)," ",[7]Data!B62)</f>
        <v xml:space="preserve"> </v>
      </c>
      <c r="E360" s="120" t="str">
        <f>IF(ISBLANK([7]Data!C62)," ",[7]Data!C62)</f>
        <v xml:space="preserve"> </v>
      </c>
      <c r="F360" s="120" t="str">
        <f>IF(ISBLANK([7]Data!D62)," ",[7]Data!D62)</f>
        <v xml:space="preserve"> </v>
      </c>
      <c r="G360" s="120" t="str">
        <f>IF(ISBLANK([7]Data!E62)," ",[7]Data!E62)</f>
        <v xml:space="preserve"> </v>
      </c>
      <c r="H360" s="120" t="str">
        <f>IF(ISBLANK([7]Data!F62)," ",[7]Data!F62)</f>
        <v xml:space="preserve"> </v>
      </c>
      <c r="I360" s="120" t="str">
        <f>IF(ISBLANK([7]Data!G62)," ",[7]Data!G62)</f>
        <v xml:space="preserve"> </v>
      </c>
      <c r="J360" s="120" t="str">
        <f>IF(ISBLANK([7]Data!H62)," ",[7]Data!H62)</f>
        <v xml:space="preserve"> </v>
      </c>
      <c r="K360" s="120"/>
      <c r="L360" s="120" t="str">
        <f>IF(ISBLANK([7]Data!J62)," ",[7]Data!J62)</f>
        <v xml:space="preserve"> </v>
      </c>
      <c r="M360" s="120"/>
    </row>
    <row r="361" spans="1:13" ht="18.75" x14ac:dyDescent="0.3">
      <c r="A361" s="120" t="str">
        <f>B361&amp;"_"&amp;COUNTIF($C$10:$C$10:B361,B361)</f>
        <v xml:space="preserve"> _236</v>
      </c>
      <c r="B361" s="120" t="str">
        <f>IF(ISBLANK([7]Data!B63)," ",[7]Data!$C$7)</f>
        <v xml:space="preserve"> </v>
      </c>
      <c r="C361" s="120" t="str">
        <f>IF(ISBLANK([7]Data!H63)," ",[7]Data!$L$7)</f>
        <v xml:space="preserve"> </v>
      </c>
      <c r="D361" s="120" t="str">
        <f>IF(ISBLANK([7]Data!B63)," ",[7]Data!B63)</f>
        <v xml:space="preserve"> </v>
      </c>
      <c r="E361" s="120" t="str">
        <f>IF(ISBLANK([7]Data!C63)," ",[7]Data!C63)</f>
        <v xml:space="preserve"> </v>
      </c>
      <c r="F361" s="120" t="str">
        <f>IF(ISBLANK([7]Data!D63)," ",[7]Data!D63)</f>
        <v xml:space="preserve"> </v>
      </c>
      <c r="G361" s="120" t="str">
        <f>IF(ISBLANK([7]Data!E63)," ",[7]Data!E63)</f>
        <v xml:space="preserve"> </v>
      </c>
      <c r="H361" s="120" t="str">
        <f>IF(ISBLANK([7]Data!F63)," ",[7]Data!F63)</f>
        <v xml:space="preserve"> </v>
      </c>
      <c r="I361" s="120" t="str">
        <f>IF(ISBLANK([7]Data!G63)," ",[7]Data!G63)</f>
        <v xml:space="preserve"> </v>
      </c>
      <c r="J361" s="120" t="str">
        <f>IF(ISBLANK([7]Data!H63)," ",[7]Data!H63)</f>
        <v xml:space="preserve"> </v>
      </c>
      <c r="K361" s="120"/>
      <c r="L361" s="120" t="str">
        <f>IF(ISBLANK([7]Data!J63)," ",[7]Data!J63)</f>
        <v xml:space="preserve"> </v>
      </c>
      <c r="M361" s="120"/>
    </row>
    <row r="362" spans="1:13" ht="18.75" x14ac:dyDescent="0.3">
      <c r="A362" s="120" t="str">
        <f>B362&amp;"_"&amp;COUNTIF($C$10:$C$10:B362,B362)</f>
        <v xml:space="preserve"> _238</v>
      </c>
      <c r="B362" s="120" t="str">
        <f>IF(ISBLANK([7]Data!B64)," ",[7]Data!$C$7)</f>
        <v xml:space="preserve"> </v>
      </c>
      <c r="C362" s="120" t="str">
        <f>IF(ISBLANK([7]Data!H64)," ",[7]Data!$L$7)</f>
        <v xml:space="preserve"> </v>
      </c>
      <c r="D362" s="120" t="str">
        <f>IF(ISBLANK([7]Data!B64)," ",[7]Data!B64)</f>
        <v xml:space="preserve"> </v>
      </c>
      <c r="E362" s="120" t="str">
        <f>IF(ISBLANK([7]Data!C64)," ",[7]Data!C64)</f>
        <v xml:space="preserve"> </v>
      </c>
      <c r="F362" s="120" t="str">
        <f>IF(ISBLANK([7]Data!D64)," ",[7]Data!D64)</f>
        <v xml:space="preserve"> </v>
      </c>
      <c r="G362" s="120" t="str">
        <f>IF(ISBLANK([7]Data!E64)," ",[7]Data!E64)</f>
        <v xml:space="preserve"> </v>
      </c>
      <c r="H362" s="120" t="str">
        <f>IF(ISBLANK([7]Data!F64)," ",[7]Data!F64)</f>
        <v xml:space="preserve"> </v>
      </c>
      <c r="I362" s="120" t="str">
        <f>IF(ISBLANK([7]Data!G64)," ",[7]Data!G64)</f>
        <v xml:space="preserve"> </v>
      </c>
      <c r="J362" s="120" t="str">
        <f>IF(ISBLANK([7]Data!H64)," ",[7]Data!H64)</f>
        <v xml:space="preserve"> </v>
      </c>
      <c r="K362" s="120"/>
      <c r="L362" s="120" t="str">
        <f>IF(ISBLANK([7]Data!J64)," ",[7]Data!J64)</f>
        <v xml:space="preserve"> </v>
      </c>
      <c r="M362" s="120"/>
    </row>
    <row r="363" spans="1:13" ht="18.75" x14ac:dyDescent="0.3">
      <c r="A363" s="120" t="str">
        <f>B363&amp;"_"&amp;COUNTIF($C$10:$C$10:B363,B363)</f>
        <v xml:space="preserve"> _240</v>
      </c>
      <c r="B363" s="120" t="str">
        <f>IF(ISBLANK([7]Data!B65)," ",[7]Data!$C$7)</f>
        <v xml:space="preserve"> </v>
      </c>
      <c r="C363" s="120" t="str">
        <f>IF(ISBLANK([7]Data!H65)," ",[7]Data!$L$7)</f>
        <v xml:space="preserve"> </v>
      </c>
      <c r="D363" s="120" t="str">
        <f>IF(ISBLANK([7]Data!B65)," ",[7]Data!B65)</f>
        <v xml:space="preserve"> </v>
      </c>
      <c r="E363" s="120" t="str">
        <f>IF(ISBLANK([7]Data!C65)," ",[7]Data!C65)</f>
        <v xml:space="preserve"> </v>
      </c>
      <c r="F363" s="120" t="str">
        <f>IF(ISBLANK([7]Data!D65)," ",[7]Data!D65)</f>
        <v xml:space="preserve"> </v>
      </c>
      <c r="G363" s="120" t="str">
        <f>IF(ISBLANK([7]Data!E65)," ",[7]Data!E65)</f>
        <v xml:space="preserve"> </v>
      </c>
      <c r="H363" s="120" t="str">
        <f>IF(ISBLANK([7]Data!F65)," ",[7]Data!F65)</f>
        <v xml:space="preserve"> </v>
      </c>
      <c r="I363" s="120" t="str">
        <f>IF(ISBLANK([7]Data!G65)," ",[7]Data!G65)</f>
        <v xml:space="preserve"> </v>
      </c>
      <c r="J363" s="120" t="str">
        <f>IF(ISBLANK([7]Data!H65)," ",[7]Data!H65)</f>
        <v xml:space="preserve"> </v>
      </c>
      <c r="K363" s="120"/>
      <c r="L363" s="120" t="str">
        <f>IF(ISBLANK([7]Data!J65)," ",[7]Data!J65)</f>
        <v xml:space="preserve"> </v>
      </c>
      <c r="M363" s="120"/>
    </row>
    <row r="364" spans="1:13" ht="18.75" x14ac:dyDescent="0.3">
      <c r="A364" s="120" t="str">
        <f>B364&amp;"_"&amp;COUNTIF($C$10:$C$10:B364,B364)</f>
        <v xml:space="preserve"> _242</v>
      </c>
      <c r="B364" s="120" t="str">
        <f>IF(ISBLANK([7]Data!B66)," ",[7]Data!$C$7)</f>
        <v xml:space="preserve"> </v>
      </c>
      <c r="C364" s="120" t="str">
        <f>IF(ISBLANK([7]Data!H66)," ",[7]Data!$L$7)</f>
        <v xml:space="preserve"> </v>
      </c>
      <c r="D364" s="120" t="str">
        <f>IF(ISBLANK([7]Data!B66)," ",[7]Data!B66)</f>
        <v xml:space="preserve"> </v>
      </c>
      <c r="E364" s="120" t="str">
        <f>IF(ISBLANK([7]Data!C66)," ",[7]Data!C66)</f>
        <v xml:space="preserve"> </v>
      </c>
      <c r="F364" s="120" t="str">
        <f>IF(ISBLANK([7]Data!D66)," ",[7]Data!D66)</f>
        <v xml:space="preserve"> </v>
      </c>
      <c r="G364" s="120" t="str">
        <f>IF(ISBLANK([7]Data!E66)," ",[7]Data!E66)</f>
        <v xml:space="preserve"> </v>
      </c>
      <c r="H364" s="120" t="str">
        <f>IF(ISBLANK([7]Data!F66)," ",[7]Data!F66)</f>
        <v xml:space="preserve"> </v>
      </c>
      <c r="I364" s="120" t="str">
        <f>IF(ISBLANK([7]Data!G66)," ",[7]Data!G66)</f>
        <v xml:space="preserve"> </v>
      </c>
      <c r="J364" s="120" t="str">
        <f>IF(ISBLANK([7]Data!H66)," ",[7]Data!H66)</f>
        <v xml:space="preserve"> </v>
      </c>
      <c r="K364" s="120"/>
      <c r="L364" s="120" t="str">
        <f>IF(ISBLANK([7]Data!J66)," ",[7]Data!J66)</f>
        <v xml:space="preserve"> </v>
      </c>
      <c r="M364" s="120"/>
    </row>
    <row r="365" spans="1:13" ht="18.75" x14ac:dyDescent="0.3">
      <c r="A365" s="120" t="str">
        <f>B365&amp;"_"&amp;COUNTIF($C$10:$C$10:B365,B365)</f>
        <v xml:space="preserve"> _244</v>
      </c>
      <c r="B365" s="120" t="str">
        <f>IF(ISBLANK([7]Data!B67)," ",[7]Data!$C$7)</f>
        <v xml:space="preserve"> </v>
      </c>
      <c r="C365" s="120" t="str">
        <f>IF(ISBLANK([7]Data!H67)," ",[7]Data!$L$7)</f>
        <v xml:space="preserve"> </v>
      </c>
      <c r="D365" s="120" t="str">
        <f>IF(ISBLANK([7]Data!B67)," ",[7]Data!B67)</f>
        <v xml:space="preserve"> </v>
      </c>
      <c r="E365" s="120" t="str">
        <f>IF(ISBLANK([7]Data!C67)," ",[7]Data!C67)</f>
        <v xml:space="preserve"> </v>
      </c>
      <c r="F365" s="120" t="str">
        <f>IF(ISBLANK([7]Data!D67)," ",[7]Data!D67)</f>
        <v xml:space="preserve"> </v>
      </c>
      <c r="G365" s="120" t="str">
        <f>IF(ISBLANK([7]Data!E67)," ",[7]Data!E67)</f>
        <v xml:space="preserve"> </v>
      </c>
      <c r="H365" s="120" t="str">
        <f>IF(ISBLANK([7]Data!F67)," ",[7]Data!F67)</f>
        <v xml:space="preserve"> </v>
      </c>
      <c r="I365" s="120" t="str">
        <f>IF(ISBLANK([7]Data!G67)," ",[7]Data!G67)</f>
        <v xml:space="preserve"> </v>
      </c>
      <c r="J365" s="120" t="str">
        <f>IF(ISBLANK([7]Data!H67)," ",[7]Data!H67)</f>
        <v xml:space="preserve"> </v>
      </c>
      <c r="K365" s="120"/>
      <c r="L365" s="120" t="str">
        <f>IF(ISBLANK([7]Data!J67)," ",[7]Data!J67)</f>
        <v xml:space="preserve"> </v>
      </c>
      <c r="M365" s="120"/>
    </row>
    <row r="366" spans="1:13" ht="18.75" x14ac:dyDescent="0.3">
      <c r="A366" s="120" t="str">
        <f>B366&amp;"_"&amp;COUNTIF($C$10:$C$10:B366,B366)</f>
        <v xml:space="preserve"> _246</v>
      </c>
      <c r="B366" s="120" t="str">
        <f>IF(ISBLANK([7]Data!B68)," ",[7]Data!$C$7)</f>
        <v xml:space="preserve"> </v>
      </c>
      <c r="C366" s="120" t="str">
        <f>IF(ISBLANK([7]Data!H68)," ",[7]Data!$L$7)</f>
        <v xml:space="preserve"> </v>
      </c>
      <c r="D366" s="120" t="str">
        <f>IF(ISBLANK([7]Data!B68)," ",[7]Data!B68)</f>
        <v xml:space="preserve"> </v>
      </c>
      <c r="E366" s="120" t="str">
        <f>IF(ISBLANK([7]Data!C68)," ",[7]Data!C68)</f>
        <v xml:space="preserve"> </v>
      </c>
      <c r="F366" s="120" t="str">
        <f>IF(ISBLANK([7]Data!D68)," ",[7]Data!D68)</f>
        <v xml:space="preserve"> </v>
      </c>
      <c r="G366" s="120" t="str">
        <f>IF(ISBLANK([7]Data!E68)," ",[7]Data!E68)</f>
        <v xml:space="preserve"> </v>
      </c>
      <c r="H366" s="120" t="str">
        <f>IF(ISBLANK([7]Data!F68)," ",[7]Data!F68)</f>
        <v xml:space="preserve"> </v>
      </c>
      <c r="I366" s="120" t="str">
        <f>IF(ISBLANK([7]Data!G68)," ",[7]Data!G68)</f>
        <v xml:space="preserve"> </v>
      </c>
      <c r="J366" s="120" t="str">
        <f>IF(ISBLANK([7]Data!H68)," ",[7]Data!H68)</f>
        <v xml:space="preserve"> </v>
      </c>
      <c r="K366" s="120"/>
      <c r="L366" s="120" t="str">
        <f>IF(ISBLANK([7]Data!J68)," ",[7]Data!J68)</f>
        <v xml:space="preserve"> </v>
      </c>
      <c r="M366" s="120"/>
    </row>
    <row r="367" spans="1:13" ht="18.75" x14ac:dyDescent="0.3">
      <c r="A367" s="120" t="str">
        <f>B367&amp;"_"&amp;COUNTIF($C$10:$C$10:B367,B367)</f>
        <v xml:space="preserve"> _248</v>
      </c>
      <c r="B367" s="120" t="str">
        <f>IF(ISBLANK([7]Data!B69)," ",[7]Data!$C$7)</f>
        <v xml:space="preserve"> </v>
      </c>
      <c r="C367" s="120" t="str">
        <f>IF(ISBLANK([7]Data!H69)," ",[7]Data!$L$7)</f>
        <v xml:space="preserve"> </v>
      </c>
      <c r="D367" s="120" t="str">
        <f>IF(ISBLANK([7]Data!B69)," ",[7]Data!B69)</f>
        <v xml:space="preserve"> </v>
      </c>
      <c r="E367" s="120" t="str">
        <f>IF(ISBLANK([7]Data!C69)," ",[7]Data!C69)</f>
        <v xml:space="preserve"> </v>
      </c>
      <c r="F367" s="120" t="str">
        <f>IF(ISBLANK([7]Data!D69)," ",[7]Data!D69)</f>
        <v xml:space="preserve"> </v>
      </c>
      <c r="G367" s="120" t="str">
        <f>IF(ISBLANK([7]Data!E69)," ",[7]Data!E69)</f>
        <v xml:space="preserve"> </v>
      </c>
      <c r="H367" s="120" t="str">
        <f>IF(ISBLANK([7]Data!F69)," ",[7]Data!F69)</f>
        <v xml:space="preserve"> </v>
      </c>
      <c r="I367" s="120" t="str">
        <f>IF(ISBLANK([7]Data!G69)," ",[7]Data!G69)</f>
        <v xml:space="preserve"> </v>
      </c>
      <c r="J367" s="120" t="str">
        <f>IF(ISBLANK([7]Data!H69)," ",[7]Data!H69)</f>
        <v xml:space="preserve"> </v>
      </c>
      <c r="K367" s="120"/>
      <c r="L367" s="120" t="str">
        <f>IF(ISBLANK([7]Data!J69)," ",[7]Data!J69)</f>
        <v xml:space="preserve"> </v>
      </c>
      <c r="M367" s="120"/>
    </row>
    <row r="368" spans="1:13" ht="18.75" x14ac:dyDescent="0.3">
      <c r="A368" s="120" t="str">
        <f>B368&amp;"_"&amp;COUNTIF($C$10:$C$10:B368,B368)</f>
        <v xml:space="preserve"> _250</v>
      </c>
      <c r="B368" s="120" t="str">
        <f>IF(ISBLANK([7]Data!B70)," ",[7]Data!$C$7)</f>
        <v xml:space="preserve"> </v>
      </c>
      <c r="C368" s="120" t="str">
        <f>IF(ISBLANK([7]Data!H70)," ",[7]Data!$L$7)</f>
        <v xml:space="preserve"> </v>
      </c>
      <c r="D368" s="120" t="str">
        <f>IF(ISBLANK([7]Data!B70)," ",[7]Data!B70)</f>
        <v xml:space="preserve"> </v>
      </c>
      <c r="E368" s="120" t="str">
        <f>IF(ISBLANK([7]Data!C70)," ",[7]Data!C70)</f>
        <v xml:space="preserve"> </v>
      </c>
      <c r="F368" s="120" t="str">
        <f>IF(ISBLANK([7]Data!D70)," ",[7]Data!D70)</f>
        <v xml:space="preserve"> </v>
      </c>
      <c r="G368" s="120" t="str">
        <f>IF(ISBLANK([7]Data!E70)," ",[7]Data!E70)</f>
        <v xml:space="preserve"> </v>
      </c>
      <c r="H368" s="120" t="str">
        <f>IF(ISBLANK([7]Data!F70)," ",[7]Data!F70)</f>
        <v xml:space="preserve"> </v>
      </c>
      <c r="I368" s="120" t="str">
        <f>IF(ISBLANK([7]Data!G70)," ",[7]Data!G70)</f>
        <v xml:space="preserve"> </v>
      </c>
      <c r="J368" s="120" t="str">
        <f>IF(ISBLANK([7]Data!H70)," ",[7]Data!H70)</f>
        <v xml:space="preserve"> </v>
      </c>
      <c r="K368" s="120"/>
      <c r="L368" s="120" t="str">
        <f>IF(ISBLANK([7]Data!J70)," ",[7]Data!J70)</f>
        <v xml:space="preserve"> </v>
      </c>
      <c r="M368" s="120"/>
    </row>
    <row r="369" spans="1:13" ht="18.75" x14ac:dyDescent="0.3">
      <c r="A369" s="120" t="str">
        <f>B369&amp;"_"&amp;COUNTIF($C$10:$C$10:B369,B369)</f>
        <v xml:space="preserve"> _252</v>
      </c>
      <c r="B369" s="120" t="str">
        <f>IF(ISBLANK([7]Data!B71)," ",[7]Data!$C$7)</f>
        <v xml:space="preserve"> </v>
      </c>
      <c r="C369" s="120" t="str">
        <f>IF(ISBLANK([7]Data!H71)," ",[7]Data!$L$7)</f>
        <v xml:space="preserve"> </v>
      </c>
      <c r="D369" s="120" t="str">
        <f>IF(ISBLANK([7]Data!B71)," ",[7]Data!B71)</f>
        <v xml:space="preserve"> </v>
      </c>
      <c r="E369" s="120" t="str">
        <f>IF(ISBLANK([7]Data!C71)," ",[7]Data!C71)</f>
        <v xml:space="preserve"> </v>
      </c>
      <c r="F369" s="120" t="str">
        <f>IF(ISBLANK([7]Data!D71)," ",[7]Data!D71)</f>
        <v xml:space="preserve"> </v>
      </c>
      <c r="G369" s="120" t="str">
        <f>IF(ISBLANK([7]Data!E71)," ",[7]Data!E71)</f>
        <v xml:space="preserve"> </v>
      </c>
      <c r="H369" s="120" t="str">
        <f>IF(ISBLANK([7]Data!F71)," ",[7]Data!F71)</f>
        <v xml:space="preserve"> </v>
      </c>
      <c r="I369" s="120" t="str">
        <f>IF(ISBLANK([7]Data!G71)," ",[7]Data!G71)</f>
        <v xml:space="preserve"> </v>
      </c>
      <c r="J369" s="120" t="str">
        <f>IF(ISBLANK([7]Data!H71)," ",[7]Data!H71)</f>
        <v xml:space="preserve"> </v>
      </c>
      <c r="K369" s="120"/>
      <c r="L369" s="120" t="str">
        <f>IF(ISBLANK([7]Data!J71)," ",[7]Data!J71)</f>
        <v xml:space="preserve"> </v>
      </c>
      <c r="M369" s="120"/>
    </row>
    <row r="370" spans="1:13" ht="18.75" x14ac:dyDescent="0.3">
      <c r="A370" s="120" t="str">
        <f>B370&amp;"_"&amp;COUNTIF($C$10:$C$10:B370,B370)</f>
        <v>أهلامين_235</v>
      </c>
      <c r="B370" s="120" t="str">
        <f>IF(ISBLANK([8]Data!B12)," ",[8]Data!$C$7)</f>
        <v>أهلامين</v>
      </c>
      <c r="C370" s="120" t="str">
        <f>IF(ISBLANK([8]Data!H12)," ",[8]Data!$L$7)</f>
        <v>6APG-7</v>
      </c>
      <c r="D370" s="120" t="str">
        <f>IF(ISBLANK([8]Data!B12)," ",[8]Data!B12)</f>
        <v>D133174574</v>
      </c>
      <c r="E370" s="120" t="str">
        <f>IF(ISBLANK([8]Data!C12)," ",[8]Data!C12)</f>
        <v>أهلمين1</v>
      </c>
      <c r="F370" s="120" t="str">
        <f>IF(ISBLANK([8]Data!D12)," ",[8]Data!D12)</f>
        <v>أنثى</v>
      </c>
      <c r="G370" s="120" t="str">
        <f>IF(ISBLANK([8]Data!E12)," ",[8]Data!E12)</f>
        <v xml:space="preserve"> </v>
      </c>
      <c r="H370" s="120">
        <f>IF(ISBLANK([8]Data!F12)," ",[8]Data!F12)</f>
        <v>1</v>
      </c>
      <c r="I370" s="120">
        <f>IF(ISBLANK([8]Data!G12)," ",[8]Data!G12)</f>
        <v>1</v>
      </c>
      <c r="J370" s="120">
        <f>IF(ISBLANK([8]Data!H12)," ",[8]Data!H12)</f>
        <v>8.61</v>
      </c>
      <c r="K370" s="120"/>
      <c r="L370" s="120">
        <f>IF(ISBLANK([8]Data!J12)," ",[8]Data!J12)</f>
        <v>9.57</v>
      </c>
      <c r="M370" s="120"/>
    </row>
    <row r="371" spans="1:13" ht="18.75" x14ac:dyDescent="0.3">
      <c r="A371" s="120" t="str">
        <f>B371&amp;"_"&amp;COUNTIF($C$10:$C$10:B371,B371)</f>
        <v>أهلامين_236</v>
      </c>
      <c r="B371" s="120" t="str">
        <f>IF(ISBLANK([8]Data!B13)," ",[8]Data!$C$7)</f>
        <v>أهلامين</v>
      </c>
      <c r="C371" s="120" t="str">
        <f>IF(ISBLANK([8]Data!H13)," ",[8]Data!$L$7)</f>
        <v>6APG-7</v>
      </c>
      <c r="D371" s="120" t="str">
        <f>IF(ISBLANK([8]Data!B13)," ",[8]Data!B13)</f>
        <v>E132012602</v>
      </c>
      <c r="E371" s="120" t="str">
        <f>IF(ISBLANK([8]Data!C13)," ",[8]Data!C13)</f>
        <v>أهلمين2</v>
      </c>
      <c r="F371" s="120" t="str">
        <f>IF(ISBLANK([8]Data!D13)," ",[8]Data!D13)</f>
        <v>أنثى</v>
      </c>
      <c r="G371" s="120" t="str">
        <f>IF(ISBLANK([8]Data!E13)," ",[8]Data!E13)</f>
        <v xml:space="preserve"> </v>
      </c>
      <c r="H371" s="120">
        <f>IF(ISBLANK([8]Data!F13)," ",[8]Data!F13)</f>
        <v>1</v>
      </c>
      <c r="I371" s="120">
        <f>IF(ISBLANK([8]Data!G13)," ",[8]Data!G13)</f>
        <v>1</v>
      </c>
      <c r="J371" s="120">
        <f>IF(ISBLANK([8]Data!H13)," ",[8]Data!H13)</f>
        <v>5.39</v>
      </c>
      <c r="K371" s="120"/>
      <c r="L371" s="120">
        <f>IF(ISBLANK([8]Data!J13)," ",[8]Data!J13)</f>
        <v>6.44</v>
      </c>
      <c r="M371" s="120"/>
    </row>
    <row r="372" spans="1:13" ht="18.75" x14ac:dyDescent="0.3">
      <c r="A372" s="120" t="str">
        <f>B372&amp;"_"&amp;COUNTIF($C$10:$C$10:B372,B372)</f>
        <v>أهلامين_237</v>
      </c>
      <c r="B372" s="120" t="str">
        <f>IF(ISBLANK([8]Data!B14)," ",[8]Data!$C$7)</f>
        <v>أهلامين</v>
      </c>
      <c r="C372" s="120" t="str">
        <f>IF(ISBLANK([8]Data!H14)," ",[8]Data!$L$7)</f>
        <v>6APG-7</v>
      </c>
      <c r="D372" s="120" t="str">
        <f>IF(ISBLANK([8]Data!B14)," ",[8]Data!B14)</f>
        <v>E132012603</v>
      </c>
      <c r="E372" s="120" t="str">
        <f>IF(ISBLANK([8]Data!C14)," ",[8]Data!C14)</f>
        <v>أهلمين3</v>
      </c>
      <c r="F372" s="120" t="str">
        <f>IF(ISBLANK([8]Data!D14)," ",[8]Data!D14)</f>
        <v>ذكر</v>
      </c>
      <c r="G372" s="120" t="str">
        <f>IF(ISBLANK([8]Data!E14)," ",[8]Data!E14)</f>
        <v xml:space="preserve"> </v>
      </c>
      <c r="H372" s="120">
        <f>IF(ISBLANK([8]Data!F14)," ",[8]Data!F14)</f>
        <v>1</v>
      </c>
      <c r="I372" s="120">
        <f>IF(ISBLANK([8]Data!G14)," ",[8]Data!G14)</f>
        <v>1</v>
      </c>
      <c r="J372" s="120">
        <f>IF(ISBLANK([8]Data!H14)," ",[8]Data!H14)</f>
        <v>6.73</v>
      </c>
      <c r="K372" s="120"/>
      <c r="L372" s="120">
        <f>IF(ISBLANK([8]Data!J14)," ",[8]Data!J14)</f>
        <v>8.2100000000000009</v>
      </c>
      <c r="M372" s="120"/>
    </row>
    <row r="373" spans="1:13" ht="18.75" x14ac:dyDescent="0.3">
      <c r="A373" s="120" t="str">
        <f>B373&amp;"_"&amp;COUNTIF($C$10:$C$10:B373,B373)</f>
        <v>أهلامين_238</v>
      </c>
      <c r="B373" s="120" t="str">
        <f>IF(ISBLANK([8]Data!B15)," ",[8]Data!$C$7)</f>
        <v>أهلامين</v>
      </c>
      <c r="C373" s="120" t="str">
        <f>IF(ISBLANK([8]Data!H15)," ",[8]Data!$L$7)</f>
        <v>6APG-7</v>
      </c>
      <c r="D373" s="120" t="str">
        <f>IF(ISBLANK([8]Data!B15)," ",[8]Data!B15)</f>
        <v>E132245333</v>
      </c>
      <c r="E373" s="120" t="str">
        <f>IF(ISBLANK([8]Data!C15)," ",[8]Data!C15)</f>
        <v>أهلمين4</v>
      </c>
      <c r="F373" s="120" t="str">
        <f>IF(ISBLANK([8]Data!D15)," ",[8]Data!D15)</f>
        <v>أنثى</v>
      </c>
      <c r="G373" s="120" t="str">
        <f>IF(ISBLANK([8]Data!E15)," ",[8]Data!E15)</f>
        <v xml:space="preserve"> </v>
      </c>
      <c r="H373" s="120">
        <f>IF(ISBLANK([8]Data!F15)," ",[8]Data!F15)</f>
        <v>2</v>
      </c>
      <c r="I373" s="120">
        <f>IF(ISBLANK([8]Data!G15)," ",[8]Data!G15)</f>
        <v>1</v>
      </c>
      <c r="J373" s="120">
        <f>IF(ISBLANK([8]Data!H15)," ",[8]Data!H15)</f>
        <v>5.57</v>
      </c>
      <c r="K373" s="120"/>
      <c r="L373" s="120">
        <f>IF(ISBLANK([8]Data!J15)," ",[8]Data!J15)</f>
        <v>6.61</v>
      </c>
      <c r="M373" s="120"/>
    </row>
    <row r="374" spans="1:13" ht="18.75" x14ac:dyDescent="0.3">
      <c r="A374" s="120" t="str">
        <f>B374&amp;"_"&amp;COUNTIF($C$10:$C$10:B374,B374)</f>
        <v>أهلامين_239</v>
      </c>
      <c r="B374" s="120" t="str">
        <f>IF(ISBLANK([8]Data!B16)," ",[8]Data!$C$7)</f>
        <v>أهلامين</v>
      </c>
      <c r="C374" s="120" t="str">
        <f>IF(ISBLANK([8]Data!H16)," ",[8]Data!$L$7)</f>
        <v>6APG-7</v>
      </c>
      <c r="D374" s="120" t="str">
        <f>IF(ISBLANK([8]Data!B16)," ",[8]Data!B16)</f>
        <v>E133087934</v>
      </c>
      <c r="E374" s="120" t="str">
        <f>IF(ISBLANK([8]Data!C16)," ",[8]Data!C16)</f>
        <v>أهلمين5</v>
      </c>
      <c r="F374" s="120" t="str">
        <f>IF(ISBLANK([8]Data!D16)," ",[8]Data!D16)</f>
        <v>أنثى</v>
      </c>
      <c r="G374" s="120" t="str">
        <f>IF(ISBLANK([8]Data!E16)," ",[8]Data!E16)</f>
        <v xml:space="preserve"> </v>
      </c>
      <c r="H374" s="120">
        <f>IF(ISBLANK([8]Data!F16)," ",[8]Data!F16)</f>
        <v>1</v>
      </c>
      <c r="I374" s="120">
        <f>IF(ISBLANK([8]Data!G16)," ",[8]Data!G16)</f>
        <v>1</v>
      </c>
      <c r="J374" s="120">
        <f>IF(ISBLANK([8]Data!H16)," ",[8]Data!H16)</f>
        <v>6.44</v>
      </c>
      <c r="K374" s="120"/>
      <c r="L374" s="120">
        <f>IF(ISBLANK([8]Data!J16)," ",[8]Data!J16)</f>
        <v>7.53</v>
      </c>
      <c r="M374" s="120"/>
    </row>
    <row r="375" spans="1:13" ht="18.75" x14ac:dyDescent="0.3">
      <c r="A375" s="120" t="str">
        <f>B375&amp;"_"&amp;COUNTIF($C$10:$C$10:B375,B375)</f>
        <v>أهلامين_240</v>
      </c>
      <c r="B375" s="120" t="str">
        <f>IF(ISBLANK([8]Data!B17)," ",[8]Data!$C$7)</f>
        <v>أهلامين</v>
      </c>
      <c r="C375" s="120" t="str">
        <f>IF(ISBLANK([8]Data!H17)," ",[8]Data!$L$7)</f>
        <v>6APG-7</v>
      </c>
      <c r="D375" s="120" t="str">
        <f>IF(ISBLANK([8]Data!B17)," ",[8]Data!B17)</f>
        <v>E139057118</v>
      </c>
      <c r="E375" s="120" t="str">
        <f>IF(ISBLANK([8]Data!C17)," ",[8]Data!C17)</f>
        <v>أهلمين6</v>
      </c>
      <c r="F375" s="120" t="str">
        <f>IF(ISBLANK([8]Data!D17)," ",[8]Data!D17)</f>
        <v>أنثى</v>
      </c>
      <c r="G375" s="120" t="str">
        <f>IF(ISBLANK([8]Data!E17)," ",[8]Data!E17)</f>
        <v xml:space="preserve"> </v>
      </c>
      <c r="H375" s="120">
        <f>IF(ISBLANK([8]Data!F17)," ",[8]Data!F17)</f>
        <v>1</v>
      </c>
      <c r="I375" s="120">
        <f>IF(ISBLANK([8]Data!G17)," ",[8]Data!G17)</f>
        <v>1</v>
      </c>
      <c r="J375" s="120">
        <f>IF(ISBLANK([8]Data!H17)," ",[8]Data!H17)</f>
        <v>8.16</v>
      </c>
      <c r="K375" s="120"/>
      <c r="L375" s="120">
        <f>IF(ISBLANK([8]Data!J17)," ",[8]Data!J17)</f>
        <v>8.84</v>
      </c>
      <c r="M375" s="120"/>
    </row>
    <row r="376" spans="1:13" ht="18.75" x14ac:dyDescent="0.3">
      <c r="A376" s="120" t="str">
        <f>B376&amp;"_"&amp;COUNTIF($C$10:$C$10:B376,B376)</f>
        <v>أهلامين_241</v>
      </c>
      <c r="B376" s="120" t="str">
        <f>IF(ISBLANK([8]Data!B18)," ",[8]Data!$C$7)</f>
        <v>أهلامين</v>
      </c>
      <c r="C376" s="120" t="str">
        <f>IF(ISBLANK([8]Data!H18)," ",[8]Data!$L$7)</f>
        <v>6APG-7</v>
      </c>
      <c r="D376" s="120" t="str">
        <f>IF(ISBLANK([8]Data!B18)," ",[8]Data!B18)</f>
        <v>E140099485</v>
      </c>
      <c r="E376" s="120" t="str">
        <f>IF(ISBLANK([8]Data!C18)," ",[8]Data!C18)</f>
        <v>أهلمين7</v>
      </c>
      <c r="F376" s="120" t="str">
        <f>IF(ISBLANK([8]Data!D18)," ",[8]Data!D18)</f>
        <v>ذكر</v>
      </c>
      <c r="G376" s="120" t="str">
        <f>IF(ISBLANK([8]Data!E18)," ",[8]Data!E18)</f>
        <v xml:space="preserve"> </v>
      </c>
      <c r="H376" s="120">
        <f>IF(ISBLANK([8]Data!F18)," ",[8]Data!F18)</f>
        <v>1</v>
      </c>
      <c r="I376" s="120">
        <f>IF(ISBLANK([8]Data!G18)," ",[8]Data!G18)</f>
        <v>1</v>
      </c>
      <c r="J376" s="120">
        <f>IF(ISBLANK([8]Data!H18)," ",[8]Data!H18)</f>
        <v>4.97</v>
      </c>
      <c r="K376" s="120"/>
      <c r="L376" s="120">
        <f>IF(ISBLANK([8]Data!J18)," ",[8]Data!J18)</f>
        <v>4.01</v>
      </c>
      <c r="M376" s="120"/>
    </row>
    <row r="377" spans="1:13" ht="18.75" x14ac:dyDescent="0.3">
      <c r="A377" s="120" t="str">
        <f>B377&amp;"_"&amp;COUNTIF($C$10:$C$10:B377,B377)</f>
        <v>أهلامين_242</v>
      </c>
      <c r="B377" s="120" t="str">
        <f>IF(ISBLANK([8]Data!B19)," ",[8]Data!$C$7)</f>
        <v>أهلامين</v>
      </c>
      <c r="C377" s="120" t="str">
        <f>IF(ISBLANK([8]Data!H19)," ",[8]Data!$L$7)</f>
        <v>6APG-7</v>
      </c>
      <c r="D377" s="120" t="str">
        <f>IF(ISBLANK([8]Data!B19)," ",[8]Data!B19)</f>
        <v>E140099487</v>
      </c>
      <c r="E377" s="120" t="str">
        <f>IF(ISBLANK([8]Data!C19)," ",[8]Data!C19)</f>
        <v>أهلمين8</v>
      </c>
      <c r="F377" s="120" t="str">
        <f>IF(ISBLANK([8]Data!D19)," ",[8]Data!D19)</f>
        <v>ذكر</v>
      </c>
      <c r="G377" s="120" t="str">
        <f>IF(ISBLANK([8]Data!E19)," ",[8]Data!E19)</f>
        <v xml:space="preserve"> </v>
      </c>
      <c r="H377" s="120">
        <f>IF(ISBLANK([8]Data!F19)," ",[8]Data!F19)</f>
        <v>1</v>
      </c>
      <c r="I377" s="120">
        <f>IF(ISBLANK([8]Data!G19)," ",[8]Data!G19)</f>
        <v>1</v>
      </c>
      <c r="J377" s="120">
        <f>IF(ISBLANK([8]Data!H19)," ",[8]Data!H19)</f>
        <v>5.33</v>
      </c>
      <c r="K377" s="120"/>
      <c r="L377" s="120">
        <f>IF(ISBLANK([8]Data!J19)," ",[8]Data!J19)</f>
        <v>4.53</v>
      </c>
      <c r="M377" s="120"/>
    </row>
    <row r="378" spans="1:13" ht="18.75" x14ac:dyDescent="0.3">
      <c r="A378" s="120" t="str">
        <f>B378&amp;"_"&amp;COUNTIF($C$10:$C$10:B378,B378)</f>
        <v>أهلامين_243</v>
      </c>
      <c r="B378" s="120" t="str">
        <f>IF(ISBLANK([8]Data!B20)," ",[8]Data!$C$7)</f>
        <v>أهلامين</v>
      </c>
      <c r="C378" s="120" t="str">
        <f>IF(ISBLANK([8]Data!H20)," ",[8]Data!$L$7)</f>
        <v>6APG-7</v>
      </c>
      <c r="D378" s="120" t="str">
        <f>IF(ISBLANK([8]Data!B20)," ",[8]Data!B20)</f>
        <v>E140121535</v>
      </c>
      <c r="E378" s="120" t="str">
        <f>IF(ISBLANK([8]Data!C20)," ",[8]Data!C20)</f>
        <v>أهلمين9</v>
      </c>
      <c r="F378" s="120" t="str">
        <f>IF(ISBLANK([8]Data!D20)," ",[8]Data!D20)</f>
        <v>ذكر</v>
      </c>
      <c r="G378" s="120" t="str">
        <f>IF(ISBLANK([8]Data!E20)," ",[8]Data!E20)</f>
        <v xml:space="preserve"> </v>
      </c>
      <c r="H378" s="120">
        <f>IF(ISBLANK([8]Data!F20)," ",[8]Data!F20)</f>
        <v>1</v>
      </c>
      <c r="I378" s="120">
        <f>IF(ISBLANK([8]Data!G20)," ",[8]Data!G20)</f>
        <v>1</v>
      </c>
      <c r="J378" s="120">
        <f>IF(ISBLANK([8]Data!H20)," ",[8]Data!H20)</f>
        <v>5.42</v>
      </c>
      <c r="K378" s="120"/>
      <c r="L378" s="120">
        <f>IF(ISBLANK([8]Data!J20)," ",[8]Data!J20)</f>
        <v>5.63</v>
      </c>
      <c r="M378" s="120"/>
    </row>
    <row r="379" spans="1:13" ht="18.75" x14ac:dyDescent="0.3">
      <c r="A379" s="120" t="str">
        <f>B379&amp;"_"&amp;COUNTIF($C$10:$C$10:B379,B379)</f>
        <v>أهلامين_244</v>
      </c>
      <c r="B379" s="120" t="str">
        <f>IF(ISBLANK([8]Data!B21)," ",[8]Data!$C$7)</f>
        <v>أهلامين</v>
      </c>
      <c r="C379" s="120" t="str">
        <f>IF(ISBLANK([8]Data!H21)," ",[8]Data!$L$7)</f>
        <v>6APG-7</v>
      </c>
      <c r="D379" s="120" t="str">
        <f>IF(ISBLANK([8]Data!B21)," ",[8]Data!B21)</f>
        <v>E140121536</v>
      </c>
      <c r="E379" s="120" t="str">
        <f>IF(ISBLANK([8]Data!C21)," ",[8]Data!C21)</f>
        <v>أهلمين10</v>
      </c>
      <c r="F379" s="120" t="str">
        <f>IF(ISBLANK([8]Data!D21)," ",[8]Data!D21)</f>
        <v>ذكر</v>
      </c>
      <c r="G379" s="120" t="str">
        <f>IF(ISBLANK([8]Data!E21)," ",[8]Data!E21)</f>
        <v xml:space="preserve"> </v>
      </c>
      <c r="H379" s="120">
        <f>IF(ISBLANK([8]Data!F21)," ",[8]Data!F21)</f>
        <v>1</v>
      </c>
      <c r="I379" s="120">
        <f>IF(ISBLANK([8]Data!G21)," ",[8]Data!G21)</f>
        <v>1</v>
      </c>
      <c r="J379" s="120">
        <f>IF(ISBLANK([8]Data!H21)," ",[8]Data!H21)</f>
        <v>7.93</v>
      </c>
      <c r="K379" s="120"/>
      <c r="L379" s="120">
        <f>IF(ISBLANK([8]Data!J21)," ",[8]Data!J21)</f>
        <v>9.27</v>
      </c>
      <c r="M379" s="120"/>
    </row>
    <row r="380" spans="1:13" ht="18.75" x14ac:dyDescent="0.3">
      <c r="A380" s="120" t="str">
        <f>B380&amp;"_"&amp;COUNTIF($C$10:$C$10:B380,B380)</f>
        <v>أهلامين_245</v>
      </c>
      <c r="B380" s="120" t="str">
        <f>IF(ISBLANK([8]Data!B22)," ",[8]Data!$C$7)</f>
        <v>أهلامين</v>
      </c>
      <c r="C380" s="120" t="str">
        <f>IF(ISBLANK([8]Data!H22)," ",[8]Data!$L$7)</f>
        <v>6APG-7</v>
      </c>
      <c r="D380" s="120" t="str">
        <f>IF(ISBLANK([8]Data!B22)," ",[8]Data!B22)</f>
        <v>E141118470</v>
      </c>
      <c r="E380" s="120" t="str">
        <f>IF(ISBLANK([8]Data!C22)," ",[8]Data!C22)</f>
        <v>أهلمين11</v>
      </c>
      <c r="F380" s="120" t="str">
        <f>IF(ISBLANK([8]Data!D22)," ",[8]Data!D22)</f>
        <v>ذكر</v>
      </c>
      <c r="G380" s="120" t="str">
        <f>IF(ISBLANK([8]Data!E22)," ",[8]Data!E22)</f>
        <v xml:space="preserve"> </v>
      </c>
      <c r="H380" s="120">
        <f>IF(ISBLANK([8]Data!F22)," ",[8]Data!F22)</f>
        <v>1</v>
      </c>
      <c r="I380" s="120">
        <f>IF(ISBLANK([8]Data!G22)," ",[8]Data!G22)</f>
        <v>1</v>
      </c>
      <c r="J380" s="120">
        <f>IF(ISBLANK([8]Data!H22)," ",[8]Data!H22)</f>
        <v>5.48</v>
      </c>
      <c r="K380" s="120"/>
      <c r="L380" s="120">
        <f>IF(ISBLANK([8]Data!J22)," ",[8]Data!J22)</f>
        <v>7.18</v>
      </c>
      <c r="M380" s="120"/>
    </row>
    <row r="381" spans="1:13" ht="18.75" x14ac:dyDescent="0.3">
      <c r="A381" s="120" t="str">
        <f>B381&amp;"_"&amp;COUNTIF($C$10:$C$10:B381,B381)</f>
        <v>أهلامين_246</v>
      </c>
      <c r="B381" s="120" t="str">
        <f>IF(ISBLANK([8]Data!B23)," ",[8]Data!$C$7)</f>
        <v>أهلامين</v>
      </c>
      <c r="C381" s="120" t="str">
        <f>IF(ISBLANK([8]Data!H23)," ",[8]Data!$L$7)</f>
        <v>6APG-7</v>
      </c>
      <c r="D381" s="120" t="str">
        <f>IF(ISBLANK([8]Data!B23)," ",[8]Data!B23)</f>
        <v>E141124147</v>
      </c>
      <c r="E381" s="120" t="str">
        <f>IF(ISBLANK([8]Data!C23)," ",[8]Data!C23)</f>
        <v>أهلمين12</v>
      </c>
      <c r="F381" s="120" t="str">
        <f>IF(ISBLANK([8]Data!D23)," ",[8]Data!D23)</f>
        <v>ذكر</v>
      </c>
      <c r="G381" s="120" t="str">
        <f>IF(ISBLANK([8]Data!E23)," ",[8]Data!E23)</f>
        <v xml:space="preserve"> </v>
      </c>
      <c r="H381" s="120">
        <f>IF(ISBLANK([8]Data!F23)," ",[8]Data!F23)</f>
        <v>1</v>
      </c>
      <c r="I381" s="120">
        <f>IF(ISBLANK([8]Data!G23)," ",[8]Data!G23)</f>
        <v>1</v>
      </c>
      <c r="J381" s="120">
        <f>IF(ISBLANK([8]Data!H23)," ",[8]Data!H23)</f>
        <v>5.77</v>
      </c>
      <c r="K381" s="120"/>
      <c r="L381" s="120">
        <f>IF(ISBLANK([8]Data!J23)," ",[8]Data!J23)</f>
        <v>7.44</v>
      </c>
      <c r="M381" s="120"/>
    </row>
    <row r="382" spans="1:13" ht="18.75" x14ac:dyDescent="0.3">
      <c r="A382" s="120" t="str">
        <f>B382&amp;"_"&amp;COUNTIF($C$10:$C$10:B382,B382)</f>
        <v>أهلامين_247</v>
      </c>
      <c r="B382" s="120" t="str">
        <f>IF(ISBLANK([8]Data!B24)," ",[8]Data!$C$7)</f>
        <v>أهلامين</v>
      </c>
      <c r="C382" s="120" t="str">
        <f>IF(ISBLANK([8]Data!H24)," ",[8]Data!$L$7)</f>
        <v>6APG-7</v>
      </c>
      <c r="D382" s="120" t="str">
        <f>IF(ISBLANK([8]Data!B24)," ",[8]Data!B24)</f>
        <v>E142094383</v>
      </c>
      <c r="E382" s="120" t="str">
        <f>IF(ISBLANK([8]Data!C24)," ",[8]Data!C24)</f>
        <v>أهلمين13</v>
      </c>
      <c r="F382" s="120" t="str">
        <f>IF(ISBLANK([8]Data!D24)," ",[8]Data!D24)</f>
        <v>أنثى</v>
      </c>
      <c r="G382" s="120" t="str">
        <f>IF(ISBLANK([8]Data!E24)," ",[8]Data!E24)</f>
        <v xml:space="preserve"> </v>
      </c>
      <c r="H382" s="120">
        <f>IF(ISBLANK([8]Data!F24)," ",[8]Data!F24)</f>
        <v>2</v>
      </c>
      <c r="I382" s="120">
        <f>IF(ISBLANK([8]Data!G24)," ",[8]Data!G24)</f>
        <v>1</v>
      </c>
      <c r="J382" s="120">
        <f>IF(ISBLANK([8]Data!H24)," ",[8]Data!H24)</f>
        <v>4.92</v>
      </c>
      <c r="K382" s="120"/>
      <c r="L382" s="120">
        <f>IF(ISBLANK([8]Data!J24)," ",[8]Data!J24)</f>
        <v>2.79</v>
      </c>
      <c r="M382" s="120"/>
    </row>
    <row r="383" spans="1:13" ht="18.75" x14ac:dyDescent="0.3">
      <c r="A383" s="120" t="str">
        <f>B383&amp;"_"&amp;COUNTIF($C$10:$C$10:B383,B383)</f>
        <v>أهلامين_248</v>
      </c>
      <c r="B383" s="120" t="str">
        <f>IF(ISBLANK([8]Data!B25)," ",[8]Data!$C$7)</f>
        <v>أهلامين</v>
      </c>
      <c r="C383" s="120" t="str">
        <f>IF(ISBLANK([8]Data!H25)," ",[8]Data!$L$7)</f>
        <v>6APG-7</v>
      </c>
      <c r="D383" s="120" t="str">
        <f>IF(ISBLANK([8]Data!B25)," ",[8]Data!B25)</f>
        <v>E142121685</v>
      </c>
      <c r="E383" s="120" t="str">
        <f>IF(ISBLANK([8]Data!C25)," ",[8]Data!C25)</f>
        <v>أهلمين14</v>
      </c>
      <c r="F383" s="120" t="str">
        <f>IF(ISBLANK([8]Data!D25)," ",[8]Data!D25)</f>
        <v>أنثى</v>
      </c>
      <c r="G383" s="120" t="str">
        <f>IF(ISBLANK([8]Data!E25)," ",[8]Data!E25)</f>
        <v xml:space="preserve"> </v>
      </c>
      <c r="H383" s="120">
        <f>IF(ISBLANK([8]Data!F25)," ",[8]Data!F25)</f>
        <v>1</v>
      </c>
      <c r="I383" s="120">
        <f>IF(ISBLANK([8]Data!G25)," ",[8]Data!G25)</f>
        <v>1</v>
      </c>
      <c r="J383" s="120">
        <f>IF(ISBLANK([8]Data!H25)," ",[8]Data!H25)</f>
        <v>5.95</v>
      </c>
      <c r="K383" s="120"/>
      <c r="L383" s="120">
        <f>IF(ISBLANK([8]Data!J25)," ",[8]Data!J25)</f>
        <v>6.64</v>
      </c>
      <c r="M383" s="120"/>
    </row>
    <row r="384" spans="1:13" ht="18.75" x14ac:dyDescent="0.3">
      <c r="A384" s="120" t="str">
        <f>B384&amp;"_"&amp;COUNTIF($C$10:$C$10:B384,B384)</f>
        <v>أهلامين_249</v>
      </c>
      <c r="B384" s="120" t="str">
        <f>IF(ISBLANK([8]Data!B26)," ",[8]Data!$C$7)</f>
        <v>أهلامين</v>
      </c>
      <c r="C384" s="120" t="str">
        <f>IF(ISBLANK([8]Data!H26)," ",[8]Data!$L$7)</f>
        <v>6APG-7</v>
      </c>
      <c r="D384" s="120" t="str">
        <f>IF(ISBLANK([8]Data!B26)," ",[8]Data!B26)</f>
        <v>E144124234</v>
      </c>
      <c r="E384" s="120" t="str">
        <f>IF(ISBLANK([8]Data!C26)," ",[8]Data!C26)</f>
        <v>أهلمين15</v>
      </c>
      <c r="F384" s="120" t="str">
        <f>IF(ISBLANK([8]Data!D26)," ",[8]Data!D26)</f>
        <v>أنثى</v>
      </c>
      <c r="G384" s="120" t="str">
        <f>IF(ISBLANK([8]Data!E26)," ",[8]Data!E26)</f>
        <v xml:space="preserve"> </v>
      </c>
      <c r="H384" s="120">
        <f>IF(ISBLANK([8]Data!F26)," ",[8]Data!F26)</f>
        <v>1</v>
      </c>
      <c r="I384" s="120">
        <f>IF(ISBLANK([8]Data!G26)," ",[8]Data!G26)</f>
        <v>1</v>
      </c>
      <c r="J384" s="120">
        <f>IF(ISBLANK([8]Data!H26)," ",[8]Data!H26)</f>
        <v>5.6</v>
      </c>
      <c r="K384" s="120"/>
      <c r="L384" s="120">
        <f>IF(ISBLANK([8]Data!J26)," ",[8]Data!J26)</f>
        <v>6.77</v>
      </c>
      <c r="M384" s="120"/>
    </row>
    <row r="385" spans="1:13" ht="18.75" x14ac:dyDescent="0.3">
      <c r="A385" s="120" t="str">
        <f>B385&amp;"_"&amp;COUNTIF($C$10:$C$10:B385,B385)</f>
        <v>أهلامين_250</v>
      </c>
      <c r="B385" s="120" t="str">
        <f>IF(ISBLANK([8]Data!B27)," ",[8]Data!$C$7)</f>
        <v>أهلامين</v>
      </c>
      <c r="C385" s="120" t="str">
        <f>IF(ISBLANK([8]Data!H27)," ",[8]Data!$L$7)</f>
        <v>6APG-7</v>
      </c>
      <c r="D385" s="120" t="str">
        <f>IF(ISBLANK([8]Data!B27)," ",[8]Data!B27)</f>
        <v>E144124236</v>
      </c>
      <c r="E385" s="120" t="str">
        <f>IF(ISBLANK([8]Data!C27)," ",[8]Data!C27)</f>
        <v>أهلمين16</v>
      </c>
      <c r="F385" s="120" t="str">
        <f>IF(ISBLANK([8]Data!D27)," ",[8]Data!D27)</f>
        <v>أنثى</v>
      </c>
      <c r="G385" s="120" t="str">
        <f>IF(ISBLANK([8]Data!E27)," ",[8]Data!E27)</f>
        <v xml:space="preserve"> </v>
      </c>
      <c r="H385" s="120">
        <f>IF(ISBLANK([8]Data!F27)," ",[8]Data!F27)</f>
        <v>1</v>
      </c>
      <c r="I385" s="120">
        <f>IF(ISBLANK([8]Data!G27)," ",[8]Data!G27)</f>
        <v>1</v>
      </c>
      <c r="J385" s="120">
        <f>IF(ISBLANK([8]Data!H27)," ",[8]Data!H27)</f>
        <v>5.05</v>
      </c>
      <c r="K385" s="120"/>
      <c r="L385" s="120">
        <f>IF(ISBLANK([8]Data!J27)," ",[8]Data!J27)</f>
        <v>4.1900000000000004</v>
      </c>
      <c r="M385" s="120"/>
    </row>
    <row r="386" spans="1:13" ht="18.75" x14ac:dyDescent="0.3">
      <c r="A386" s="120" t="str">
        <f>B386&amp;"_"&amp;COUNTIF($C$10:$C$10:B386,B386)</f>
        <v>أهلامين_251</v>
      </c>
      <c r="B386" s="120" t="str">
        <f>IF(ISBLANK([8]Data!B28)," ",[8]Data!$C$7)</f>
        <v>أهلامين</v>
      </c>
      <c r="C386" s="120" t="str">
        <f>IF(ISBLANK([8]Data!H28)," ",[8]Data!$L$7)</f>
        <v>6APG-7</v>
      </c>
      <c r="D386" s="120" t="str">
        <f>IF(ISBLANK([8]Data!B28)," ",[8]Data!B28)</f>
        <v>E144124238</v>
      </c>
      <c r="E386" s="120" t="str">
        <f>IF(ISBLANK([8]Data!C28)," ",[8]Data!C28)</f>
        <v>أهلمين17</v>
      </c>
      <c r="F386" s="120" t="str">
        <f>IF(ISBLANK([8]Data!D28)," ",[8]Data!D28)</f>
        <v>أنثى</v>
      </c>
      <c r="G386" s="120" t="str">
        <f>IF(ISBLANK([8]Data!E28)," ",[8]Data!E28)</f>
        <v xml:space="preserve"> </v>
      </c>
      <c r="H386" s="120">
        <f>IF(ISBLANK([8]Data!F28)," ",[8]Data!F28)</f>
        <v>1</v>
      </c>
      <c r="I386" s="120">
        <f>IF(ISBLANK([8]Data!G28)," ",[8]Data!G28)</f>
        <v>1</v>
      </c>
      <c r="J386" s="120">
        <f>IF(ISBLANK([8]Data!H28)," ",[8]Data!H28)</f>
        <v>5.3</v>
      </c>
      <c r="K386" s="120"/>
      <c r="L386" s="120">
        <f>IF(ISBLANK([8]Data!J28)," ",[8]Data!J28)</f>
        <v>5.08</v>
      </c>
      <c r="M386" s="120"/>
    </row>
    <row r="387" spans="1:13" ht="18.75" x14ac:dyDescent="0.3">
      <c r="A387" s="120" t="str">
        <f>B387&amp;"_"&amp;COUNTIF($C$10:$C$10:B387,B387)</f>
        <v>أهلامين_252</v>
      </c>
      <c r="B387" s="120" t="str">
        <f>IF(ISBLANK([8]Data!B29)," ",[8]Data!$C$7)</f>
        <v>أهلامين</v>
      </c>
      <c r="C387" s="120" t="str">
        <f>IF(ISBLANK([8]Data!H29)," ",[8]Data!$L$7)</f>
        <v>6APG-7</v>
      </c>
      <c r="D387" s="120" t="str">
        <f>IF(ISBLANK([8]Data!B29)," ",[8]Data!B29)</f>
        <v>E147108468</v>
      </c>
      <c r="E387" s="120" t="str">
        <f>IF(ISBLANK([8]Data!C29)," ",[8]Data!C29)</f>
        <v>أهلمين18</v>
      </c>
      <c r="F387" s="120" t="str">
        <f>IF(ISBLANK([8]Data!D29)," ",[8]Data!D29)</f>
        <v>أنثى</v>
      </c>
      <c r="G387" s="120">
        <f>IF(ISBLANK([8]Data!E29)," ",[8]Data!E29)</f>
        <v>1</v>
      </c>
      <c r="H387" s="120">
        <f>IF(ISBLANK([8]Data!F29)," ",[8]Data!F29)</f>
        <v>1</v>
      </c>
      <c r="I387" s="120">
        <f>IF(ISBLANK([8]Data!G29)," ",[8]Data!G29)</f>
        <v>1</v>
      </c>
      <c r="J387" s="120">
        <f>IF(ISBLANK([8]Data!H29)," ",[8]Data!H29)</f>
        <v>5.16</v>
      </c>
      <c r="K387" s="120"/>
      <c r="L387" s="120">
        <f>IF(ISBLANK([8]Data!J29)," ",[8]Data!J29)</f>
        <v>6.31</v>
      </c>
      <c r="M387" s="120"/>
    </row>
    <row r="388" spans="1:13" ht="18.75" x14ac:dyDescent="0.3">
      <c r="A388" s="120" t="str">
        <f>B388&amp;"_"&amp;COUNTIF($C$10:$C$10:B388,B388)</f>
        <v>أهلامين_253</v>
      </c>
      <c r="B388" s="120" t="str">
        <f>IF(ISBLANK([8]Data!B30)," ",[8]Data!$C$7)</f>
        <v>أهلامين</v>
      </c>
      <c r="C388" s="120" t="str">
        <f>IF(ISBLANK([8]Data!H30)," ",[8]Data!$L$7)</f>
        <v>6APG-7</v>
      </c>
      <c r="D388" s="120" t="str">
        <f>IF(ISBLANK([8]Data!B30)," ",[8]Data!B30)</f>
        <v>E148029910</v>
      </c>
      <c r="E388" s="120" t="str">
        <f>IF(ISBLANK([8]Data!C30)," ",[8]Data!C30)</f>
        <v>أهلمين19</v>
      </c>
      <c r="F388" s="120" t="str">
        <f>IF(ISBLANK([8]Data!D30)," ",[8]Data!D30)</f>
        <v>أنثى</v>
      </c>
      <c r="G388" s="120" t="str">
        <f>IF(ISBLANK([8]Data!E30)," ",[8]Data!E30)</f>
        <v xml:space="preserve"> </v>
      </c>
      <c r="H388" s="120">
        <f>IF(ISBLANK([8]Data!F30)," ",[8]Data!F30)</f>
        <v>1</v>
      </c>
      <c r="I388" s="120">
        <f>IF(ISBLANK([8]Data!G30)," ",[8]Data!G30)</f>
        <v>1</v>
      </c>
      <c r="J388" s="120">
        <f>IF(ISBLANK([8]Data!H30)," ",[8]Data!H30)</f>
        <v>8.27</v>
      </c>
      <c r="K388" s="120"/>
      <c r="L388" s="120">
        <f>IF(ISBLANK([8]Data!J30)," ",[8]Data!J30)</f>
        <v>9.33</v>
      </c>
      <c r="M388" s="120"/>
    </row>
    <row r="389" spans="1:13" ht="18.75" x14ac:dyDescent="0.3">
      <c r="A389" s="120" t="str">
        <f>B389&amp;"_"&amp;COUNTIF($C$10:$C$10:B389,B389)</f>
        <v>أهلامين_254</v>
      </c>
      <c r="B389" s="120" t="str">
        <f>IF(ISBLANK([8]Data!B31)," ",[8]Data!$C$7)</f>
        <v>أهلامين</v>
      </c>
      <c r="C389" s="120" t="str">
        <f>IF(ISBLANK([8]Data!H31)," ",[8]Data!$L$7)</f>
        <v>6APG-7</v>
      </c>
      <c r="D389" s="120" t="str">
        <f>IF(ISBLANK([8]Data!B31)," ",[8]Data!B31)</f>
        <v>E148108395</v>
      </c>
      <c r="E389" s="120" t="str">
        <f>IF(ISBLANK([8]Data!C31)," ",[8]Data!C31)</f>
        <v>أهلمين20</v>
      </c>
      <c r="F389" s="120" t="str">
        <f>IF(ISBLANK([8]Data!D31)," ",[8]Data!D31)</f>
        <v>ذكر</v>
      </c>
      <c r="G389" s="120">
        <f>IF(ISBLANK([8]Data!E31)," ",[8]Data!E31)</f>
        <v>1</v>
      </c>
      <c r="H389" s="120">
        <f>IF(ISBLANK([8]Data!F31)," ",[8]Data!F31)</f>
        <v>1</v>
      </c>
      <c r="I389" s="120">
        <f>IF(ISBLANK([8]Data!G31)," ",[8]Data!G31)</f>
        <v>1</v>
      </c>
      <c r="J389" s="120">
        <f>IF(ISBLANK([8]Data!H31)," ",[8]Data!H31)</f>
        <v>5.21</v>
      </c>
      <c r="K389" s="120"/>
      <c r="L389" s="120">
        <f>IF(ISBLANK([8]Data!J31)," ",[8]Data!J31)</f>
        <v>5.83</v>
      </c>
      <c r="M389" s="120"/>
    </row>
    <row r="390" spans="1:13" ht="18.75" x14ac:dyDescent="0.3">
      <c r="A390" s="120" t="str">
        <f>B390&amp;"_"&amp;COUNTIF($C$10:$C$10:B390,B390)</f>
        <v>أهلامين_255</v>
      </c>
      <c r="B390" s="120" t="str">
        <f>IF(ISBLANK([8]Data!B32)," ",[8]Data!$C$7)</f>
        <v>أهلامين</v>
      </c>
      <c r="C390" s="120" t="str">
        <f>IF(ISBLANK([8]Data!H32)," ",[8]Data!$L$7)</f>
        <v>6APG-7</v>
      </c>
      <c r="D390" s="120" t="str">
        <f>IF(ISBLANK([8]Data!B32)," ",[8]Data!B32)</f>
        <v>E149094374</v>
      </c>
      <c r="E390" s="120" t="str">
        <f>IF(ISBLANK([8]Data!C32)," ",[8]Data!C32)</f>
        <v>أهلمين21</v>
      </c>
      <c r="F390" s="120" t="str">
        <f>IF(ISBLANK([8]Data!D32)," ",[8]Data!D32)</f>
        <v>أنثى</v>
      </c>
      <c r="G390" s="120" t="str">
        <f>IF(ISBLANK([8]Data!E32)," ",[8]Data!E32)</f>
        <v xml:space="preserve"> </v>
      </c>
      <c r="H390" s="120">
        <f>IF(ISBLANK([8]Data!F32)," ",[8]Data!F32)</f>
        <v>1</v>
      </c>
      <c r="I390" s="120">
        <f>IF(ISBLANK([8]Data!G32)," ",[8]Data!G32)</f>
        <v>1</v>
      </c>
      <c r="J390" s="120">
        <f>IF(ISBLANK([8]Data!H32)," ",[8]Data!H32)</f>
        <v>5.3</v>
      </c>
      <c r="K390" s="120"/>
      <c r="L390" s="120">
        <f>IF(ISBLANK([8]Data!J32)," ",[8]Data!J32)</f>
        <v>4.5</v>
      </c>
      <c r="M390" s="120"/>
    </row>
    <row r="391" spans="1:13" ht="18.75" x14ac:dyDescent="0.3">
      <c r="A391" s="120" t="str">
        <f>B391&amp;"_"&amp;COUNTIF($C$10:$C$10:B391,B391)</f>
        <v>أهلامين_256</v>
      </c>
      <c r="B391" s="120" t="str">
        <f>IF(ISBLANK([8]Data!B33)," ",[8]Data!$C$7)</f>
        <v>أهلامين</v>
      </c>
      <c r="C391" s="120" t="str">
        <f>IF(ISBLANK([8]Data!H33)," ",[8]Data!$L$7)</f>
        <v>6APG-7</v>
      </c>
      <c r="D391" s="120" t="str">
        <f>IF(ISBLANK([8]Data!B33)," ",[8]Data!B33)</f>
        <v>E149095399</v>
      </c>
      <c r="E391" s="120" t="str">
        <f>IF(ISBLANK([8]Data!C33)," ",[8]Data!C33)</f>
        <v>أهلمين22</v>
      </c>
      <c r="F391" s="120" t="str">
        <f>IF(ISBLANK([8]Data!D33)," ",[8]Data!D33)</f>
        <v>ذكر</v>
      </c>
      <c r="G391" s="120" t="str">
        <f>IF(ISBLANK([8]Data!E33)," ",[8]Data!E33)</f>
        <v xml:space="preserve"> </v>
      </c>
      <c r="H391" s="120">
        <f>IF(ISBLANK([8]Data!F33)," ",[8]Data!F33)</f>
        <v>2</v>
      </c>
      <c r="I391" s="120">
        <f>IF(ISBLANK([8]Data!G33)," ",[8]Data!G33)</f>
        <v>1</v>
      </c>
      <c r="J391" s="120">
        <f>IF(ISBLANK([8]Data!H33)," ",[8]Data!H33)</f>
        <v>5.15</v>
      </c>
      <c r="K391" s="120"/>
      <c r="L391" s="120">
        <f>IF(ISBLANK([8]Data!J33)," ",[8]Data!J33)</f>
        <v>5.61</v>
      </c>
      <c r="M391" s="120"/>
    </row>
    <row r="392" spans="1:13" ht="18.75" x14ac:dyDescent="0.3">
      <c r="A392" s="120" t="str">
        <f>B392&amp;"_"&amp;COUNTIF($C$10:$C$10:B392,B392)</f>
        <v>أهلامين_257</v>
      </c>
      <c r="B392" s="120" t="str">
        <f>IF(ISBLANK([8]Data!B34)," ",[8]Data!$C$7)</f>
        <v>أهلامين</v>
      </c>
      <c r="C392" s="120" t="str">
        <f>IF(ISBLANK([8]Data!H34)," ",[8]Data!$L$7)</f>
        <v>6APG-7</v>
      </c>
      <c r="D392" s="120" t="str">
        <f>IF(ISBLANK([8]Data!B34)," ",[8]Data!B34)</f>
        <v>E149099449</v>
      </c>
      <c r="E392" s="120" t="str">
        <f>IF(ISBLANK([8]Data!C34)," ",[8]Data!C34)</f>
        <v>أهلمين23</v>
      </c>
      <c r="F392" s="120" t="str">
        <f>IF(ISBLANK([8]Data!D34)," ",[8]Data!D34)</f>
        <v>أنثى</v>
      </c>
      <c r="G392" s="120" t="str">
        <f>IF(ISBLANK([8]Data!E34)," ",[8]Data!E34)</f>
        <v xml:space="preserve"> </v>
      </c>
      <c r="H392" s="120">
        <f>IF(ISBLANK([8]Data!F34)," ",[8]Data!F34)</f>
        <v>1</v>
      </c>
      <c r="I392" s="120">
        <f>IF(ISBLANK([8]Data!G34)," ",[8]Data!G34)</f>
        <v>1</v>
      </c>
      <c r="J392" s="120">
        <f>IF(ISBLANK([8]Data!H34)," ",[8]Data!H34)</f>
        <v>6.34</v>
      </c>
      <c r="K392" s="120"/>
      <c r="L392" s="120">
        <f>IF(ISBLANK([8]Data!J34)," ",[8]Data!J34)</f>
        <v>7.64</v>
      </c>
      <c r="M392" s="120"/>
    </row>
    <row r="393" spans="1:13" ht="18.75" x14ac:dyDescent="0.3">
      <c r="A393" s="120" t="str">
        <f>B393&amp;"_"&amp;COUNTIF($C$10:$C$10:B393,B393)</f>
        <v>أهلامين_258</v>
      </c>
      <c r="B393" s="120" t="str">
        <f>IF(ISBLANK([8]Data!B35)," ",[8]Data!$C$7)</f>
        <v>أهلامين</v>
      </c>
      <c r="C393" s="120" t="str">
        <f>IF(ISBLANK([8]Data!H35)," ",[8]Data!$L$7)</f>
        <v>6APG-7</v>
      </c>
      <c r="D393" s="120" t="str">
        <f>IF(ISBLANK([8]Data!B35)," ",[8]Data!B35)</f>
        <v>E149099450</v>
      </c>
      <c r="E393" s="120" t="str">
        <f>IF(ISBLANK([8]Data!C35)," ",[8]Data!C35)</f>
        <v>أهلمين24</v>
      </c>
      <c r="F393" s="120" t="str">
        <f>IF(ISBLANK([8]Data!D35)," ",[8]Data!D35)</f>
        <v>أنثى</v>
      </c>
      <c r="G393" s="120" t="str">
        <f>IF(ISBLANK([8]Data!E35)," ",[8]Data!E35)</f>
        <v xml:space="preserve"> </v>
      </c>
      <c r="H393" s="120">
        <f>IF(ISBLANK([8]Data!F35)," ",[8]Data!F35)</f>
        <v>1</v>
      </c>
      <c r="I393" s="120">
        <f>IF(ISBLANK([8]Data!G35)," ",[8]Data!G35)</f>
        <v>1</v>
      </c>
      <c r="J393" s="120">
        <f>IF(ISBLANK([8]Data!H35)," ",[8]Data!H35)</f>
        <v>5.0199999999999996</v>
      </c>
      <c r="K393" s="120"/>
      <c r="L393" s="120">
        <f>IF(ISBLANK([8]Data!J35)," ",[8]Data!J35)</f>
        <v>5.61</v>
      </c>
      <c r="M393" s="120"/>
    </row>
    <row r="394" spans="1:13" ht="18.75" x14ac:dyDescent="0.3">
      <c r="A394" s="120" t="str">
        <f>B394&amp;"_"&amp;COUNTIF($C$10:$C$10:B394,B394)</f>
        <v>أهلامين_259</v>
      </c>
      <c r="B394" s="120" t="str">
        <f>IF(ISBLANK([8]Data!B36)," ",[8]Data!$C$7)</f>
        <v>أهلامين</v>
      </c>
      <c r="C394" s="120" t="str">
        <f>IF(ISBLANK([8]Data!H36)," ",[8]Data!$L$7)</f>
        <v>6APG-7</v>
      </c>
      <c r="D394" s="120" t="str">
        <f>IF(ISBLANK([8]Data!B36)," ",[8]Data!B36)</f>
        <v>E149099452</v>
      </c>
      <c r="E394" s="120" t="str">
        <f>IF(ISBLANK([8]Data!C36)," ",[8]Data!C36)</f>
        <v>أهلمين25</v>
      </c>
      <c r="F394" s="120" t="str">
        <f>IF(ISBLANK([8]Data!D36)," ",[8]Data!D36)</f>
        <v>أنثى</v>
      </c>
      <c r="G394" s="120" t="str">
        <f>IF(ISBLANK([8]Data!E36)," ",[8]Data!E36)</f>
        <v xml:space="preserve"> </v>
      </c>
      <c r="H394" s="120">
        <f>IF(ISBLANK([8]Data!F36)," ",[8]Data!F36)</f>
        <v>1</v>
      </c>
      <c r="I394" s="120">
        <f>IF(ISBLANK([8]Data!G36)," ",[8]Data!G36)</f>
        <v>1</v>
      </c>
      <c r="J394" s="120">
        <f>IF(ISBLANK([8]Data!H36)," ",[8]Data!H36)</f>
        <v>5.35</v>
      </c>
      <c r="K394" s="120"/>
      <c r="L394" s="120">
        <f>IF(ISBLANK([8]Data!J36)," ",[8]Data!J36)</f>
        <v>6.5</v>
      </c>
      <c r="M394" s="120"/>
    </row>
    <row r="395" spans="1:13" ht="18.75" x14ac:dyDescent="0.3">
      <c r="A395" s="120" t="str">
        <f>B395&amp;"_"&amp;COUNTIF($C$10:$C$10:B395,B395)</f>
        <v>أهلامين_260</v>
      </c>
      <c r="B395" s="120" t="str">
        <f>IF(ISBLANK([8]Data!B37)," ",[8]Data!$C$7)</f>
        <v>أهلامين</v>
      </c>
      <c r="C395" s="120" t="str">
        <f>IF(ISBLANK([8]Data!H37)," ",[8]Data!$L$7)</f>
        <v>6APG-7</v>
      </c>
      <c r="D395" s="120" t="str">
        <f>IF(ISBLANK([8]Data!B37)," ",[8]Data!B37)</f>
        <v>E148200432</v>
      </c>
      <c r="E395" s="120" t="str">
        <f>IF(ISBLANK([8]Data!C37)," ",[8]Data!C37)</f>
        <v>أهلمين26</v>
      </c>
      <c r="F395" s="120" t="str">
        <f>IF(ISBLANK([8]Data!D37)," ",[8]Data!D37)</f>
        <v>أنثى</v>
      </c>
      <c r="G395" s="120" t="str">
        <f>IF(ISBLANK([8]Data!E37)," ",[8]Data!E37)</f>
        <v xml:space="preserve"> </v>
      </c>
      <c r="H395" s="120">
        <f>IF(ISBLANK([8]Data!F37)," ",[8]Data!F37)</f>
        <v>1</v>
      </c>
      <c r="I395" s="120">
        <f>IF(ISBLANK([8]Data!G37)," ",[8]Data!G37)</f>
        <v>1</v>
      </c>
      <c r="J395" s="120">
        <f>IF(ISBLANK([8]Data!H37)," ",[8]Data!H37)</f>
        <v>6.57</v>
      </c>
      <c r="K395" s="120"/>
      <c r="L395" s="120">
        <f>IF(ISBLANK([8]Data!J37)," ",[8]Data!J37)</f>
        <v>7.16</v>
      </c>
      <c r="M395" s="120"/>
    </row>
    <row r="396" spans="1:13" ht="18.75" x14ac:dyDescent="0.3">
      <c r="A396" s="120" t="str">
        <f>B396&amp;"_"&amp;COUNTIF($C$10:$C$10:B396,B396)</f>
        <v>أهلامين_261</v>
      </c>
      <c r="B396" s="120" t="str">
        <f>IF(ISBLANK([8]Data!B38)," ",[8]Data!$C$7)</f>
        <v>أهلامين</v>
      </c>
      <c r="C396" s="120" t="str">
        <f>IF(ISBLANK([8]Data!H38)," ",[8]Data!$L$7)</f>
        <v>6APG-7</v>
      </c>
      <c r="D396" s="120" t="str">
        <f>IF(ISBLANK([8]Data!B38)," ",[8]Data!B38)</f>
        <v>E149099454</v>
      </c>
      <c r="E396" s="120" t="str">
        <f>IF(ISBLANK([8]Data!C38)," ",[8]Data!C38)</f>
        <v>أهلمين27</v>
      </c>
      <c r="F396" s="120" t="str">
        <f>IF(ISBLANK([8]Data!D38)," ",[8]Data!D38)</f>
        <v>أنثى</v>
      </c>
      <c r="G396" s="120" t="str">
        <f>IF(ISBLANK([8]Data!E38)," ",[8]Data!E38)</f>
        <v xml:space="preserve"> </v>
      </c>
      <c r="H396" s="120">
        <f>IF(ISBLANK([8]Data!F38)," ",[8]Data!F38)</f>
        <v>1</v>
      </c>
      <c r="I396" s="120">
        <f>IF(ISBLANK([8]Data!G38)," ",[8]Data!G38)</f>
        <v>1</v>
      </c>
      <c r="J396" s="120">
        <f>IF(ISBLANK([8]Data!H38)," ",[8]Data!H38)</f>
        <v>6.8</v>
      </c>
      <c r="K396" s="120"/>
      <c r="L396" s="120">
        <f>IF(ISBLANK([8]Data!J38)," ",[8]Data!J38)</f>
        <v>8.31</v>
      </c>
      <c r="M396" s="120"/>
    </row>
    <row r="397" spans="1:13" ht="18.75" x14ac:dyDescent="0.3">
      <c r="A397" s="120" t="str">
        <f>B397&amp;"_"&amp;COUNTIF($C$10:$C$10:B397,B397)</f>
        <v>أهلامين_262</v>
      </c>
      <c r="B397" s="120" t="str">
        <f>IF(ISBLANK([8]Data!B39)," ",[8]Data!$C$7)</f>
        <v>أهلامين</v>
      </c>
      <c r="C397" s="120" t="str">
        <f>IF(ISBLANK([8]Data!H39)," ",[8]Data!$L$7)</f>
        <v>6APG-7</v>
      </c>
      <c r="D397" s="120" t="str">
        <f>IF(ISBLANK([8]Data!B39)," ",[8]Data!B39)</f>
        <v>E149099457</v>
      </c>
      <c r="E397" s="120" t="str">
        <f>IF(ISBLANK([8]Data!C39)," ",[8]Data!C39)</f>
        <v>أهلمين28</v>
      </c>
      <c r="F397" s="120" t="str">
        <f>IF(ISBLANK([8]Data!D39)," ",[8]Data!D39)</f>
        <v>أنثى</v>
      </c>
      <c r="G397" s="120" t="str">
        <f>IF(ISBLANK([8]Data!E39)," ",[8]Data!E39)</f>
        <v xml:space="preserve"> </v>
      </c>
      <c r="H397" s="120">
        <f>IF(ISBLANK([8]Data!F39)," ",[8]Data!F39)</f>
        <v>1</v>
      </c>
      <c r="I397" s="120">
        <f>IF(ISBLANK([8]Data!G39)," ",[8]Data!G39)</f>
        <v>1</v>
      </c>
      <c r="J397" s="120">
        <f>IF(ISBLANK([8]Data!H39)," ",[8]Data!H39)</f>
        <v>6.13</v>
      </c>
      <c r="K397" s="120"/>
      <c r="L397" s="120">
        <f>IF(ISBLANK([8]Data!J39)," ",[8]Data!J39)</f>
        <v>7.23</v>
      </c>
      <c r="M397" s="120"/>
    </row>
    <row r="398" spans="1:13" ht="18.75" x14ac:dyDescent="0.3">
      <c r="A398" s="120" t="str">
        <f>B398&amp;"_"&amp;COUNTIF($C$10:$C$10:B398,B398)</f>
        <v>أهلامين_263</v>
      </c>
      <c r="B398" s="120" t="str">
        <f>IF(ISBLANK([8]Data!B40)," ",[8]Data!$C$7)</f>
        <v>أهلامين</v>
      </c>
      <c r="C398" s="120" t="str">
        <f>IF(ISBLANK([8]Data!H40)," ",[8]Data!$L$7)</f>
        <v>6APG-7</v>
      </c>
      <c r="D398" s="120" t="str">
        <f>IF(ISBLANK([8]Data!B40)," ",[8]Data!B40)</f>
        <v>E149099460</v>
      </c>
      <c r="E398" s="120" t="str">
        <f>IF(ISBLANK([8]Data!C40)," ",[8]Data!C40)</f>
        <v>أهلمين29</v>
      </c>
      <c r="F398" s="120" t="str">
        <f>IF(ISBLANK([8]Data!D40)," ",[8]Data!D40)</f>
        <v>أنثى</v>
      </c>
      <c r="G398" s="120" t="str">
        <f>IF(ISBLANK([8]Data!E40)," ",[8]Data!E40)</f>
        <v xml:space="preserve"> </v>
      </c>
      <c r="H398" s="120">
        <f>IF(ISBLANK([8]Data!F40)," ",[8]Data!F40)</f>
        <v>1</v>
      </c>
      <c r="I398" s="120">
        <f>IF(ISBLANK([8]Data!G40)," ",[8]Data!G40)</f>
        <v>1</v>
      </c>
      <c r="J398" s="120">
        <f>IF(ISBLANK([8]Data!H40)," ",[8]Data!H40)</f>
        <v>5.38</v>
      </c>
      <c r="K398" s="120"/>
      <c r="L398" s="120">
        <f>IF(ISBLANK([8]Data!J40)," ",[8]Data!J40)</f>
        <v>6.62</v>
      </c>
      <c r="M398" s="120"/>
    </row>
    <row r="399" spans="1:13" ht="18.75" x14ac:dyDescent="0.3">
      <c r="A399" s="120" t="str">
        <f>B399&amp;"_"&amp;COUNTIF($C$10:$C$10:B399,B399)</f>
        <v>أهلامين_264</v>
      </c>
      <c r="B399" s="120" t="str">
        <f>IF(ISBLANK([8]Data!B41)," ",[8]Data!$C$7)</f>
        <v>أهلامين</v>
      </c>
      <c r="C399" s="120" t="str">
        <f>IF(ISBLANK([8]Data!H41)," ",[8]Data!$L$7)</f>
        <v>6APG-7</v>
      </c>
      <c r="D399" s="120" t="str">
        <f>IF(ISBLANK([8]Data!B41)," ",[8]Data!B41)</f>
        <v>E149124248</v>
      </c>
      <c r="E399" s="120" t="str">
        <f>IF(ISBLANK([8]Data!C41)," ",[8]Data!C41)</f>
        <v>أهلمين30</v>
      </c>
      <c r="F399" s="120" t="str">
        <f>IF(ISBLANK([8]Data!D41)," ",[8]Data!D41)</f>
        <v>أنثى</v>
      </c>
      <c r="G399" s="120" t="str">
        <f>IF(ISBLANK([8]Data!E41)," ",[8]Data!E41)</f>
        <v xml:space="preserve"> </v>
      </c>
      <c r="H399" s="120">
        <f>IF(ISBLANK([8]Data!F41)," ",[8]Data!F41)</f>
        <v>1</v>
      </c>
      <c r="I399" s="120">
        <f>IF(ISBLANK([8]Data!G41)," ",[8]Data!G41)</f>
        <v>1</v>
      </c>
      <c r="J399" s="120">
        <f>IF(ISBLANK([8]Data!H41)," ",[8]Data!H41)</f>
        <v>5.38</v>
      </c>
      <c r="K399" s="120"/>
      <c r="L399" s="120">
        <f>IF(ISBLANK([8]Data!J41)," ",[8]Data!J41)</f>
        <v>5.99</v>
      </c>
      <c r="M399" s="120"/>
    </row>
    <row r="400" spans="1:13" ht="18.75" x14ac:dyDescent="0.3">
      <c r="A400" s="120" t="str">
        <f>B400&amp;"_"&amp;COUNTIF($C$10:$C$10:B400,B400)</f>
        <v>أهلامين_265</v>
      </c>
      <c r="B400" s="120" t="str">
        <f>IF(ISBLANK([8]Data!B42)," ",[8]Data!$C$7)</f>
        <v>أهلامين</v>
      </c>
      <c r="C400" s="120" t="str">
        <f>IF(ISBLANK([8]Data!H42)," ",[8]Data!$L$7)</f>
        <v>6APG-7</v>
      </c>
      <c r="D400" s="120" t="str">
        <f>IF(ISBLANK([8]Data!B42)," ",[8]Data!B42)</f>
        <v>E149124249</v>
      </c>
      <c r="E400" s="120" t="str">
        <f>IF(ISBLANK([8]Data!C42)," ",[8]Data!C42)</f>
        <v>أهلمين31</v>
      </c>
      <c r="F400" s="120" t="str">
        <f>IF(ISBLANK([8]Data!D42)," ",[8]Data!D42)</f>
        <v>ذكر</v>
      </c>
      <c r="G400" s="120" t="str">
        <f>IF(ISBLANK([8]Data!E42)," ",[8]Data!E42)</f>
        <v xml:space="preserve"> </v>
      </c>
      <c r="H400" s="120">
        <f>IF(ISBLANK([8]Data!F42)," ",[8]Data!F42)</f>
        <v>1</v>
      </c>
      <c r="I400" s="120">
        <f>IF(ISBLANK([8]Data!G42)," ",[8]Data!G42)</f>
        <v>1</v>
      </c>
      <c r="J400" s="120">
        <f>IF(ISBLANK([8]Data!H42)," ",[8]Data!H42)</f>
        <v>6.71</v>
      </c>
      <c r="K400" s="120"/>
      <c r="L400" s="120">
        <f>IF(ISBLANK([8]Data!J42)," ",[8]Data!J42)</f>
        <v>7.17</v>
      </c>
      <c r="M400" s="120"/>
    </row>
    <row r="401" spans="1:13" ht="18.75" x14ac:dyDescent="0.3">
      <c r="A401" s="120" t="str">
        <f>B401&amp;"_"&amp;COUNTIF($C$10:$C$10:B401,B401)</f>
        <v>أهلامين_266</v>
      </c>
      <c r="B401" s="120" t="str">
        <f>IF(ISBLANK([8]Data!B43)," ",[8]Data!$C$7)</f>
        <v>أهلامين</v>
      </c>
      <c r="C401" s="120" t="str">
        <f>IF(ISBLANK([8]Data!H43)," ",[8]Data!$L$7)</f>
        <v>6APG-7</v>
      </c>
      <c r="D401" s="120" t="str">
        <f>IF(ISBLANK([8]Data!B43)," ",[8]Data!B43)</f>
        <v>E149124250</v>
      </c>
      <c r="E401" s="120" t="str">
        <f>IF(ISBLANK([8]Data!C43)," ",[8]Data!C43)</f>
        <v>أهلمين32</v>
      </c>
      <c r="F401" s="120" t="str">
        <f>IF(ISBLANK([8]Data!D43)," ",[8]Data!D43)</f>
        <v>ذكر</v>
      </c>
      <c r="G401" s="120" t="str">
        <f>IF(ISBLANK([8]Data!E43)," ",[8]Data!E43)</f>
        <v xml:space="preserve"> </v>
      </c>
      <c r="H401" s="120">
        <f>IF(ISBLANK([8]Data!F43)," ",[8]Data!F43)</f>
        <v>1</v>
      </c>
      <c r="I401" s="120">
        <f>IF(ISBLANK([8]Data!G43)," ",[8]Data!G43)</f>
        <v>1</v>
      </c>
      <c r="J401" s="120">
        <f>IF(ISBLANK([8]Data!H43)," ",[8]Data!H43)</f>
        <v>6.33</v>
      </c>
      <c r="K401" s="120"/>
      <c r="L401" s="120">
        <f>IF(ISBLANK([8]Data!J43)," ",[8]Data!J43)</f>
        <v>6.65</v>
      </c>
      <c r="M401" s="120"/>
    </row>
    <row r="402" spans="1:13" ht="18.75" x14ac:dyDescent="0.3">
      <c r="A402" s="120" t="str">
        <f>B402&amp;"_"&amp;COUNTIF($C$10:$C$10:B402,B402)</f>
        <v>أهلامين_267</v>
      </c>
      <c r="B402" s="120" t="str">
        <f>IF(ISBLANK([8]Data!B44)," ",[8]Data!$C$7)</f>
        <v>أهلامين</v>
      </c>
      <c r="C402" s="120" t="str">
        <f>IF(ISBLANK([8]Data!H44)," ",[8]Data!$L$7)</f>
        <v>6APG-7</v>
      </c>
      <c r="D402" s="120" t="str">
        <f>IF(ISBLANK([8]Data!B44)," ",[8]Data!B44)</f>
        <v>G131742576</v>
      </c>
      <c r="E402" s="120" t="str">
        <f>IF(ISBLANK([8]Data!C44)," ",[8]Data!C44)</f>
        <v>أهلمين33</v>
      </c>
      <c r="F402" s="120" t="str">
        <f>IF(ISBLANK([8]Data!D44)," ",[8]Data!D44)</f>
        <v>أنثى</v>
      </c>
      <c r="G402" s="120" t="str">
        <f>IF(ISBLANK([8]Data!E44)," ",[8]Data!E44)</f>
        <v xml:space="preserve"> </v>
      </c>
      <c r="H402" s="120">
        <f>IF(ISBLANK([8]Data!F44)," ",[8]Data!F44)</f>
        <v>1</v>
      </c>
      <c r="I402" s="120">
        <f>IF(ISBLANK([8]Data!G44)," ",[8]Data!G44)</f>
        <v>1</v>
      </c>
      <c r="J402" s="120">
        <f>IF(ISBLANK([8]Data!H44)," ",[8]Data!H44)</f>
        <v>6.27</v>
      </c>
      <c r="K402" s="120"/>
      <c r="L402" s="120">
        <f>IF(ISBLANK([8]Data!J44)," ",[8]Data!J44)</f>
        <v>7</v>
      </c>
      <c r="M402" s="120"/>
    </row>
    <row r="403" spans="1:13" ht="18.75" x14ac:dyDescent="0.3">
      <c r="A403" s="120" t="str">
        <f>B403&amp;"_"&amp;COUNTIF($C$10:$C$10:B403,B403)</f>
        <v>أهلامين_268</v>
      </c>
      <c r="B403" s="120" t="str">
        <f>IF(ISBLANK([8]Data!B45)," ",[8]Data!$C$7)</f>
        <v>أهلامين</v>
      </c>
      <c r="C403" s="120" t="str">
        <f>IF(ISBLANK([8]Data!H45)," ",[8]Data!$L$7)</f>
        <v>6APG-7</v>
      </c>
      <c r="D403" s="120" t="str">
        <f>IF(ISBLANK([8]Data!B45)," ",[8]Data!B45)</f>
        <v>J130085629</v>
      </c>
      <c r="E403" s="120" t="str">
        <f>IF(ISBLANK([8]Data!C45)," ",[8]Data!C45)</f>
        <v>أهلمين34</v>
      </c>
      <c r="F403" s="120" t="str">
        <f>IF(ISBLANK([8]Data!D45)," ",[8]Data!D45)</f>
        <v>ذكر</v>
      </c>
      <c r="G403" s="120" t="str">
        <f>IF(ISBLANK([8]Data!E45)," ",[8]Data!E45)</f>
        <v xml:space="preserve"> </v>
      </c>
      <c r="H403" s="120">
        <f>IF(ISBLANK([8]Data!F45)," ",[8]Data!F45)</f>
        <v>1</v>
      </c>
      <c r="I403" s="120">
        <f>IF(ISBLANK([8]Data!G45)," ",[8]Data!G45)</f>
        <v>2</v>
      </c>
      <c r="J403" s="120">
        <f>IF(ISBLANK([8]Data!H45)," ",[8]Data!H45)</f>
        <v>5.17</v>
      </c>
      <c r="K403" s="120"/>
      <c r="L403" s="120">
        <f>IF(ISBLANK([8]Data!J45)," ",[8]Data!J45)</f>
        <v>4.16</v>
      </c>
      <c r="M403" s="120"/>
    </row>
    <row r="404" spans="1:13" ht="18.75" x14ac:dyDescent="0.3">
      <c r="A404" s="120" t="str">
        <f>B404&amp;"_"&amp;COUNTIF($C$10:$C$10:B404,B404)</f>
        <v>أهلامين_269</v>
      </c>
      <c r="B404" s="120" t="str">
        <f>IF(ISBLANK([8]Data!B46)," ",[8]Data!$C$7)</f>
        <v>أهلامين</v>
      </c>
      <c r="C404" s="120" t="str">
        <f>IF(ISBLANK([8]Data!H46)," ",[8]Data!$L$7)</f>
        <v>6APG-7</v>
      </c>
      <c r="D404" s="120" t="str">
        <f>IF(ISBLANK([8]Data!B46)," ",[8]Data!B46)</f>
        <v>E140099484</v>
      </c>
      <c r="E404" s="120" t="str">
        <f>IF(ISBLANK([8]Data!C46)," ",[8]Data!C46)</f>
        <v>أهلمين35</v>
      </c>
      <c r="F404" s="120" t="str">
        <f>IF(ISBLANK([8]Data!D46)," ",[8]Data!D46)</f>
        <v>ذكر</v>
      </c>
      <c r="G404" s="120" t="str">
        <f>IF(ISBLANK([8]Data!E46)," ",[8]Data!E46)</f>
        <v xml:space="preserve"> </v>
      </c>
      <c r="H404" s="120">
        <f>IF(ISBLANK([8]Data!F46)," ",[8]Data!F46)</f>
        <v>1</v>
      </c>
      <c r="I404" s="120">
        <f>IF(ISBLANK([8]Data!G46)," ",[8]Data!G46)</f>
        <v>1</v>
      </c>
      <c r="J404" s="120">
        <f>IF(ISBLANK([8]Data!H46)," ",[8]Data!H46)</f>
        <v>5.15</v>
      </c>
      <c r="K404" s="120"/>
      <c r="L404" s="120">
        <f>IF(ISBLANK([8]Data!J46)," ",[8]Data!J46)</f>
        <v>4.75</v>
      </c>
      <c r="M404" s="120"/>
    </row>
    <row r="405" spans="1:13" ht="18.75" x14ac:dyDescent="0.3">
      <c r="A405" s="120" t="str">
        <f>B405&amp;"_"&amp;COUNTIF($C$10:$C$10:B405,B405)</f>
        <v>أهلامين_270</v>
      </c>
      <c r="B405" s="120" t="str">
        <f>IF(ISBLANK([8]Data!B47)," ",[8]Data!$C$7)</f>
        <v>أهلامين</v>
      </c>
      <c r="C405" s="120" t="str">
        <f>IF(ISBLANK([8]Data!H47)," ",[8]Data!$L$7)</f>
        <v>6APG-7</v>
      </c>
      <c r="D405" s="120" t="str">
        <f>IF(ISBLANK([8]Data!B47)," ",[8]Data!B47)</f>
        <v>E142236471</v>
      </c>
      <c r="E405" s="120" t="str">
        <f>IF(ISBLANK([8]Data!C47)," ",[8]Data!C47)</f>
        <v>أهلمين36</v>
      </c>
      <c r="F405" s="120" t="str">
        <f>IF(ISBLANK([8]Data!D47)," ",[8]Data!D47)</f>
        <v>أنثى</v>
      </c>
      <c r="G405" s="120" t="str">
        <f>IF(ISBLANK([8]Data!E47)," ",[8]Data!E47)</f>
        <v xml:space="preserve"> </v>
      </c>
      <c r="H405" s="120">
        <f>IF(ISBLANK([8]Data!F47)," ",[8]Data!F47)</f>
        <v>1</v>
      </c>
      <c r="I405" s="120">
        <f>IF(ISBLANK([8]Data!G47)," ",[8]Data!G47)</f>
        <v>1</v>
      </c>
      <c r="J405" s="120">
        <f>IF(ISBLANK([8]Data!H47)," ",[8]Data!H47)</f>
        <v>6.49</v>
      </c>
      <c r="K405" s="120"/>
      <c r="L405" s="120">
        <f>IF(ISBLANK([8]Data!J47)," ",[8]Data!J47)</f>
        <v>7.92</v>
      </c>
      <c r="M405" s="120"/>
    </row>
    <row r="406" spans="1:13" ht="18.75" x14ac:dyDescent="0.3">
      <c r="A406" s="120" t="str">
        <f>B406&amp;"_"&amp;COUNTIF($C$10:$C$10:B406,B406)</f>
        <v>أهلامين_271</v>
      </c>
      <c r="B406" s="120" t="str">
        <f>IF(ISBLANK([8]Data!B48)," ",[8]Data!$C$7)</f>
        <v>أهلامين</v>
      </c>
      <c r="C406" s="120" t="str">
        <f>IF(ISBLANK([8]Data!H48)," ",[8]Data!$L$7)</f>
        <v>6APG-7</v>
      </c>
      <c r="D406" s="120" t="str">
        <f>IF(ISBLANK([8]Data!B48)," ",[8]Data!B48)</f>
        <v>G142001025</v>
      </c>
      <c r="E406" s="120" t="str">
        <f>IF(ISBLANK([8]Data!C48)," ",[8]Data!C48)</f>
        <v>أهلمين37</v>
      </c>
      <c r="F406" s="120" t="str">
        <f>IF(ISBLANK([8]Data!D48)," ",[8]Data!D48)</f>
        <v>ذكر</v>
      </c>
      <c r="G406" s="120" t="str">
        <f>IF(ISBLANK([8]Data!E48)," ",[8]Data!E48)</f>
        <v xml:space="preserve"> </v>
      </c>
      <c r="H406" s="120" t="str">
        <f>IF(ISBLANK([8]Data!F48)," ",[8]Data!F48)</f>
        <v xml:space="preserve"> </v>
      </c>
      <c r="I406" s="120">
        <f>IF(ISBLANK([8]Data!G48)," ",[8]Data!G48)</f>
        <v>1</v>
      </c>
      <c r="J406" s="120">
        <f>IF(ISBLANK([8]Data!H48)," ",[8]Data!H48)</f>
        <v>6.32</v>
      </c>
      <c r="K406" s="120"/>
      <c r="L406" s="120">
        <f>IF(ISBLANK([8]Data!J48)," ",[8]Data!J48)</f>
        <v>7.01</v>
      </c>
      <c r="M406" s="120"/>
    </row>
    <row r="407" spans="1:13" ht="18.75" x14ac:dyDescent="0.3">
      <c r="A407" s="120" t="str">
        <f>B407&amp;"_"&amp;COUNTIF($C$10:$C$10:B407,B407)</f>
        <v>أهلامين_272</v>
      </c>
      <c r="B407" s="120" t="str">
        <f>IF(ISBLANK([8]Data!B49)," ",[8]Data!$C$7)</f>
        <v>أهلامين</v>
      </c>
      <c r="C407" s="120" t="str">
        <f>IF(ISBLANK([8]Data!H49)," ",[8]Data!$L$7)</f>
        <v>6APG-7</v>
      </c>
      <c r="D407" s="120" t="str">
        <f>IF(ISBLANK([8]Data!B49)," ",[8]Data!B49)</f>
        <v>E149099458</v>
      </c>
      <c r="E407" s="120" t="str">
        <f>IF(ISBLANK([8]Data!C49)," ",[8]Data!C49)</f>
        <v>أهلمين38</v>
      </c>
      <c r="F407" s="120" t="str">
        <f>IF(ISBLANK([8]Data!D49)," ",[8]Data!D49)</f>
        <v>أنثى</v>
      </c>
      <c r="G407" s="120" t="str">
        <f>IF(ISBLANK([8]Data!E49)," ",[8]Data!E49)</f>
        <v xml:space="preserve"> </v>
      </c>
      <c r="H407" s="120">
        <f>IF(ISBLANK([8]Data!F49)," ",[8]Data!F49)</f>
        <v>1</v>
      </c>
      <c r="I407" s="120">
        <f>IF(ISBLANK([8]Data!G49)," ",[8]Data!G49)</f>
        <v>1</v>
      </c>
      <c r="J407" s="120">
        <f>IF(ISBLANK([8]Data!H49)," ",[8]Data!H49)</f>
        <v>5.64</v>
      </c>
      <c r="K407" s="120"/>
      <c r="L407" s="120">
        <f>IF(ISBLANK([8]Data!J49)," ",[8]Data!J49)</f>
        <v>6.93</v>
      </c>
      <c r="M407" s="120"/>
    </row>
    <row r="408" spans="1:13" ht="18.75" x14ac:dyDescent="0.3">
      <c r="A408" s="120" t="str">
        <f>B408&amp;"_"&amp;COUNTIF($C$10:$C$10:B408,B408)</f>
        <v>أهلامين_273</v>
      </c>
      <c r="B408" s="120" t="str">
        <f>IF(ISBLANK([8]Data!B50)," ",[8]Data!$C$7)</f>
        <v>أهلامين</v>
      </c>
      <c r="C408" s="120" t="str">
        <f>IF(ISBLANK([8]Data!H50)," ",[8]Data!$L$7)</f>
        <v>6APG-7</v>
      </c>
      <c r="D408" s="120" t="str">
        <f>IF(ISBLANK([8]Data!B50)," ",[8]Data!B50)</f>
        <v>J133488430</v>
      </c>
      <c r="E408" s="120" t="str">
        <f>IF(ISBLANK([8]Data!C50)," ",[8]Data!C50)</f>
        <v>أهلمين39</v>
      </c>
      <c r="F408" s="120" t="str">
        <f>IF(ISBLANK([8]Data!D50)," ",[8]Data!D50)</f>
        <v>أنثى</v>
      </c>
      <c r="G408" s="120" t="str">
        <f>IF(ISBLANK([8]Data!E50)," ",[8]Data!E50)</f>
        <v xml:space="preserve"> </v>
      </c>
      <c r="H408" s="120">
        <f>IF(ISBLANK([8]Data!F50)," ",[8]Data!F50)</f>
        <v>1</v>
      </c>
      <c r="I408" s="120">
        <f>IF(ISBLANK([8]Data!G50)," ",[8]Data!G50)</f>
        <v>1</v>
      </c>
      <c r="J408" s="120">
        <f>IF(ISBLANK([8]Data!H50)," ",[8]Data!H50)</f>
        <v>5.85</v>
      </c>
      <c r="K408" s="120"/>
      <c r="L408" s="120">
        <f>IF(ISBLANK([8]Data!J50)," ",[8]Data!J50)</f>
        <v>7.15</v>
      </c>
      <c r="M408" s="120"/>
    </row>
    <row r="409" spans="1:13" ht="18.75" x14ac:dyDescent="0.3">
      <c r="A409" s="120" t="str">
        <f>B409&amp;"_"&amp;COUNTIF($C$10:$C$10:B409,B409)</f>
        <v xml:space="preserve"> _254</v>
      </c>
      <c r="B409" s="120" t="str">
        <f>IF(ISBLANK([8]Data!B51)," ",[8]Data!$C$7)</f>
        <v xml:space="preserve"> </v>
      </c>
      <c r="C409" s="120" t="str">
        <f>IF(ISBLANK([8]Data!H51)," ",[8]Data!$L$7)</f>
        <v xml:space="preserve"> </v>
      </c>
      <c r="D409" s="120" t="str">
        <f>IF(ISBLANK([8]Data!B51)," ",[8]Data!B51)</f>
        <v xml:space="preserve"> </v>
      </c>
      <c r="E409" s="120" t="str">
        <f>IF(ISBLANK([8]Data!C51)," ",[8]Data!C51)</f>
        <v xml:space="preserve"> </v>
      </c>
      <c r="F409" s="120" t="str">
        <f>IF(ISBLANK([8]Data!D51)," ",[8]Data!D51)</f>
        <v xml:space="preserve"> </v>
      </c>
      <c r="G409" s="120" t="str">
        <f>IF(ISBLANK([8]Data!E51)," ",[8]Data!E51)</f>
        <v xml:space="preserve"> </v>
      </c>
      <c r="H409" s="120" t="str">
        <f>IF(ISBLANK([8]Data!F51)," ",[8]Data!F51)</f>
        <v xml:space="preserve"> </v>
      </c>
      <c r="I409" s="120" t="str">
        <f>IF(ISBLANK([8]Data!G51)," ",[8]Data!G51)</f>
        <v xml:space="preserve"> </v>
      </c>
      <c r="J409" s="120" t="str">
        <f>IF(ISBLANK([8]Data!H51)," ",[8]Data!H51)</f>
        <v xml:space="preserve"> </v>
      </c>
      <c r="K409" s="120"/>
      <c r="L409" s="120" t="str">
        <f>IF(ISBLANK([8]Data!J51)," ",[8]Data!J51)</f>
        <v xml:space="preserve"> </v>
      </c>
      <c r="M409" s="120"/>
    </row>
    <row r="410" spans="1:13" ht="18.75" x14ac:dyDescent="0.3">
      <c r="A410" s="120" t="str">
        <f>B410&amp;"_"&amp;COUNTIF($C$10:$C$10:B410,B410)</f>
        <v xml:space="preserve"> _256</v>
      </c>
      <c r="B410" s="120" t="str">
        <f>IF(ISBLANK([8]Data!B52)," ",[8]Data!$C$7)</f>
        <v xml:space="preserve"> </v>
      </c>
      <c r="C410" s="120" t="str">
        <f>IF(ISBLANK([8]Data!H52)," ",[8]Data!$L$7)</f>
        <v xml:space="preserve"> </v>
      </c>
      <c r="D410" s="120" t="str">
        <f>IF(ISBLANK([8]Data!B52)," ",[8]Data!B52)</f>
        <v xml:space="preserve"> </v>
      </c>
      <c r="E410" s="120" t="str">
        <f>IF(ISBLANK([8]Data!C52)," ",[8]Data!C52)</f>
        <v xml:space="preserve"> </v>
      </c>
      <c r="F410" s="120" t="str">
        <f>IF(ISBLANK([8]Data!D52)," ",[8]Data!D52)</f>
        <v xml:space="preserve"> </v>
      </c>
      <c r="G410" s="120" t="str">
        <f>IF(ISBLANK([8]Data!E52)," ",[8]Data!E52)</f>
        <v xml:space="preserve"> </v>
      </c>
      <c r="H410" s="120" t="str">
        <f>IF(ISBLANK([8]Data!F52)," ",[8]Data!F52)</f>
        <v xml:space="preserve"> </v>
      </c>
      <c r="I410" s="120" t="str">
        <f>IF(ISBLANK([8]Data!G52)," ",[8]Data!G52)</f>
        <v xml:space="preserve"> </v>
      </c>
      <c r="J410" s="120" t="str">
        <f>IF(ISBLANK([8]Data!H52)," ",[8]Data!H52)</f>
        <v xml:space="preserve"> </v>
      </c>
      <c r="K410" s="120"/>
      <c r="L410" s="120" t="str">
        <f>IF(ISBLANK([8]Data!J52)," ",[8]Data!J52)</f>
        <v xml:space="preserve"> </v>
      </c>
      <c r="M410" s="120"/>
    </row>
    <row r="411" spans="1:13" ht="18.75" x14ac:dyDescent="0.3">
      <c r="A411" s="120" t="str">
        <f>B411&amp;"_"&amp;COUNTIF($C$10:$C$10:B411,B411)</f>
        <v xml:space="preserve"> _258</v>
      </c>
      <c r="B411" s="120" t="str">
        <f>IF(ISBLANK([8]Data!B53)," ",[8]Data!$C$7)</f>
        <v xml:space="preserve"> </v>
      </c>
      <c r="C411" s="120" t="str">
        <f>IF(ISBLANK([8]Data!H53)," ",[8]Data!$L$7)</f>
        <v xml:space="preserve"> </v>
      </c>
      <c r="D411" s="120" t="str">
        <f>IF(ISBLANK([8]Data!B53)," ",[8]Data!B53)</f>
        <v xml:space="preserve"> </v>
      </c>
      <c r="E411" s="120" t="str">
        <f>IF(ISBLANK([8]Data!C53)," ",[8]Data!C53)</f>
        <v xml:space="preserve"> </v>
      </c>
      <c r="F411" s="120" t="str">
        <f>IF(ISBLANK([8]Data!D53)," ",[8]Data!D53)</f>
        <v xml:space="preserve"> </v>
      </c>
      <c r="G411" s="120" t="str">
        <f>IF(ISBLANK([8]Data!E53)," ",[8]Data!E53)</f>
        <v xml:space="preserve"> </v>
      </c>
      <c r="H411" s="120" t="str">
        <f>IF(ISBLANK([8]Data!F53)," ",[8]Data!F53)</f>
        <v xml:space="preserve"> </v>
      </c>
      <c r="I411" s="120" t="str">
        <f>IF(ISBLANK([8]Data!G53)," ",[8]Data!G53)</f>
        <v xml:space="preserve"> </v>
      </c>
      <c r="J411" s="120" t="str">
        <f>IF(ISBLANK([8]Data!H53)," ",[8]Data!H53)</f>
        <v xml:space="preserve"> </v>
      </c>
      <c r="K411" s="120"/>
      <c r="L411" s="120" t="str">
        <f>IF(ISBLANK([8]Data!J53)," ",[8]Data!J53)</f>
        <v xml:space="preserve"> </v>
      </c>
      <c r="M411" s="120"/>
    </row>
    <row r="412" spans="1:13" ht="18.75" x14ac:dyDescent="0.3">
      <c r="A412" s="120" t="str">
        <f>B412&amp;"_"&amp;COUNTIF($C$10:$C$10:B412,B412)</f>
        <v xml:space="preserve"> _260</v>
      </c>
      <c r="B412" s="120" t="str">
        <f>IF(ISBLANK([8]Data!B54)," ",[8]Data!$C$7)</f>
        <v xml:space="preserve"> </v>
      </c>
      <c r="C412" s="120" t="str">
        <f>IF(ISBLANK([8]Data!H54)," ",[8]Data!$L$7)</f>
        <v xml:space="preserve"> </v>
      </c>
      <c r="D412" s="120" t="str">
        <f>IF(ISBLANK([8]Data!B54)," ",[8]Data!B54)</f>
        <v xml:space="preserve"> </v>
      </c>
      <c r="E412" s="120" t="str">
        <f>IF(ISBLANK([8]Data!C54)," ",[8]Data!C54)</f>
        <v xml:space="preserve"> </v>
      </c>
      <c r="F412" s="120" t="str">
        <f>IF(ISBLANK([8]Data!D54)," ",[8]Data!D54)</f>
        <v xml:space="preserve"> </v>
      </c>
      <c r="G412" s="120" t="str">
        <f>IF(ISBLANK([8]Data!E54)," ",[8]Data!E54)</f>
        <v xml:space="preserve"> </v>
      </c>
      <c r="H412" s="120" t="str">
        <f>IF(ISBLANK([8]Data!F54)," ",[8]Data!F54)</f>
        <v xml:space="preserve"> </v>
      </c>
      <c r="I412" s="120" t="str">
        <f>IF(ISBLANK([8]Data!G54)," ",[8]Data!G54)</f>
        <v xml:space="preserve"> </v>
      </c>
      <c r="J412" s="120" t="str">
        <f>IF(ISBLANK([8]Data!H54)," ",[8]Data!H54)</f>
        <v xml:space="preserve"> </v>
      </c>
      <c r="K412" s="120"/>
      <c r="L412" s="120" t="str">
        <f>IF(ISBLANK([8]Data!J54)," ",[8]Data!J54)</f>
        <v xml:space="preserve"> </v>
      </c>
      <c r="M412" s="120"/>
    </row>
    <row r="413" spans="1:13" ht="18.75" x14ac:dyDescent="0.3">
      <c r="A413" s="120" t="str">
        <f>B413&amp;"_"&amp;COUNTIF($C$10:$C$10:B413,B413)</f>
        <v xml:space="preserve"> _262</v>
      </c>
      <c r="B413" s="120" t="str">
        <f>IF(ISBLANK([8]Data!B55)," ",[8]Data!$C$7)</f>
        <v xml:space="preserve"> </v>
      </c>
      <c r="C413" s="120" t="str">
        <f>IF(ISBLANK([8]Data!H55)," ",[8]Data!$L$7)</f>
        <v xml:space="preserve"> </v>
      </c>
      <c r="D413" s="120" t="str">
        <f>IF(ISBLANK([8]Data!B55)," ",[8]Data!B55)</f>
        <v xml:space="preserve"> </v>
      </c>
      <c r="E413" s="120" t="str">
        <f>IF(ISBLANK([8]Data!C55)," ",[8]Data!C55)</f>
        <v xml:space="preserve"> </v>
      </c>
      <c r="F413" s="120" t="str">
        <f>IF(ISBLANK([8]Data!D55)," ",[8]Data!D55)</f>
        <v xml:space="preserve"> </v>
      </c>
      <c r="G413" s="120" t="str">
        <f>IF(ISBLANK([8]Data!E55)," ",[8]Data!E55)</f>
        <v xml:space="preserve"> </v>
      </c>
      <c r="H413" s="120" t="str">
        <f>IF(ISBLANK([8]Data!F55)," ",[8]Data!F55)</f>
        <v xml:space="preserve"> </v>
      </c>
      <c r="I413" s="120" t="str">
        <f>IF(ISBLANK([8]Data!G55)," ",[8]Data!G55)</f>
        <v xml:space="preserve"> </v>
      </c>
      <c r="J413" s="120" t="str">
        <f>IF(ISBLANK([8]Data!H55)," ",[8]Data!H55)</f>
        <v xml:space="preserve"> </v>
      </c>
      <c r="K413" s="120"/>
      <c r="L413" s="120" t="str">
        <f>IF(ISBLANK([8]Data!J55)," ",[8]Data!J55)</f>
        <v xml:space="preserve"> </v>
      </c>
      <c r="M413" s="120"/>
    </row>
    <row r="414" spans="1:13" ht="18.75" x14ac:dyDescent="0.3">
      <c r="A414" s="120" t="str">
        <f>B414&amp;"_"&amp;COUNTIF($C$10:$C$10:B414,B414)</f>
        <v xml:space="preserve"> _264</v>
      </c>
      <c r="B414" s="120" t="str">
        <f>IF(ISBLANK([8]Data!B56)," ",[8]Data!$C$7)</f>
        <v xml:space="preserve"> </v>
      </c>
      <c r="C414" s="120" t="str">
        <f>IF(ISBLANK([8]Data!H56)," ",[8]Data!$L$7)</f>
        <v xml:space="preserve"> </v>
      </c>
      <c r="D414" s="120" t="str">
        <f>IF(ISBLANK([8]Data!B56)," ",[8]Data!B56)</f>
        <v xml:space="preserve"> </v>
      </c>
      <c r="E414" s="120" t="str">
        <f>IF(ISBLANK([8]Data!C56)," ",[8]Data!C56)</f>
        <v xml:space="preserve"> </v>
      </c>
      <c r="F414" s="120" t="str">
        <f>IF(ISBLANK([8]Data!D56)," ",[8]Data!D56)</f>
        <v xml:space="preserve"> </v>
      </c>
      <c r="G414" s="120" t="str">
        <f>IF(ISBLANK([8]Data!E56)," ",[8]Data!E56)</f>
        <v xml:space="preserve"> </v>
      </c>
      <c r="H414" s="120" t="str">
        <f>IF(ISBLANK([8]Data!F56)," ",[8]Data!F56)</f>
        <v xml:space="preserve"> </v>
      </c>
      <c r="I414" s="120" t="str">
        <f>IF(ISBLANK([8]Data!G56)," ",[8]Data!G56)</f>
        <v xml:space="preserve"> </v>
      </c>
      <c r="J414" s="120" t="str">
        <f>IF(ISBLANK([8]Data!H56)," ",[8]Data!H56)</f>
        <v xml:space="preserve"> </v>
      </c>
      <c r="K414" s="120"/>
      <c r="L414" s="120" t="str">
        <f>IF(ISBLANK([8]Data!J56)," ",[8]Data!J56)</f>
        <v xml:space="preserve"> </v>
      </c>
      <c r="M414" s="120"/>
    </row>
    <row r="415" spans="1:13" ht="18.75" x14ac:dyDescent="0.3">
      <c r="A415" s="120" t="str">
        <f>B415&amp;"_"&amp;COUNTIF($C$10:$C$10:B415,B415)</f>
        <v xml:space="preserve"> _266</v>
      </c>
      <c r="B415" s="120" t="str">
        <f>IF(ISBLANK([8]Data!B57)," ",[8]Data!$C$7)</f>
        <v xml:space="preserve"> </v>
      </c>
      <c r="C415" s="120" t="str">
        <f>IF(ISBLANK([8]Data!H57)," ",[8]Data!$L$7)</f>
        <v xml:space="preserve"> </v>
      </c>
      <c r="D415" s="120" t="str">
        <f>IF(ISBLANK([8]Data!B57)," ",[8]Data!B57)</f>
        <v xml:space="preserve"> </v>
      </c>
      <c r="E415" s="120" t="str">
        <f>IF(ISBLANK([8]Data!C57)," ",[8]Data!C57)</f>
        <v xml:space="preserve"> </v>
      </c>
      <c r="F415" s="120" t="str">
        <f>IF(ISBLANK([8]Data!D57)," ",[8]Data!D57)</f>
        <v xml:space="preserve"> </v>
      </c>
      <c r="G415" s="120" t="str">
        <f>IF(ISBLANK([8]Data!E57)," ",[8]Data!E57)</f>
        <v xml:space="preserve"> </v>
      </c>
      <c r="H415" s="120" t="str">
        <f>IF(ISBLANK([8]Data!F57)," ",[8]Data!F57)</f>
        <v xml:space="preserve"> </v>
      </c>
      <c r="I415" s="120" t="str">
        <f>IF(ISBLANK([8]Data!G57)," ",[8]Data!G57)</f>
        <v xml:space="preserve"> </v>
      </c>
      <c r="J415" s="120" t="str">
        <f>IF(ISBLANK([8]Data!H57)," ",[8]Data!H57)</f>
        <v xml:space="preserve"> </v>
      </c>
      <c r="K415" s="120"/>
      <c r="L415" s="120" t="str">
        <f>IF(ISBLANK([8]Data!J57)," ",[8]Data!J57)</f>
        <v xml:space="preserve"> </v>
      </c>
      <c r="M415" s="120"/>
    </row>
    <row r="416" spans="1:13" ht="18.75" x14ac:dyDescent="0.3">
      <c r="A416" s="120" t="str">
        <f>B416&amp;"_"&amp;COUNTIF($C$10:$C$10:B416,B416)</f>
        <v xml:space="preserve"> _268</v>
      </c>
      <c r="B416" s="120" t="str">
        <f>IF(ISBLANK([8]Data!B58)," ",[8]Data!$C$7)</f>
        <v xml:space="preserve"> </v>
      </c>
      <c r="C416" s="120" t="str">
        <f>IF(ISBLANK([8]Data!H58)," ",[8]Data!$L$7)</f>
        <v xml:space="preserve"> </v>
      </c>
      <c r="D416" s="120" t="str">
        <f>IF(ISBLANK([8]Data!B58)," ",[8]Data!B58)</f>
        <v xml:space="preserve"> </v>
      </c>
      <c r="E416" s="120" t="str">
        <f>IF(ISBLANK([8]Data!C58)," ",[8]Data!C58)</f>
        <v xml:space="preserve"> </v>
      </c>
      <c r="F416" s="120" t="str">
        <f>IF(ISBLANK([8]Data!D58)," ",[8]Data!D58)</f>
        <v xml:space="preserve"> </v>
      </c>
      <c r="G416" s="120" t="str">
        <f>IF(ISBLANK([8]Data!E58)," ",[8]Data!E58)</f>
        <v xml:space="preserve"> </v>
      </c>
      <c r="H416" s="120" t="str">
        <f>IF(ISBLANK([8]Data!F58)," ",[8]Data!F58)</f>
        <v xml:space="preserve"> </v>
      </c>
      <c r="I416" s="120" t="str">
        <f>IF(ISBLANK([8]Data!G58)," ",[8]Data!G58)</f>
        <v xml:space="preserve"> </v>
      </c>
      <c r="J416" s="120" t="str">
        <f>IF(ISBLANK([8]Data!H58)," ",[8]Data!H58)</f>
        <v xml:space="preserve"> </v>
      </c>
      <c r="K416" s="120"/>
      <c r="L416" s="120" t="str">
        <f>IF(ISBLANK([8]Data!J58)," ",[8]Data!J58)</f>
        <v xml:space="preserve"> </v>
      </c>
      <c r="M416" s="120"/>
    </row>
    <row r="417" spans="1:13" ht="18.75" x14ac:dyDescent="0.3">
      <c r="A417" s="120" t="str">
        <f>B417&amp;"_"&amp;COUNTIF($C$10:$C$10:B417,B417)</f>
        <v xml:space="preserve"> _270</v>
      </c>
      <c r="B417" s="120" t="str">
        <f>IF(ISBLANK([8]Data!B59)," ",[8]Data!$C$7)</f>
        <v xml:space="preserve"> </v>
      </c>
      <c r="C417" s="120" t="str">
        <f>IF(ISBLANK([8]Data!H59)," ",[8]Data!$L$7)</f>
        <v xml:space="preserve"> </v>
      </c>
      <c r="D417" s="120" t="str">
        <f>IF(ISBLANK([8]Data!B59)," ",[8]Data!B59)</f>
        <v xml:space="preserve"> </v>
      </c>
      <c r="E417" s="120" t="str">
        <f>IF(ISBLANK([8]Data!C59)," ",[8]Data!C59)</f>
        <v xml:space="preserve"> </v>
      </c>
      <c r="F417" s="120" t="str">
        <f>IF(ISBLANK([8]Data!D59)," ",[8]Data!D59)</f>
        <v xml:space="preserve"> </v>
      </c>
      <c r="G417" s="120" t="str">
        <f>IF(ISBLANK([8]Data!E59)," ",[8]Data!E59)</f>
        <v xml:space="preserve"> </v>
      </c>
      <c r="H417" s="120" t="str">
        <f>IF(ISBLANK([8]Data!F59)," ",[8]Data!F59)</f>
        <v xml:space="preserve"> </v>
      </c>
      <c r="I417" s="120" t="str">
        <f>IF(ISBLANK([8]Data!G59)," ",[8]Data!G59)</f>
        <v xml:space="preserve"> </v>
      </c>
      <c r="J417" s="120" t="str">
        <f>IF(ISBLANK([8]Data!H59)," ",[8]Data!H59)</f>
        <v xml:space="preserve"> </v>
      </c>
      <c r="K417" s="120"/>
      <c r="L417" s="120" t="str">
        <f>IF(ISBLANK([8]Data!J59)," ",[8]Data!J59)</f>
        <v xml:space="preserve"> </v>
      </c>
      <c r="M417" s="120"/>
    </row>
    <row r="418" spans="1:13" ht="18.75" x14ac:dyDescent="0.3">
      <c r="A418" s="120" t="str">
        <f>B418&amp;"_"&amp;COUNTIF($C$10:$C$10:B418,B418)</f>
        <v xml:space="preserve"> _272</v>
      </c>
      <c r="B418" s="120" t="str">
        <f>IF(ISBLANK([8]Data!B60)," ",[8]Data!$C$7)</f>
        <v xml:space="preserve"> </v>
      </c>
      <c r="C418" s="120" t="str">
        <f>IF(ISBLANK([8]Data!H60)," ",[8]Data!$L$7)</f>
        <v xml:space="preserve"> </v>
      </c>
      <c r="D418" s="120" t="str">
        <f>IF(ISBLANK([8]Data!B60)," ",[8]Data!B60)</f>
        <v xml:space="preserve"> </v>
      </c>
      <c r="E418" s="120" t="str">
        <f>IF(ISBLANK([8]Data!C60)," ",[8]Data!C60)</f>
        <v xml:space="preserve"> </v>
      </c>
      <c r="F418" s="120" t="str">
        <f>IF(ISBLANK([8]Data!D60)," ",[8]Data!D60)</f>
        <v xml:space="preserve"> </v>
      </c>
      <c r="G418" s="120" t="str">
        <f>IF(ISBLANK([8]Data!E60)," ",[8]Data!E60)</f>
        <v xml:space="preserve"> </v>
      </c>
      <c r="H418" s="120" t="str">
        <f>IF(ISBLANK([8]Data!F60)," ",[8]Data!F60)</f>
        <v xml:space="preserve"> </v>
      </c>
      <c r="I418" s="120" t="str">
        <f>IF(ISBLANK([8]Data!G60)," ",[8]Data!G60)</f>
        <v xml:space="preserve"> </v>
      </c>
      <c r="J418" s="120" t="str">
        <f>IF(ISBLANK([8]Data!H60)," ",[8]Data!H60)</f>
        <v xml:space="preserve"> </v>
      </c>
      <c r="K418" s="120"/>
      <c r="L418" s="120" t="str">
        <f>IF(ISBLANK([8]Data!J60)," ",[8]Data!J60)</f>
        <v xml:space="preserve"> </v>
      </c>
      <c r="M418" s="120"/>
    </row>
    <row r="419" spans="1:13" ht="18.75" x14ac:dyDescent="0.3">
      <c r="A419" s="120" t="str">
        <f>B419&amp;"_"&amp;COUNTIF($C$10:$C$10:B419,B419)</f>
        <v xml:space="preserve"> _274</v>
      </c>
      <c r="B419" s="120" t="str">
        <f>IF(ISBLANK([8]Data!B61)," ",[8]Data!$C$7)</f>
        <v xml:space="preserve"> </v>
      </c>
      <c r="C419" s="120" t="str">
        <f>IF(ISBLANK([8]Data!H61)," ",[8]Data!$L$7)</f>
        <v xml:space="preserve"> </v>
      </c>
      <c r="D419" s="120" t="str">
        <f>IF(ISBLANK([8]Data!B61)," ",[8]Data!B61)</f>
        <v xml:space="preserve"> </v>
      </c>
      <c r="E419" s="120" t="str">
        <f>IF(ISBLANK([8]Data!C61)," ",[8]Data!C61)</f>
        <v xml:space="preserve"> </v>
      </c>
      <c r="F419" s="120" t="str">
        <f>IF(ISBLANK([8]Data!D61)," ",[8]Data!D61)</f>
        <v xml:space="preserve"> </v>
      </c>
      <c r="G419" s="120" t="str">
        <f>IF(ISBLANK([8]Data!E61)," ",[8]Data!E61)</f>
        <v xml:space="preserve"> </v>
      </c>
      <c r="H419" s="120" t="str">
        <f>IF(ISBLANK([8]Data!F61)," ",[8]Data!F61)</f>
        <v xml:space="preserve"> </v>
      </c>
      <c r="I419" s="120" t="str">
        <f>IF(ISBLANK([8]Data!G61)," ",[8]Data!G61)</f>
        <v xml:space="preserve"> </v>
      </c>
      <c r="J419" s="120" t="str">
        <f>IF(ISBLANK([8]Data!H61)," ",[8]Data!H61)</f>
        <v xml:space="preserve"> </v>
      </c>
      <c r="K419" s="120"/>
      <c r="L419" s="120" t="str">
        <f>IF(ISBLANK([8]Data!J61)," ",[8]Data!J61)</f>
        <v xml:space="preserve"> </v>
      </c>
      <c r="M419" s="120"/>
    </row>
    <row r="420" spans="1:13" ht="18.75" x14ac:dyDescent="0.3">
      <c r="A420" s="120" t="str">
        <f>B420&amp;"_"&amp;COUNTIF($C$10:$C$10:B420,B420)</f>
        <v xml:space="preserve"> _276</v>
      </c>
      <c r="B420" s="120" t="str">
        <f>IF(ISBLANK([8]Data!B62)," ",[8]Data!$C$7)</f>
        <v xml:space="preserve"> </v>
      </c>
      <c r="C420" s="120" t="str">
        <f>IF(ISBLANK([8]Data!H62)," ",[8]Data!$L$7)</f>
        <v xml:space="preserve"> </v>
      </c>
      <c r="D420" s="120" t="str">
        <f>IF(ISBLANK([8]Data!B62)," ",[8]Data!B62)</f>
        <v xml:space="preserve"> </v>
      </c>
      <c r="E420" s="120" t="str">
        <f>IF(ISBLANK([8]Data!C62)," ",[8]Data!C62)</f>
        <v xml:space="preserve"> </v>
      </c>
      <c r="F420" s="120" t="str">
        <f>IF(ISBLANK([8]Data!D62)," ",[8]Data!D62)</f>
        <v xml:space="preserve"> </v>
      </c>
      <c r="G420" s="120" t="str">
        <f>IF(ISBLANK([8]Data!E62)," ",[8]Data!E62)</f>
        <v xml:space="preserve"> </v>
      </c>
      <c r="H420" s="120" t="str">
        <f>IF(ISBLANK([8]Data!F62)," ",[8]Data!F62)</f>
        <v xml:space="preserve"> </v>
      </c>
      <c r="I420" s="120" t="str">
        <f>IF(ISBLANK([8]Data!G62)," ",[8]Data!G62)</f>
        <v xml:space="preserve"> </v>
      </c>
      <c r="J420" s="120" t="str">
        <f>IF(ISBLANK([8]Data!H62)," ",[8]Data!H62)</f>
        <v xml:space="preserve"> </v>
      </c>
      <c r="K420" s="120"/>
      <c r="L420" s="120" t="str">
        <f>IF(ISBLANK([8]Data!J62)," ",[8]Data!J62)</f>
        <v xml:space="preserve"> </v>
      </c>
      <c r="M420" s="120"/>
    </row>
    <row r="421" spans="1:13" ht="18.75" x14ac:dyDescent="0.3">
      <c r="A421" s="120" t="str">
        <f>B421&amp;"_"&amp;COUNTIF($C$10:$C$10:B421,B421)</f>
        <v xml:space="preserve"> _278</v>
      </c>
      <c r="B421" s="120" t="str">
        <f>IF(ISBLANK([8]Data!B63)," ",[8]Data!$C$7)</f>
        <v xml:space="preserve"> </v>
      </c>
      <c r="C421" s="120" t="str">
        <f>IF(ISBLANK([8]Data!H63)," ",[8]Data!$L$7)</f>
        <v xml:space="preserve"> </v>
      </c>
      <c r="D421" s="120" t="str">
        <f>IF(ISBLANK([8]Data!B63)," ",[8]Data!B63)</f>
        <v xml:space="preserve"> </v>
      </c>
      <c r="E421" s="120" t="str">
        <f>IF(ISBLANK([8]Data!C63)," ",[8]Data!C63)</f>
        <v xml:space="preserve"> </v>
      </c>
      <c r="F421" s="120" t="str">
        <f>IF(ISBLANK([8]Data!D63)," ",[8]Data!D63)</f>
        <v xml:space="preserve"> </v>
      </c>
      <c r="G421" s="120" t="str">
        <f>IF(ISBLANK([8]Data!E63)," ",[8]Data!E63)</f>
        <v xml:space="preserve"> </v>
      </c>
      <c r="H421" s="120" t="str">
        <f>IF(ISBLANK([8]Data!F63)," ",[8]Data!F63)</f>
        <v xml:space="preserve"> </v>
      </c>
      <c r="I421" s="120" t="str">
        <f>IF(ISBLANK([8]Data!G63)," ",[8]Data!G63)</f>
        <v xml:space="preserve"> </v>
      </c>
      <c r="J421" s="120" t="str">
        <f>IF(ISBLANK([8]Data!H63)," ",[8]Data!H63)</f>
        <v xml:space="preserve"> </v>
      </c>
      <c r="K421" s="120"/>
      <c r="L421" s="120" t="str">
        <f>IF(ISBLANK([8]Data!J63)," ",[8]Data!J63)</f>
        <v xml:space="preserve"> </v>
      </c>
      <c r="M421" s="120"/>
    </row>
    <row r="422" spans="1:13" ht="18.75" x14ac:dyDescent="0.3">
      <c r="A422" s="120" t="str">
        <f>B422&amp;"_"&amp;COUNTIF($C$10:$C$10:B422,B422)</f>
        <v xml:space="preserve"> _280</v>
      </c>
      <c r="B422" s="120" t="str">
        <f>IF(ISBLANK([8]Data!B64)," ",[8]Data!$C$7)</f>
        <v xml:space="preserve"> </v>
      </c>
      <c r="C422" s="120" t="str">
        <f>IF(ISBLANK([8]Data!H64)," ",[8]Data!$L$7)</f>
        <v xml:space="preserve"> </v>
      </c>
      <c r="D422" s="120" t="str">
        <f>IF(ISBLANK([8]Data!B64)," ",[8]Data!B64)</f>
        <v xml:space="preserve"> </v>
      </c>
      <c r="E422" s="120" t="str">
        <f>IF(ISBLANK([8]Data!C64)," ",[8]Data!C64)</f>
        <v xml:space="preserve"> </v>
      </c>
      <c r="F422" s="120" t="str">
        <f>IF(ISBLANK([8]Data!D64)," ",[8]Data!D64)</f>
        <v xml:space="preserve"> </v>
      </c>
      <c r="G422" s="120" t="str">
        <f>IF(ISBLANK([8]Data!E64)," ",[8]Data!E64)</f>
        <v xml:space="preserve"> </v>
      </c>
      <c r="H422" s="120" t="str">
        <f>IF(ISBLANK([8]Data!F64)," ",[8]Data!F64)</f>
        <v xml:space="preserve"> </v>
      </c>
      <c r="I422" s="120" t="str">
        <f>IF(ISBLANK([8]Data!G64)," ",[8]Data!G64)</f>
        <v xml:space="preserve"> </v>
      </c>
      <c r="J422" s="120" t="str">
        <f>IF(ISBLANK([8]Data!H64)," ",[8]Data!H64)</f>
        <v xml:space="preserve"> </v>
      </c>
      <c r="K422" s="120"/>
      <c r="L422" s="120" t="str">
        <f>IF(ISBLANK([8]Data!J64)," ",[8]Data!J64)</f>
        <v xml:space="preserve"> </v>
      </c>
      <c r="M422" s="120"/>
    </row>
    <row r="423" spans="1:13" ht="18.75" x14ac:dyDescent="0.3">
      <c r="A423" s="120" t="str">
        <f>B423&amp;"_"&amp;COUNTIF($C$10:$C$10:B423,B423)</f>
        <v xml:space="preserve"> _282</v>
      </c>
      <c r="B423" s="120" t="str">
        <f>IF(ISBLANK([8]Data!B65)," ",[8]Data!$C$7)</f>
        <v xml:space="preserve"> </v>
      </c>
      <c r="C423" s="120" t="str">
        <f>IF(ISBLANK([8]Data!H65)," ",[8]Data!$L$7)</f>
        <v xml:space="preserve"> </v>
      </c>
      <c r="D423" s="120" t="str">
        <f>IF(ISBLANK([8]Data!B65)," ",[8]Data!B65)</f>
        <v xml:space="preserve"> </v>
      </c>
      <c r="E423" s="120" t="str">
        <f>IF(ISBLANK([8]Data!C65)," ",[8]Data!C65)</f>
        <v xml:space="preserve"> </v>
      </c>
      <c r="F423" s="120" t="str">
        <f>IF(ISBLANK([8]Data!D65)," ",[8]Data!D65)</f>
        <v xml:space="preserve"> </v>
      </c>
      <c r="G423" s="120" t="str">
        <f>IF(ISBLANK([8]Data!E65)," ",[8]Data!E65)</f>
        <v xml:space="preserve"> </v>
      </c>
      <c r="H423" s="120" t="str">
        <f>IF(ISBLANK([8]Data!F65)," ",[8]Data!F65)</f>
        <v xml:space="preserve"> </v>
      </c>
      <c r="I423" s="120" t="str">
        <f>IF(ISBLANK([8]Data!G65)," ",[8]Data!G65)</f>
        <v xml:space="preserve"> </v>
      </c>
      <c r="J423" s="120" t="str">
        <f>IF(ISBLANK([8]Data!H65)," ",[8]Data!H65)</f>
        <v xml:space="preserve"> </v>
      </c>
      <c r="K423" s="120"/>
      <c r="L423" s="120" t="str">
        <f>IF(ISBLANK([8]Data!J65)," ",[8]Data!J65)</f>
        <v xml:space="preserve"> </v>
      </c>
      <c r="M423" s="120"/>
    </row>
    <row r="424" spans="1:13" ht="18.75" x14ac:dyDescent="0.3">
      <c r="A424" s="120" t="str">
        <f>B424&amp;"_"&amp;COUNTIF($C$10:$C$10:B424,B424)</f>
        <v xml:space="preserve"> _284</v>
      </c>
      <c r="B424" s="120" t="str">
        <f>IF(ISBLANK([8]Data!B66)," ",[8]Data!$C$7)</f>
        <v xml:space="preserve"> </v>
      </c>
      <c r="C424" s="120" t="str">
        <f>IF(ISBLANK([8]Data!H66)," ",[8]Data!$L$7)</f>
        <v xml:space="preserve"> </v>
      </c>
      <c r="D424" s="120" t="str">
        <f>IF(ISBLANK([8]Data!B66)," ",[8]Data!B66)</f>
        <v xml:space="preserve"> </v>
      </c>
      <c r="E424" s="120" t="str">
        <f>IF(ISBLANK([8]Data!C66)," ",[8]Data!C66)</f>
        <v xml:space="preserve"> </v>
      </c>
      <c r="F424" s="120" t="str">
        <f>IF(ISBLANK([8]Data!D66)," ",[8]Data!D66)</f>
        <v xml:space="preserve"> </v>
      </c>
      <c r="G424" s="120" t="str">
        <f>IF(ISBLANK([8]Data!E66)," ",[8]Data!E66)</f>
        <v xml:space="preserve"> </v>
      </c>
      <c r="H424" s="120" t="str">
        <f>IF(ISBLANK([8]Data!F66)," ",[8]Data!F66)</f>
        <v xml:space="preserve"> </v>
      </c>
      <c r="I424" s="120" t="str">
        <f>IF(ISBLANK([8]Data!G66)," ",[8]Data!G66)</f>
        <v xml:space="preserve"> </v>
      </c>
      <c r="J424" s="120" t="str">
        <f>IF(ISBLANK([8]Data!H66)," ",[8]Data!H66)</f>
        <v xml:space="preserve"> </v>
      </c>
      <c r="K424" s="120"/>
      <c r="L424" s="120" t="str">
        <f>IF(ISBLANK([8]Data!J66)," ",[8]Data!J66)</f>
        <v xml:space="preserve"> </v>
      </c>
      <c r="M424" s="120"/>
    </row>
    <row r="425" spans="1:13" ht="18.75" x14ac:dyDescent="0.3">
      <c r="A425" s="120" t="str">
        <f>B425&amp;"_"&amp;COUNTIF($C$10:$C$10:B425,B425)</f>
        <v xml:space="preserve"> _286</v>
      </c>
      <c r="B425" s="120" t="str">
        <f>IF(ISBLANK([8]Data!B67)," ",[8]Data!$C$7)</f>
        <v xml:space="preserve"> </v>
      </c>
      <c r="C425" s="120" t="str">
        <f>IF(ISBLANK([8]Data!H67)," ",[8]Data!$L$7)</f>
        <v xml:space="preserve"> </v>
      </c>
      <c r="D425" s="120" t="str">
        <f>IF(ISBLANK([8]Data!B67)," ",[8]Data!B67)</f>
        <v xml:space="preserve"> </v>
      </c>
      <c r="E425" s="120" t="str">
        <f>IF(ISBLANK([8]Data!C67)," ",[8]Data!C67)</f>
        <v xml:space="preserve"> </v>
      </c>
      <c r="F425" s="120" t="str">
        <f>IF(ISBLANK([8]Data!D67)," ",[8]Data!D67)</f>
        <v xml:space="preserve"> </v>
      </c>
      <c r="G425" s="120" t="str">
        <f>IF(ISBLANK([8]Data!E67)," ",[8]Data!E67)</f>
        <v xml:space="preserve"> </v>
      </c>
      <c r="H425" s="120" t="str">
        <f>IF(ISBLANK([8]Data!F67)," ",[8]Data!F67)</f>
        <v xml:space="preserve"> </v>
      </c>
      <c r="I425" s="120" t="str">
        <f>IF(ISBLANK([8]Data!G67)," ",[8]Data!G67)</f>
        <v xml:space="preserve"> </v>
      </c>
      <c r="J425" s="120" t="str">
        <f>IF(ISBLANK([8]Data!H67)," ",[8]Data!H67)</f>
        <v xml:space="preserve"> </v>
      </c>
      <c r="K425" s="120"/>
      <c r="L425" s="120" t="str">
        <f>IF(ISBLANK([8]Data!J67)," ",[8]Data!J67)</f>
        <v xml:space="preserve"> </v>
      </c>
      <c r="M425" s="120"/>
    </row>
    <row r="426" spans="1:13" ht="18.75" x14ac:dyDescent="0.3">
      <c r="A426" s="120" t="str">
        <f>B426&amp;"_"&amp;COUNTIF($C$10:$C$10:B426,B426)</f>
        <v xml:space="preserve"> _288</v>
      </c>
      <c r="B426" s="120" t="str">
        <f>IF(ISBLANK([8]Data!B68)," ",[8]Data!$C$7)</f>
        <v xml:space="preserve"> </v>
      </c>
      <c r="C426" s="120" t="str">
        <f>IF(ISBLANK([8]Data!H68)," ",[8]Data!$L$7)</f>
        <v xml:space="preserve"> </v>
      </c>
      <c r="D426" s="120" t="str">
        <f>IF(ISBLANK([8]Data!B68)," ",[8]Data!B68)</f>
        <v xml:space="preserve"> </v>
      </c>
      <c r="E426" s="120" t="str">
        <f>IF(ISBLANK([8]Data!C68)," ",[8]Data!C68)</f>
        <v xml:space="preserve"> </v>
      </c>
      <c r="F426" s="120" t="str">
        <f>IF(ISBLANK([8]Data!D68)," ",[8]Data!D68)</f>
        <v xml:space="preserve"> </v>
      </c>
      <c r="G426" s="120" t="str">
        <f>IF(ISBLANK([8]Data!E68)," ",[8]Data!E68)</f>
        <v xml:space="preserve"> </v>
      </c>
      <c r="H426" s="120" t="str">
        <f>IF(ISBLANK([8]Data!F68)," ",[8]Data!F68)</f>
        <v xml:space="preserve"> </v>
      </c>
      <c r="I426" s="120" t="str">
        <f>IF(ISBLANK([8]Data!G68)," ",[8]Data!G68)</f>
        <v xml:space="preserve"> </v>
      </c>
      <c r="J426" s="120" t="str">
        <f>IF(ISBLANK([8]Data!H68)," ",[8]Data!H68)</f>
        <v xml:space="preserve"> </v>
      </c>
      <c r="K426" s="120"/>
      <c r="L426" s="120" t="str">
        <f>IF(ISBLANK([8]Data!J68)," ",[8]Data!J68)</f>
        <v xml:space="preserve"> </v>
      </c>
      <c r="M426" s="120"/>
    </row>
    <row r="427" spans="1:13" ht="18.75" x14ac:dyDescent="0.3">
      <c r="A427" s="120" t="str">
        <f>B427&amp;"_"&amp;COUNTIF($C$10:$C$10:B427,B427)</f>
        <v xml:space="preserve"> _290</v>
      </c>
      <c r="B427" s="120" t="str">
        <f>IF(ISBLANK([8]Data!B69)," ",[8]Data!$C$7)</f>
        <v xml:space="preserve"> </v>
      </c>
      <c r="C427" s="120" t="str">
        <f>IF(ISBLANK([8]Data!H69)," ",[8]Data!$L$7)</f>
        <v xml:space="preserve"> </v>
      </c>
      <c r="D427" s="120" t="str">
        <f>IF(ISBLANK([8]Data!B69)," ",[8]Data!B69)</f>
        <v xml:space="preserve"> </v>
      </c>
      <c r="E427" s="120" t="str">
        <f>IF(ISBLANK([8]Data!C69)," ",[8]Data!C69)</f>
        <v xml:space="preserve"> </v>
      </c>
      <c r="F427" s="120" t="str">
        <f>IF(ISBLANK([8]Data!D69)," ",[8]Data!D69)</f>
        <v xml:space="preserve"> </v>
      </c>
      <c r="G427" s="120" t="str">
        <f>IF(ISBLANK([8]Data!E69)," ",[8]Data!E69)</f>
        <v xml:space="preserve"> </v>
      </c>
      <c r="H427" s="120" t="str">
        <f>IF(ISBLANK([8]Data!F69)," ",[8]Data!F69)</f>
        <v xml:space="preserve"> </v>
      </c>
      <c r="I427" s="120" t="str">
        <f>IF(ISBLANK([8]Data!G69)," ",[8]Data!G69)</f>
        <v xml:space="preserve"> </v>
      </c>
      <c r="J427" s="120" t="str">
        <f>IF(ISBLANK([8]Data!H69)," ",[8]Data!H69)</f>
        <v xml:space="preserve"> </v>
      </c>
      <c r="K427" s="120"/>
      <c r="L427" s="120" t="str">
        <f>IF(ISBLANK([8]Data!J69)," ",[8]Data!J69)</f>
        <v xml:space="preserve"> </v>
      </c>
      <c r="M427" s="120"/>
    </row>
    <row r="428" spans="1:13" ht="18.75" x14ac:dyDescent="0.3">
      <c r="A428" s="120" t="str">
        <f>B428&amp;"_"&amp;COUNTIF($C$10:$C$10:B428,B428)</f>
        <v xml:space="preserve"> _292</v>
      </c>
      <c r="B428" s="120" t="str">
        <f>IF(ISBLANK([8]Data!B70)," ",[8]Data!$C$7)</f>
        <v xml:space="preserve"> </v>
      </c>
      <c r="C428" s="120" t="str">
        <f>IF(ISBLANK([8]Data!H70)," ",[8]Data!$L$7)</f>
        <v xml:space="preserve"> </v>
      </c>
      <c r="D428" s="120" t="str">
        <f>IF(ISBLANK([8]Data!B70)," ",[8]Data!B70)</f>
        <v xml:space="preserve"> </v>
      </c>
      <c r="E428" s="120" t="str">
        <f>IF(ISBLANK([8]Data!C70)," ",[8]Data!C70)</f>
        <v xml:space="preserve"> </v>
      </c>
      <c r="F428" s="120" t="str">
        <f>IF(ISBLANK([8]Data!D70)," ",[8]Data!D70)</f>
        <v xml:space="preserve"> </v>
      </c>
      <c r="G428" s="120" t="str">
        <f>IF(ISBLANK([8]Data!E70)," ",[8]Data!E70)</f>
        <v xml:space="preserve"> </v>
      </c>
      <c r="H428" s="120" t="str">
        <f>IF(ISBLANK([8]Data!F70)," ",[8]Data!F70)</f>
        <v xml:space="preserve"> </v>
      </c>
      <c r="I428" s="120" t="str">
        <f>IF(ISBLANK([8]Data!G70)," ",[8]Data!G70)</f>
        <v xml:space="preserve"> </v>
      </c>
      <c r="J428" s="120" t="str">
        <f>IF(ISBLANK([8]Data!H70)," ",[8]Data!H70)</f>
        <v xml:space="preserve"> </v>
      </c>
      <c r="K428" s="120"/>
      <c r="L428" s="120" t="str">
        <f>IF(ISBLANK([8]Data!J70)," ",[8]Data!J70)</f>
        <v xml:space="preserve"> </v>
      </c>
      <c r="M428" s="120"/>
    </row>
    <row r="429" spans="1:13" ht="18.75" x14ac:dyDescent="0.3">
      <c r="A429" s="120" t="str">
        <f>B429&amp;"_"&amp;COUNTIF($C$10:$C$10:B429,B429)</f>
        <v xml:space="preserve"> _294</v>
      </c>
      <c r="B429" s="120" t="str">
        <f>IF(ISBLANK([8]Data!B71)," ",[8]Data!$C$7)</f>
        <v xml:space="preserve"> </v>
      </c>
      <c r="C429" s="120" t="str">
        <f>IF(ISBLANK([8]Data!H71)," ",[8]Data!$L$7)</f>
        <v xml:space="preserve"> </v>
      </c>
      <c r="D429" s="120" t="str">
        <f>IF(ISBLANK([8]Data!B71)," ",[8]Data!B71)</f>
        <v xml:space="preserve"> </v>
      </c>
      <c r="E429" s="120" t="str">
        <f>IF(ISBLANK([8]Data!C71)," ",[8]Data!C71)</f>
        <v xml:space="preserve"> </v>
      </c>
      <c r="F429" s="120" t="str">
        <f>IF(ISBLANK([8]Data!D71)," ",[8]Data!D71)</f>
        <v xml:space="preserve"> </v>
      </c>
      <c r="G429" s="120" t="str">
        <f>IF(ISBLANK([8]Data!E71)," ",[8]Data!E71)</f>
        <v xml:space="preserve"> </v>
      </c>
      <c r="H429" s="120" t="str">
        <f>IF(ISBLANK([8]Data!F71)," ",[8]Data!F71)</f>
        <v xml:space="preserve"> </v>
      </c>
      <c r="I429" s="120" t="str">
        <f>IF(ISBLANK([8]Data!G71)," ",[8]Data!G71)</f>
        <v xml:space="preserve"> </v>
      </c>
      <c r="J429" s="120" t="str">
        <f>IF(ISBLANK([8]Data!H71)," ",[8]Data!H71)</f>
        <v xml:space="preserve"> </v>
      </c>
      <c r="K429" s="120"/>
      <c r="L429" s="120" t="str">
        <f>IF(ISBLANK([8]Data!J71)," ",[8]Data!J71)</f>
        <v xml:space="preserve"> </v>
      </c>
      <c r="M429" s="120"/>
    </row>
    <row r="430" spans="1:13" ht="18.75" x14ac:dyDescent="0.3">
      <c r="A430" s="120" t="str">
        <f>B430&amp;"_"&amp;COUNTIF($C$10:$C$10:B430,B430)</f>
        <v>أهلامين_274</v>
      </c>
      <c r="B430" s="120" t="str">
        <f>IF(ISBLANK([9]Data!B12)," ",[9]Data!$C$7)</f>
        <v>أهلامين</v>
      </c>
      <c r="C430" s="120" t="str">
        <f>IF(ISBLANK([9]Data!H12)," ",[9]Data!$L$7)</f>
        <v>6APG-8</v>
      </c>
      <c r="D430" s="120" t="str">
        <f>IF(ISBLANK([9]Data!B12)," ",[9]Data!B12)</f>
        <v>D133174574</v>
      </c>
      <c r="E430" s="120" t="str">
        <f>IF(ISBLANK([9]Data!C12)," ",[9]Data!C12)</f>
        <v>أهلمين1</v>
      </c>
      <c r="F430" s="120" t="str">
        <f>IF(ISBLANK([9]Data!D12)," ",[9]Data!D12)</f>
        <v>أنثى</v>
      </c>
      <c r="G430" s="120" t="str">
        <f>IF(ISBLANK([9]Data!E12)," ",[9]Data!E12)</f>
        <v xml:space="preserve"> </v>
      </c>
      <c r="H430" s="120">
        <f>IF(ISBLANK([9]Data!F12)," ",[9]Data!F12)</f>
        <v>1</v>
      </c>
      <c r="I430" s="120">
        <f>IF(ISBLANK([9]Data!G12)," ",[9]Data!G12)</f>
        <v>1</v>
      </c>
      <c r="J430" s="120">
        <f>IF(ISBLANK([9]Data!H12)," ",[9]Data!H12)</f>
        <v>8.61</v>
      </c>
      <c r="K430" s="120"/>
      <c r="L430" s="120">
        <f>IF(ISBLANK([9]Data!J12)," ",[9]Data!J12)</f>
        <v>9.57</v>
      </c>
      <c r="M430" s="120"/>
    </row>
    <row r="431" spans="1:13" ht="18.75" x14ac:dyDescent="0.3">
      <c r="A431" s="120" t="str">
        <f>B431&amp;"_"&amp;COUNTIF($C$10:$C$10:B431,B431)</f>
        <v>أهلامين_275</v>
      </c>
      <c r="B431" s="120" t="str">
        <f>IF(ISBLANK([9]Data!B13)," ",[9]Data!$C$7)</f>
        <v>أهلامين</v>
      </c>
      <c r="C431" s="120" t="str">
        <f>IF(ISBLANK([9]Data!H13)," ",[9]Data!$L$7)</f>
        <v>6APG-8</v>
      </c>
      <c r="D431" s="120" t="str">
        <f>IF(ISBLANK([9]Data!B13)," ",[9]Data!B13)</f>
        <v>E132012602</v>
      </c>
      <c r="E431" s="120" t="str">
        <f>IF(ISBLANK([9]Data!C13)," ",[9]Data!C13)</f>
        <v>أهلمين2</v>
      </c>
      <c r="F431" s="120" t="str">
        <f>IF(ISBLANK([9]Data!D13)," ",[9]Data!D13)</f>
        <v>أنثى</v>
      </c>
      <c r="G431" s="120" t="str">
        <f>IF(ISBLANK([9]Data!E13)," ",[9]Data!E13)</f>
        <v xml:space="preserve"> </v>
      </c>
      <c r="H431" s="120">
        <f>IF(ISBLANK([9]Data!F13)," ",[9]Data!F13)</f>
        <v>1</v>
      </c>
      <c r="I431" s="120">
        <f>IF(ISBLANK([9]Data!G13)," ",[9]Data!G13)</f>
        <v>1</v>
      </c>
      <c r="J431" s="120">
        <f>IF(ISBLANK([9]Data!H13)," ",[9]Data!H13)</f>
        <v>5.39</v>
      </c>
      <c r="K431" s="120"/>
      <c r="L431" s="120">
        <f>IF(ISBLANK([9]Data!J13)," ",[9]Data!J13)</f>
        <v>6.44</v>
      </c>
      <c r="M431" s="120"/>
    </row>
    <row r="432" spans="1:13" ht="18.75" x14ac:dyDescent="0.3">
      <c r="A432" s="120" t="str">
        <f>B432&amp;"_"&amp;COUNTIF($C$10:$C$10:B432,B432)</f>
        <v>أهلامين_276</v>
      </c>
      <c r="B432" s="120" t="str">
        <f>IF(ISBLANK([9]Data!B14)," ",[9]Data!$C$7)</f>
        <v>أهلامين</v>
      </c>
      <c r="C432" s="120" t="str">
        <f>IF(ISBLANK([9]Data!H14)," ",[9]Data!$L$7)</f>
        <v>6APG-8</v>
      </c>
      <c r="D432" s="120" t="str">
        <f>IF(ISBLANK([9]Data!B14)," ",[9]Data!B14)</f>
        <v>E132012603</v>
      </c>
      <c r="E432" s="120" t="str">
        <f>IF(ISBLANK([9]Data!C14)," ",[9]Data!C14)</f>
        <v>أهلمين3</v>
      </c>
      <c r="F432" s="120" t="str">
        <f>IF(ISBLANK([9]Data!D14)," ",[9]Data!D14)</f>
        <v>ذكر</v>
      </c>
      <c r="G432" s="120" t="str">
        <f>IF(ISBLANK([9]Data!E14)," ",[9]Data!E14)</f>
        <v xml:space="preserve"> </v>
      </c>
      <c r="H432" s="120">
        <f>IF(ISBLANK([9]Data!F14)," ",[9]Data!F14)</f>
        <v>1</v>
      </c>
      <c r="I432" s="120">
        <f>IF(ISBLANK([9]Data!G14)," ",[9]Data!G14)</f>
        <v>1</v>
      </c>
      <c r="J432" s="120">
        <f>IF(ISBLANK([9]Data!H14)," ",[9]Data!H14)</f>
        <v>6.73</v>
      </c>
      <c r="K432" s="120"/>
      <c r="L432" s="120">
        <f>IF(ISBLANK([9]Data!J14)," ",[9]Data!J14)</f>
        <v>8.2100000000000009</v>
      </c>
      <c r="M432" s="120"/>
    </row>
    <row r="433" spans="1:13" ht="18.75" x14ac:dyDescent="0.3">
      <c r="A433" s="120" t="str">
        <f>B433&amp;"_"&amp;COUNTIF($C$10:$C$10:B433,B433)</f>
        <v>أهلامين_277</v>
      </c>
      <c r="B433" s="120" t="str">
        <f>IF(ISBLANK([9]Data!B15)," ",[9]Data!$C$7)</f>
        <v>أهلامين</v>
      </c>
      <c r="C433" s="120" t="str">
        <f>IF(ISBLANK([9]Data!H15)," ",[9]Data!$L$7)</f>
        <v>6APG-8</v>
      </c>
      <c r="D433" s="120" t="str">
        <f>IF(ISBLANK([9]Data!B15)," ",[9]Data!B15)</f>
        <v>E132245333</v>
      </c>
      <c r="E433" s="120" t="str">
        <f>IF(ISBLANK([9]Data!C15)," ",[9]Data!C15)</f>
        <v>أهلمين4</v>
      </c>
      <c r="F433" s="120" t="str">
        <f>IF(ISBLANK([9]Data!D15)," ",[9]Data!D15)</f>
        <v>أنثى</v>
      </c>
      <c r="G433" s="120" t="str">
        <f>IF(ISBLANK([9]Data!E15)," ",[9]Data!E15)</f>
        <v xml:space="preserve"> </v>
      </c>
      <c r="H433" s="120">
        <f>IF(ISBLANK([9]Data!F15)," ",[9]Data!F15)</f>
        <v>2</v>
      </c>
      <c r="I433" s="120">
        <f>IF(ISBLANK([9]Data!G15)," ",[9]Data!G15)</f>
        <v>1</v>
      </c>
      <c r="J433" s="120">
        <f>IF(ISBLANK([9]Data!H15)," ",[9]Data!H15)</f>
        <v>5.57</v>
      </c>
      <c r="K433" s="120"/>
      <c r="L433" s="120">
        <f>IF(ISBLANK([9]Data!J15)," ",[9]Data!J15)</f>
        <v>6.61</v>
      </c>
      <c r="M433" s="120"/>
    </row>
    <row r="434" spans="1:13" ht="18.75" x14ac:dyDescent="0.3">
      <c r="A434" s="120" t="str">
        <f>B434&amp;"_"&amp;COUNTIF($C$10:$C$10:B434,B434)</f>
        <v>أهلامين_278</v>
      </c>
      <c r="B434" s="120" t="str">
        <f>IF(ISBLANK([9]Data!B16)," ",[9]Data!$C$7)</f>
        <v>أهلامين</v>
      </c>
      <c r="C434" s="120" t="str">
        <f>IF(ISBLANK([9]Data!H16)," ",[9]Data!$L$7)</f>
        <v>6APG-8</v>
      </c>
      <c r="D434" s="120" t="str">
        <f>IF(ISBLANK([9]Data!B16)," ",[9]Data!B16)</f>
        <v>E133087934</v>
      </c>
      <c r="E434" s="120" t="str">
        <f>IF(ISBLANK([9]Data!C16)," ",[9]Data!C16)</f>
        <v>أهلمين5</v>
      </c>
      <c r="F434" s="120" t="str">
        <f>IF(ISBLANK([9]Data!D16)," ",[9]Data!D16)</f>
        <v>أنثى</v>
      </c>
      <c r="G434" s="120" t="str">
        <f>IF(ISBLANK([9]Data!E16)," ",[9]Data!E16)</f>
        <v xml:space="preserve"> </v>
      </c>
      <c r="H434" s="120">
        <f>IF(ISBLANK([9]Data!F16)," ",[9]Data!F16)</f>
        <v>1</v>
      </c>
      <c r="I434" s="120">
        <f>IF(ISBLANK([9]Data!G16)," ",[9]Data!G16)</f>
        <v>1</v>
      </c>
      <c r="J434" s="120">
        <f>IF(ISBLANK([9]Data!H16)," ",[9]Data!H16)</f>
        <v>6.44</v>
      </c>
      <c r="K434" s="120"/>
      <c r="L434" s="120">
        <f>IF(ISBLANK([9]Data!J16)," ",[9]Data!J16)</f>
        <v>7.53</v>
      </c>
      <c r="M434" s="120"/>
    </row>
    <row r="435" spans="1:13" ht="18.75" x14ac:dyDescent="0.3">
      <c r="A435" s="120" t="str">
        <f>B435&amp;"_"&amp;COUNTIF($C$10:$C$10:B435,B435)</f>
        <v>أهلامين_279</v>
      </c>
      <c r="B435" s="120" t="str">
        <f>IF(ISBLANK([9]Data!B17)," ",[9]Data!$C$7)</f>
        <v>أهلامين</v>
      </c>
      <c r="C435" s="120" t="str">
        <f>IF(ISBLANK([9]Data!H17)," ",[9]Data!$L$7)</f>
        <v>6APG-8</v>
      </c>
      <c r="D435" s="120" t="str">
        <f>IF(ISBLANK([9]Data!B17)," ",[9]Data!B17)</f>
        <v>E139057118</v>
      </c>
      <c r="E435" s="120" t="str">
        <f>IF(ISBLANK([9]Data!C17)," ",[9]Data!C17)</f>
        <v>أهلمين6</v>
      </c>
      <c r="F435" s="120" t="str">
        <f>IF(ISBLANK([9]Data!D17)," ",[9]Data!D17)</f>
        <v>أنثى</v>
      </c>
      <c r="G435" s="120" t="str">
        <f>IF(ISBLANK([9]Data!E17)," ",[9]Data!E17)</f>
        <v xml:space="preserve"> </v>
      </c>
      <c r="H435" s="120">
        <f>IF(ISBLANK([9]Data!F17)," ",[9]Data!F17)</f>
        <v>1</v>
      </c>
      <c r="I435" s="120">
        <f>IF(ISBLANK([9]Data!G17)," ",[9]Data!G17)</f>
        <v>1</v>
      </c>
      <c r="J435" s="120">
        <f>IF(ISBLANK([9]Data!H17)," ",[9]Data!H17)</f>
        <v>8.16</v>
      </c>
      <c r="K435" s="120"/>
      <c r="L435" s="120">
        <f>IF(ISBLANK([9]Data!J17)," ",[9]Data!J17)</f>
        <v>8.84</v>
      </c>
      <c r="M435" s="120"/>
    </row>
    <row r="436" spans="1:13" ht="18.75" x14ac:dyDescent="0.3">
      <c r="A436" s="120" t="str">
        <f>B436&amp;"_"&amp;COUNTIF($C$10:$C$10:B436,B436)</f>
        <v>أهلامين_280</v>
      </c>
      <c r="B436" s="120" t="str">
        <f>IF(ISBLANK([9]Data!B18)," ",[9]Data!$C$7)</f>
        <v>أهلامين</v>
      </c>
      <c r="C436" s="120" t="str">
        <f>IF(ISBLANK([9]Data!H18)," ",[9]Data!$L$7)</f>
        <v>6APG-8</v>
      </c>
      <c r="D436" s="120" t="str">
        <f>IF(ISBLANK([9]Data!B18)," ",[9]Data!B18)</f>
        <v>E140099485</v>
      </c>
      <c r="E436" s="120" t="str">
        <f>IF(ISBLANK([9]Data!C18)," ",[9]Data!C18)</f>
        <v>أهلمين7</v>
      </c>
      <c r="F436" s="120" t="str">
        <f>IF(ISBLANK([9]Data!D18)," ",[9]Data!D18)</f>
        <v>ذكر</v>
      </c>
      <c r="G436" s="120" t="str">
        <f>IF(ISBLANK([9]Data!E18)," ",[9]Data!E18)</f>
        <v xml:space="preserve"> </v>
      </c>
      <c r="H436" s="120">
        <f>IF(ISBLANK([9]Data!F18)," ",[9]Data!F18)</f>
        <v>1</v>
      </c>
      <c r="I436" s="120">
        <f>IF(ISBLANK([9]Data!G18)," ",[9]Data!G18)</f>
        <v>1</v>
      </c>
      <c r="J436" s="120">
        <f>IF(ISBLANK([9]Data!H18)," ",[9]Data!H18)</f>
        <v>4.97</v>
      </c>
      <c r="K436" s="120"/>
      <c r="L436" s="120">
        <f>IF(ISBLANK([9]Data!J18)," ",[9]Data!J18)</f>
        <v>4.01</v>
      </c>
      <c r="M436" s="120"/>
    </row>
    <row r="437" spans="1:13" ht="18.75" x14ac:dyDescent="0.3">
      <c r="A437" s="120" t="str">
        <f>B437&amp;"_"&amp;COUNTIF($C$10:$C$10:B437,B437)</f>
        <v>أهلامين_281</v>
      </c>
      <c r="B437" s="120" t="str">
        <f>IF(ISBLANK([9]Data!B19)," ",[9]Data!$C$7)</f>
        <v>أهلامين</v>
      </c>
      <c r="C437" s="120" t="str">
        <f>IF(ISBLANK([9]Data!H19)," ",[9]Data!$L$7)</f>
        <v>6APG-8</v>
      </c>
      <c r="D437" s="120" t="str">
        <f>IF(ISBLANK([9]Data!B19)," ",[9]Data!B19)</f>
        <v>E140099487</v>
      </c>
      <c r="E437" s="120" t="str">
        <f>IF(ISBLANK([9]Data!C19)," ",[9]Data!C19)</f>
        <v>أهلمين8</v>
      </c>
      <c r="F437" s="120" t="str">
        <f>IF(ISBLANK([9]Data!D19)," ",[9]Data!D19)</f>
        <v>ذكر</v>
      </c>
      <c r="G437" s="120" t="str">
        <f>IF(ISBLANK([9]Data!E19)," ",[9]Data!E19)</f>
        <v xml:space="preserve"> </v>
      </c>
      <c r="H437" s="120">
        <f>IF(ISBLANK([9]Data!F19)," ",[9]Data!F19)</f>
        <v>1</v>
      </c>
      <c r="I437" s="120">
        <f>IF(ISBLANK([9]Data!G19)," ",[9]Data!G19)</f>
        <v>1</v>
      </c>
      <c r="J437" s="120">
        <f>IF(ISBLANK([9]Data!H19)," ",[9]Data!H19)</f>
        <v>5.33</v>
      </c>
      <c r="K437" s="120"/>
      <c r="L437" s="120">
        <f>IF(ISBLANK([9]Data!J19)," ",[9]Data!J19)</f>
        <v>4.53</v>
      </c>
      <c r="M437" s="120"/>
    </row>
    <row r="438" spans="1:13" ht="18.75" x14ac:dyDescent="0.3">
      <c r="A438" s="120" t="str">
        <f>B438&amp;"_"&amp;COUNTIF($C$10:$C$10:B438,B438)</f>
        <v>أهلامين_282</v>
      </c>
      <c r="B438" s="120" t="str">
        <f>IF(ISBLANK([9]Data!B20)," ",[9]Data!$C$7)</f>
        <v>أهلامين</v>
      </c>
      <c r="C438" s="120" t="str">
        <f>IF(ISBLANK([9]Data!H20)," ",[9]Data!$L$7)</f>
        <v>6APG-8</v>
      </c>
      <c r="D438" s="120" t="str">
        <f>IF(ISBLANK([9]Data!B20)," ",[9]Data!B20)</f>
        <v>E140121535</v>
      </c>
      <c r="E438" s="120" t="str">
        <f>IF(ISBLANK([9]Data!C20)," ",[9]Data!C20)</f>
        <v>أهلمين9</v>
      </c>
      <c r="F438" s="120" t="str">
        <f>IF(ISBLANK([9]Data!D20)," ",[9]Data!D20)</f>
        <v>ذكر</v>
      </c>
      <c r="G438" s="120" t="str">
        <f>IF(ISBLANK([9]Data!E20)," ",[9]Data!E20)</f>
        <v xml:space="preserve"> </v>
      </c>
      <c r="H438" s="120">
        <f>IF(ISBLANK([9]Data!F20)," ",[9]Data!F20)</f>
        <v>1</v>
      </c>
      <c r="I438" s="120">
        <f>IF(ISBLANK([9]Data!G20)," ",[9]Data!G20)</f>
        <v>1</v>
      </c>
      <c r="J438" s="120">
        <f>IF(ISBLANK([9]Data!H20)," ",[9]Data!H20)</f>
        <v>5.42</v>
      </c>
      <c r="K438" s="120"/>
      <c r="L438" s="120">
        <f>IF(ISBLANK([9]Data!J20)," ",[9]Data!J20)</f>
        <v>5.63</v>
      </c>
      <c r="M438" s="120"/>
    </row>
    <row r="439" spans="1:13" ht="18.75" x14ac:dyDescent="0.3">
      <c r="A439" s="120" t="str">
        <f>B439&amp;"_"&amp;COUNTIF($C$10:$C$10:B439,B439)</f>
        <v>أهلامين_283</v>
      </c>
      <c r="B439" s="120" t="str">
        <f>IF(ISBLANK([9]Data!B21)," ",[9]Data!$C$7)</f>
        <v>أهلامين</v>
      </c>
      <c r="C439" s="120" t="str">
        <f>IF(ISBLANK([9]Data!H21)," ",[9]Data!$L$7)</f>
        <v>6APG-8</v>
      </c>
      <c r="D439" s="120" t="str">
        <f>IF(ISBLANK([9]Data!B21)," ",[9]Data!B21)</f>
        <v>E140121536</v>
      </c>
      <c r="E439" s="120" t="str">
        <f>IF(ISBLANK([9]Data!C21)," ",[9]Data!C21)</f>
        <v>أهلمين10</v>
      </c>
      <c r="F439" s="120" t="str">
        <f>IF(ISBLANK([9]Data!D21)," ",[9]Data!D21)</f>
        <v>ذكر</v>
      </c>
      <c r="G439" s="120" t="str">
        <f>IF(ISBLANK([9]Data!E21)," ",[9]Data!E21)</f>
        <v xml:space="preserve"> </v>
      </c>
      <c r="H439" s="120">
        <f>IF(ISBLANK([9]Data!F21)," ",[9]Data!F21)</f>
        <v>1</v>
      </c>
      <c r="I439" s="120">
        <f>IF(ISBLANK([9]Data!G21)," ",[9]Data!G21)</f>
        <v>1</v>
      </c>
      <c r="J439" s="120">
        <f>IF(ISBLANK([9]Data!H21)," ",[9]Data!H21)</f>
        <v>7.93</v>
      </c>
      <c r="K439" s="120"/>
      <c r="L439" s="120">
        <f>IF(ISBLANK([9]Data!J21)," ",[9]Data!J21)</f>
        <v>9.27</v>
      </c>
      <c r="M439" s="120"/>
    </row>
    <row r="440" spans="1:13" ht="18.75" x14ac:dyDescent="0.3">
      <c r="A440" s="120" t="str">
        <f>B440&amp;"_"&amp;COUNTIF($C$10:$C$10:B440,B440)</f>
        <v>أهلامين_284</v>
      </c>
      <c r="B440" s="120" t="str">
        <f>IF(ISBLANK([9]Data!B22)," ",[9]Data!$C$7)</f>
        <v>أهلامين</v>
      </c>
      <c r="C440" s="120" t="str">
        <f>IF(ISBLANK([9]Data!H22)," ",[9]Data!$L$7)</f>
        <v>6APG-8</v>
      </c>
      <c r="D440" s="120" t="str">
        <f>IF(ISBLANK([9]Data!B22)," ",[9]Data!B22)</f>
        <v>E141118470</v>
      </c>
      <c r="E440" s="120" t="str">
        <f>IF(ISBLANK([9]Data!C22)," ",[9]Data!C22)</f>
        <v>أهلمين11</v>
      </c>
      <c r="F440" s="120" t="str">
        <f>IF(ISBLANK([9]Data!D22)," ",[9]Data!D22)</f>
        <v>ذكر</v>
      </c>
      <c r="G440" s="120" t="str">
        <f>IF(ISBLANK([9]Data!E22)," ",[9]Data!E22)</f>
        <v xml:space="preserve"> </v>
      </c>
      <c r="H440" s="120">
        <f>IF(ISBLANK([9]Data!F22)," ",[9]Data!F22)</f>
        <v>1</v>
      </c>
      <c r="I440" s="120">
        <f>IF(ISBLANK([9]Data!G22)," ",[9]Data!G22)</f>
        <v>1</v>
      </c>
      <c r="J440" s="120">
        <f>IF(ISBLANK([9]Data!H22)," ",[9]Data!H22)</f>
        <v>5.48</v>
      </c>
      <c r="K440" s="120"/>
      <c r="L440" s="120">
        <f>IF(ISBLANK([9]Data!J22)," ",[9]Data!J22)</f>
        <v>7.18</v>
      </c>
      <c r="M440" s="120"/>
    </row>
    <row r="441" spans="1:13" ht="18.75" x14ac:dyDescent="0.3">
      <c r="A441" s="120" t="str">
        <f>B441&amp;"_"&amp;COUNTIF($C$10:$C$10:B441,B441)</f>
        <v>أهلامين_285</v>
      </c>
      <c r="B441" s="120" t="str">
        <f>IF(ISBLANK([9]Data!B23)," ",[9]Data!$C$7)</f>
        <v>أهلامين</v>
      </c>
      <c r="C441" s="120" t="str">
        <f>IF(ISBLANK([9]Data!H23)," ",[9]Data!$L$7)</f>
        <v>6APG-8</v>
      </c>
      <c r="D441" s="120" t="str">
        <f>IF(ISBLANK([9]Data!B23)," ",[9]Data!B23)</f>
        <v>E141124147</v>
      </c>
      <c r="E441" s="120" t="str">
        <f>IF(ISBLANK([9]Data!C23)," ",[9]Data!C23)</f>
        <v>أهلمين12</v>
      </c>
      <c r="F441" s="120" t="str">
        <f>IF(ISBLANK([9]Data!D23)," ",[9]Data!D23)</f>
        <v>ذكر</v>
      </c>
      <c r="G441" s="120" t="str">
        <f>IF(ISBLANK([9]Data!E23)," ",[9]Data!E23)</f>
        <v xml:space="preserve"> </v>
      </c>
      <c r="H441" s="120">
        <f>IF(ISBLANK([9]Data!F23)," ",[9]Data!F23)</f>
        <v>1</v>
      </c>
      <c r="I441" s="120">
        <f>IF(ISBLANK([9]Data!G23)," ",[9]Data!G23)</f>
        <v>1</v>
      </c>
      <c r="J441" s="120">
        <f>IF(ISBLANK([9]Data!H23)," ",[9]Data!H23)</f>
        <v>5.77</v>
      </c>
      <c r="K441" s="120"/>
      <c r="L441" s="120">
        <f>IF(ISBLANK([9]Data!J23)," ",[9]Data!J23)</f>
        <v>7.44</v>
      </c>
      <c r="M441" s="120"/>
    </row>
    <row r="442" spans="1:13" ht="18.75" x14ac:dyDescent="0.3">
      <c r="A442" s="120" t="str">
        <f>B442&amp;"_"&amp;COUNTIF($C$10:$C$10:B442,B442)</f>
        <v>أهلامين_286</v>
      </c>
      <c r="B442" s="120" t="str">
        <f>IF(ISBLANK([9]Data!B24)," ",[9]Data!$C$7)</f>
        <v>أهلامين</v>
      </c>
      <c r="C442" s="120" t="str">
        <f>IF(ISBLANK([9]Data!H24)," ",[9]Data!$L$7)</f>
        <v>6APG-8</v>
      </c>
      <c r="D442" s="120" t="str">
        <f>IF(ISBLANK([9]Data!B24)," ",[9]Data!B24)</f>
        <v>E142094383</v>
      </c>
      <c r="E442" s="120" t="str">
        <f>IF(ISBLANK([9]Data!C24)," ",[9]Data!C24)</f>
        <v>أهلمين13</v>
      </c>
      <c r="F442" s="120" t="str">
        <f>IF(ISBLANK([9]Data!D24)," ",[9]Data!D24)</f>
        <v>أنثى</v>
      </c>
      <c r="G442" s="120" t="str">
        <f>IF(ISBLANK([9]Data!E24)," ",[9]Data!E24)</f>
        <v xml:space="preserve"> </v>
      </c>
      <c r="H442" s="120">
        <f>IF(ISBLANK([9]Data!F24)," ",[9]Data!F24)</f>
        <v>2</v>
      </c>
      <c r="I442" s="120">
        <f>IF(ISBLANK([9]Data!G24)," ",[9]Data!G24)</f>
        <v>1</v>
      </c>
      <c r="J442" s="120">
        <f>IF(ISBLANK([9]Data!H24)," ",[9]Data!H24)</f>
        <v>4.92</v>
      </c>
      <c r="K442" s="120"/>
      <c r="L442" s="120">
        <f>IF(ISBLANK([9]Data!J24)," ",[9]Data!J24)</f>
        <v>2.79</v>
      </c>
      <c r="M442" s="120"/>
    </row>
    <row r="443" spans="1:13" ht="18.75" x14ac:dyDescent="0.3">
      <c r="A443" s="120" t="str">
        <f>B443&amp;"_"&amp;COUNTIF($C$10:$C$10:B443,B443)</f>
        <v>أهلامين_287</v>
      </c>
      <c r="B443" s="120" t="str">
        <f>IF(ISBLANK([9]Data!B25)," ",[9]Data!$C$7)</f>
        <v>أهلامين</v>
      </c>
      <c r="C443" s="120" t="str">
        <f>IF(ISBLANK([9]Data!H25)," ",[9]Data!$L$7)</f>
        <v>6APG-8</v>
      </c>
      <c r="D443" s="120" t="str">
        <f>IF(ISBLANK([9]Data!B25)," ",[9]Data!B25)</f>
        <v>E142121685</v>
      </c>
      <c r="E443" s="120" t="str">
        <f>IF(ISBLANK([9]Data!C25)," ",[9]Data!C25)</f>
        <v>أهلمين14</v>
      </c>
      <c r="F443" s="120" t="str">
        <f>IF(ISBLANK([9]Data!D25)," ",[9]Data!D25)</f>
        <v>أنثى</v>
      </c>
      <c r="G443" s="120" t="str">
        <f>IF(ISBLANK([9]Data!E25)," ",[9]Data!E25)</f>
        <v xml:space="preserve"> </v>
      </c>
      <c r="H443" s="120">
        <f>IF(ISBLANK([9]Data!F25)," ",[9]Data!F25)</f>
        <v>1</v>
      </c>
      <c r="I443" s="120">
        <f>IF(ISBLANK([9]Data!G25)," ",[9]Data!G25)</f>
        <v>1</v>
      </c>
      <c r="J443" s="120">
        <f>IF(ISBLANK([9]Data!H25)," ",[9]Data!H25)</f>
        <v>5.95</v>
      </c>
      <c r="K443" s="120"/>
      <c r="L443" s="120">
        <f>IF(ISBLANK([9]Data!J25)," ",[9]Data!J25)</f>
        <v>6.64</v>
      </c>
      <c r="M443" s="120"/>
    </row>
    <row r="444" spans="1:13" ht="18.75" x14ac:dyDescent="0.3">
      <c r="A444" s="120" t="str">
        <f>B444&amp;"_"&amp;COUNTIF($C$10:$C$10:B444,B444)</f>
        <v>أهلامين_288</v>
      </c>
      <c r="B444" s="120" t="str">
        <f>IF(ISBLANK([9]Data!B26)," ",[9]Data!$C$7)</f>
        <v>أهلامين</v>
      </c>
      <c r="C444" s="120" t="str">
        <f>IF(ISBLANK([9]Data!H26)," ",[9]Data!$L$7)</f>
        <v>6APG-8</v>
      </c>
      <c r="D444" s="120" t="str">
        <f>IF(ISBLANK([9]Data!B26)," ",[9]Data!B26)</f>
        <v>E144124234</v>
      </c>
      <c r="E444" s="120" t="str">
        <f>IF(ISBLANK([9]Data!C26)," ",[9]Data!C26)</f>
        <v>أهلمين15</v>
      </c>
      <c r="F444" s="120" t="str">
        <f>IF(ISBLANK([9]Data!D26)," ",[9]Data!D26)</f>
        <v>أنثى</v>
      </c>
      <c r="G444" s="120" t="str">
        <f>IF(ISBLANK([9]Data!E26)," ",[9]Data!E26)</f>
        <v xml:space="preserve"> </v>
      </c>
      <c r="H444" s="120">
        <f>IF(ISBLANK([9]Data!F26)," ",[9]Data!F26)</f>
        <v>1</v>
      </c>
      <c r="I444" s="120">
        <f>IF(ISBLANK([9]Data!G26)," ",[9]Data!G26)</f>
        <v>1</v>
      </c>
      <c r="J444" s="120">
        <f>IF(ISBLANK([9]Data!H26)," ",[9]Data!H26)</f>
        <v>5.6</v>
      </c>
      <c r="K444" s="120"/>
      <c r="L444" s="120">
        <f>IF(ISBLANK([9]Data!J26)," ",[9]Data!J26)</f>
        <v>6.77</v>
      </c>
      <c r="M444" s="120"/>
    </row>
    <row r="445" spans="1:13" ht="18.75" x14ac:dyDescent="0.3">
      <c r="A445" s="120" t="str">
        <f>B445&amp;"_"&amp;COUNTIF($C$10:$C$10:B445,B445)</f>
        <v>أهلامين_289</v>
      </c>
      <c r="B445" s="120" t="str">
        <f>IF(ISBLANK([9]Data!B27)," ",[9]Data!$C$7)</f>
        <v>أهلامين</v>
      </c>
      <c r="C445" s="120" t="str">
        <f>IF(ISBLANK([9]Data!H27)," ",[9]Data!$L$7)</f>
        <v>6APG-8</v>
      </c>
      <c r="D445" s="120" t="str">
        <f>IF(ISBLANK([9]Data!B27)," ",[9]Data!B27)</f>
        <v>E144124236</v>
      </c>
      <c r="E445" s="120" t="str">
        <f>IF(ISBLANK([9]Data!C27)," ",[9]Data!C27)</f>
        <v>أهلمين16</v>
      </c>
      <c r="F445" s="120" t="str">
        <f>IF(ISBLANK([9]Data!D27)," ",[9]Data!D27)</f>
        <v>أنثى</v>
      </c>
      <c r="G445" s="120" t="str">
        <f>IF(ISBLANK([9]Data!E27)," ",[9]Data!E27)</f>
        <v xml:space="preserve"> </v>
      </c>
      <c r="H445" s="120">
        <f>IF(ISBLANK([9]Data!F27)," ",[9]Data!F27)</f>
        <v>1</v>
      </c>
      <c r="I445" s="120">
        <f>IF(ISBLANK([9]Data!G27)," ",[9]Data!G27)</f>
        <v>1</v>
      </c>
      <c r="J445" s="120">
        <f>IF(ISBLANK([9]Data!H27)," ",[9]Data!H27)</f>
        <v>5.05</v>
      </c>
      <c r="K445" s="120"/>
      <c r="L445" s="120">
        <f>IF(ISBLANK([9]Data!J27)," ",[9]Data!J27)</f>
        <v>4.1900000000000004</v>
      </c>
      <c r="M445" s="120"/>
    </row>
    <row r="446" spans="1:13" ht="18.75" x14ac:dyDescent="0.3">
      <c r="A446" s="120" t="str">
        <f>B446&amp;"_"&amp;COUNTIF($C$10:$C$10:B446,B446)</f>
        <v>أهلامين_290</v>
      </c>
      <c r="B446" s="120" t="str">
        <f>IF(ISBLANK([9]Data!B28)," ",[9]Data!$C$7)</f>
        <v>أهلامين</v>
      </c>
      <c r="C446" s="120" t="str">
        <f>IF(ISBLANK([9]Data!H28)," ",[9]Data!$L$7)</f>
        <v>6APG-8</v>
      </c>
      <c r="D446" s="120" t="str">
        <f>IF(ISBLANK([9]Data!B28)," ",[9]Data!B28)</f>
        <v>E144124238</v>
      </c>
      <c r="E446" s="120" t="str">
        <f>IF(ISBLANK([9]Data!C28)," ",[9]Data!C28)</f>
        <v>أهلمين17</v>
      </c>
      <c r="F446" s="120" t="str">
        <f>IF(ISBLANK([9]Data!D28)," ",[9]Data!D28)</f>
        <v>أنثى</v>
      </c>
      <c r="G446" s="120" t="str">
        <f>IF(ISBLANK([9]Data!E28)," ",[9]Data!E28)</f>
        <v xml:space="preserve"> </v>
      </c>
      <c r="H446" s="120">
        <f>IF(ISBLANK([9]Data!F28)," ",[9]Data!F28)</f>
        <v>1</v>
      </c>
      <c r="I446" s="120">
        <f>IF(ISBLANK([9]Data!G28)," ",[9]Data!G28)</f>
        <v>1</v>
      </c>
      <c r="J446" s="120">
        <f>IF(ISBLANK([9]Data!H28)," ",[9]Data!H28)</f>
        <v>5.3</v>
      </c>
      <c r="K446" s="120"/>
      <c r="L446" s="120">
        <f>IF(ISBLANK([9]Data!J28)," ",[9]Data!J28)</f>
        <v>5.08</v>
      </c>
      <c r="M446" s="120"/>
    </row>
    <row r="447" spans="1:13" ht="18.75" x14ac:dyDescent="0.3">
      <c r="A447" s="120" t="str">
        <f>B447&amp;"_"&amp;COUNTIF($C$10:$C$10:B447,B447)</f>
        <v>أهلامين_291</v>
      </c>
      <c r="B447" s="120" t="str">
        <f>IF(ISBLANK([9]Data!B29)," ",[9]Data!$C$7)</f>
        <v>أهلامين</v>
      </c>
      <c r="C447" s="120" t="str">
        <f>IF(ISBLANK([9]Data!H29)," ",[9]Data!$L$7)</f>
        <v>6APG-8</v>
      </c>
      <c r="D447" s="120" t="str">
        <f>IF(ISBLANK([9]Data!B29)," ",[9]Data!B29)</f>
        <v>E147108468</v>
      </c>
      <c r="E447" s="120" t="str">
        <f>IF(ISBLANK([9]Data!C29)," ",[9]Data!C29)</f>
        <v>أهلمين18</v>
      </c>
      <c r="F447" s="120" t="str">
        <f>IF(ISBLANK([9]Data!D29)," ",[9]Data!D29)</f>
        <v>أنثى</v>
      </c>
      <c r="G447" s="120">
        <f>IF(ISBLANK([9]Data!E29)," ",[9]Data!E29)</f>
        <v>1</v>
      </c>
      <c r="H447" s="120">
        <f>IF(ISBLANK([9]Data!F29)," ",[9]Data!F29)</f>
        <v>1</v>
      </c>
      <c r="I447" s="120">
        <f>IF(ISBLANK([9]Data!G29)," ",[9]Data!G29)</f>
        <v>1</v>
      </c>
      <c r="J447" s="120">
        <f>IF(ISBLANK([9]Data!H29)," ",[9]Data!H29)</f>
        <v>5.16</v>
      </c>
      <c r="K447" s="120"/>
      <c r="L447" s="120">
        <f>IF(ISBLANK([9]Data!J29)," ",[9]Data!J29)</f>
        <v>6.31</v>
      </c>
      <c r="M447" s="120"/>
    </row>
    <row r="448" spans="1:13" ht="18.75" x14ac:dyDescent="0.3">
      <c r="A448" s="120" t="str">
        <f>B448&amp;"_"&amp;COUNTIF($C$10:$C$10:B448,B448)</f>
        <v>أهلامين_292</v>
      </c>
      <c r="B448" s="120" t="str">
        <f>IF(ISBLANK([9]Data!B30)," ",[9]Data!$C$7)</f>
        <v>أهلامين</v>
      </c>
      <c r="C448" s="120" t="str">
        <f>IF(ISBLANK([9]Data!H30)," ",[9]Data!$L$7)</f>
        <v>6APG-8</v>
      </c>
      <c r="D448" s="120" t="str">
        <f>IF(ISBLANK([9]Data!B30)," ",[9]Data!B30)</f>
        <v>E148029910</v>
      </c>
      <c r="E448" s="120" t="str">
        <f>IF(ISBLANK([9]Data!C30)," ",[9]Data!C30)</f>
        <v>أهلمين19</v>
      </c>
      <c r="F448" s="120" t="str">
        <f>IF(ISBLANK([9]Data!D30)," ",[9]Data!D30)</f>
        <v>أنثى</v>
      </c>
      <c r="G448" s="120" t="str">
        <f>IF(ISBLANK([9]Data!E30)," ",[9]Data!E30)</f>
        <v xml:space="preserve"> </v>
      </c>
      <c r="H448" s="120">
        <f>IF(ISBLANK([9]Data!F30)," ",[9]Data!F30)</f>
        <v>1</v>
      </c>
      <c r="I448" s="120">
        <f>IF(ISBLANK([9]Data!G30)," ",[9]Data!G30)</f>
        <v>1</v>
      </c>
      <c r="J448" s="120">
        <f>IF(ISBLANK([9]Data!H30)," ",[9]Data!H30)</f>
        <v>8.27</v>
      </c>
      <c r="K448" s="120"/>
      <c r="L448" s="120">
        <f>IF(ISBLANK([9]Data!J30)," ",[9]Data!J30)</f>
        <v>9.33</v>
      </c>
      <c r="M448" s="120"/>
    </row>
    <row r="449" spans="1:13" ht="18.75" x14ac:dyDescent="0.3">
      <c r="A449" s="120" t="str">
        <f>B449&amp;"_"&amp;COUNTIF($C$10:$C$10:B449,B449)</f>
        <v>أهلامين_293</v>
      </c>
      <c r="B449" s="120" t="str">
        <f>IF(ISBLANK([9]Data!B31)," ",[9]Data!$C$7)</f>
        <v>أهلامين</v>
      </c>
      <c r="C449" s="120" t="str">
        <f>IF(ISBLANK([9]Data!H31)," ",[9]Data!$L$7)</f>
        <v>6APG-8</v>
      </c>
      <c r="D449" s="120" t="str">
        <f>IF(ISBLANK([9]Data!B31)," ",[9]Data!B31)</f>
        <v>E148108395</v>
      </c>
      <c r="E449" s="120" t="str">
        <f>IF(ISBLANK([9]Data!C31)," ",[9]Data!C31)</f>
        <v>أهلمين20</v>
      </c>
      <c r="F449" s="120" t="str">
        <f>IF(ISBLANK([9]Data!D31)," ",[9]Data!D31)</f>
        <v>ذكر</v>
      </c>
      <c r="G449" s="120">
        <f>IF(ISBLANK([9]Data!E31)," ",[9]Data!E31)</f>
        <v>1</v>
      </c>
      <c r="H449" s="120">
        <f>IF(ISBLANK([9]Data!F31)," ",[9]Data!F31)</f>
        <v>1</v>
      </c>
      <c r="I449" s="120">
        <f>IF(ISBLANK([9]Data!G31)," ",[9]Data!G31)</f>
        <v>1</v>
      </c>
      <c r="J449" s="120">
        <f>IF(ISBLANK([9]Data!H31)," ",[9]Data!H31)</f>
        <v>5.21</v>
      </c>
      <c r="K449" s="120"/>
      <c r="L449" s="120">
        <f>IF(ISBLANK([9]Data!J31)," ",[9]Data!J31)</f>
        <v>5.83</v>
      </c>
      <c r="M449" s="120"/>
    </row>
    <row r="450" spans="1:13" ht="18.75" x14ac:dyDescent="0.3">
      <c r="A450" s="120" t="str">
        <f>B450&amp;"_"&amp;COUNTIF($C$10:$C$10:B450,B450)</f>
        <v>أهلامين_294</v>
      </c>
      <c r="B450" s="120" t="str">
        <f>IF(ISBLANK([9]Data!B32)," ",[9]Data!$C$7)</f>
        <v>أهلامين</v>
      </c>
      <c r="C450" s="120" t="str">
        <f>IF(ISBLANK([9]Data!H32)," ",[9]Data!$L$7)</f>
        <v>6APG-8</v>
      </c>
      <c r="D450" s="120" t="str">
        <f>IF(ISBLANK([9]Data!B32)," ",[9]Data!B32)</f>
        <v>E149094374</v>
      </c>
      <c r="E450" s="120" t="str">
        <f>IF(ISBLANK([9]Data!C32)," ",[9]Data!C32)</f>
        <v>أهلمين21</v>
      </c>
      <c r="F450" s="120" t="str">
        <f>IF(ISBLANK([9]Data!D32)," ",[9]Data!D32)</f>
        <v>أنثى</v>
      </c>
      <c r="G450" s="120" t="str">
        <f>IF(ISBLANK([9]Data!E32)," ",[9]Data!E32)</f>
        <v xml:space="preserve"> </v>
      </c>
      <c r="H450" s="120">
        <f>IF(ISBLANK([9]Data!F32)," ",[9]Data!F32)</f>
        <v>1</v>
      </c>
      <c r="I450" s="120">
        <f>IF(ISBLANK([9]Data!G32)," ",[9]Data!G32)</f>
        <v>1</v>
      </c>
      <c r="J450" s="120">
        <f>IF(ISBLANK([9]Data!H32)," ",[9]Data!H32)</f>
        <v>5.3</v>
      </c>
      <c r="K450" s="120"/>
      <c r="L450" s="120">
        <f>IF(ISBLANK([9]Data!J32)," ",[9]Data!J32)</f>
        <v>4.5</v>
      </c>
      <c r="M450" s="120"/>
    </row>
    <row r="451" spans="1:13" ht="18.75" x14ac:dyDescent="0.3">
      <c r="A451" s="120" t="str">
        <f>B451&amp;"_"&amp;COUNTIF($C$10:$C$10:B451,B451)</f>
        <v>أهلامين_295</v>
      </c>
      <c r="B451" s="120" t="str">
        <f>IF(ISBLANK([9]Data!B33)," ",[9]Data!$C$7)</f>
        <v>أهلامين</v>
      </c>
      <c r="C451" s="120" t="str">
        <f>IF(ISBLANK([9]Data!H33)," ",[9]Data!$L$7)</f>
        <v>6APG-8</v>
      </c>
      <c r="D451" s="120" t="str">
        <f>IF(ISBLANK([9]Data!B33)," ",[9]Data!B33)</f>
        <v>E149095399</v>
      </c>
      <c r="E451" s="120" t="str">
        <f>IF(ISBLANK([9]Data!C33)," ",[9]Data!C33)</f>
        <v>أهلمين22</v>
      </c>
      <c r="F451" s="120" t="str">
        <f>IF(ISBLANK([9]Data!D33)," ",[9]Data!D33)</f>
        <v>ذكر</v>
      </c>
      <c r="G451" s="120" t="str">
        <f>IF(ISBLANK([9]Data!E33)," ",[9]Data!E33)</f>
        <v xml:space="preserve"> </v>
      </c>
      <c r="H451" s="120">
        <f>IF(ISBLANK([9]Data!F33)," ",[9]Data!F33)</f>
        <v>2</v>
      </c>
      <c r="I451" s="120">
        <f>IF(ISBLANK([9]Data!G33)," ",[9]Data!G33)</f>
        <v>1</v>
      </c>
      <c r="J451" s="120">
        <f>IF(ISBLANK([9]Data!H33)," ",[9]Data!H33)</f>
        <v>5.15</v>
      </c>
      <c r="K451" s="120"/>
      <c r="L451" s="120">
        <f>IF(ISBLANK([9]Data!J33)," ",[9]Data!J33)</f>
        <v>5.61</v>
      </c>
      <c r="M451" s="120"/>
    </row>
    <row r="452" spans="1:13" ht="18.75" x14ac:dyDescent="0.3">
      <c r="A452" s="120" t="str">
        <f>B452&amp;"_"&amp;COUNTIF($C$10:$C$10:B452,B452)</f>
        <v>أهلامين_296</v>
      </c>
      <c r="B452" s="120" t="str">
        <f>IF(ISBLANK([9]Data!B34)," ",[9]Data!$C$7)</f>
        <v>أهلامين</v>
      </c>
      <c r="C452" s="120" t="str">
        <f>IF(ISBLANK([9]Data!H34)," ",[9]Data!$L$7)</f>
        <v>6APG-8</v>
      </c>
      <c r="D452" s="120" t="str">
        <f>IF(ISBLANK([9]Data!B34)," ",[9]Data!B34)</f>
        <v>E149099449</v>
      </c>
      <c r="E452" s="120" t="str">
        <f>IF(ISBLANK([9]Data!C34)," ",[9]Data!C34)</f>
        <v>أهلمين23</v>
      </c>
      <c r="F452" s="120" t="str">
        <f>IF(ISBLANK([9]Data!D34)," ",[9]Data!D34)</f>
        <v>أنثى</v>
      </c>
      <c r="G452" s="120" t="str">
        <f>IF(ISBLANK([9]Data!E34)," ",[9]Data!E34)</f>
        <v xml:space="preserve"> </v>
      </c>
      <c r="H452" s="120">
        <f>IF(ISBLANK([9]Data!F34)," ",[9]Data!F34)</f>
        <v>1</v>
      </c>
      <c r="I452" s="120">
        <f>IF(ISBLANK([9]Data!G34)," ",[9]Data!G34)</f>
        <v>1</v>
      </c>
      <c r="J452" s="120">
        <f>IF(ISBLANK([9]Data!H34)," ",[9]Data!H34)</f>
        <v>6.34</v>
      </c>
      <c r="K452" s="120"/>
      <c r="L452" s="120">
        <f>IF(ISBLANK([9]Data!J34)," ",[9]Data!J34)</f>
        <v>7.64</v>
      </c>
      <c r="M452" s="120"/>
    </row>
    <row r="453" spans="1:13" ht="18.75" x14ac:dyDescent="0.3">
      <c r="A453" s="120" t="str">
        <f>B453&amp;"_"&amp;COUNTIF($C$10:$C$10:B453,B453)</f>
        <v>أهلامين_297</v>
      </c>
      <c r="B453" s="120" t="str">
        <f>IF(ISBLANK([9]Data!B35)," ",[9]Data!$C$7)</f>
        <v>أهلامين</v>
      </c>
      <c r="C453" s="120" t="str">
        <f>IF(ISBLANK([9]Data!H35)," ",[9]Data!$L$7)</f>
        <v>6APG-8</v>
      </c>
      <c r="D453" s="120" t="str">
        <f>IF(ISBLANK([9]Data!B35)," ",[9]Data!B35)</f>
        <v>E149099450</v>
      </c>
      <c r="E453" s="120" t="str">
        <f>IF(ISBLANK([9]Data!C35)," ",[9]Data!C35)</f>
        <v>أهلمين24</v>
      </c>
      <c r="F453" s="120" t="str">
        <f>IF(ISBLANK([9]Data!D35)," ",[9]Data!D35)</f>
        <v>أنثى</v>
      </c>
      <c r="G453" s="120" t="str">
        <f>IF(ISBLANK([9]Data!E35)," ",[9]Data!E35)</f>
        <v xml:space="preserve"> </v>
      </c>
      <c r="H453" s="120">
        <f>IF(ISBLANK([9]Data!F35)," ",[9]Data!F35)</f>
        <v>1</v>
      </c>
      <c r="I453" s="120">
        <f>IF(ISBLANK([9]Data!G35)," ",[9]Data!G35)</f>
        <v>1</v>
      </c>
      <c r="J453" s="120">
        <f>IF(ISBLANK([9]Data!H35)," ",[9]Data!H35)</f>
        <v>5.0199999999999996</v>
      </c>
      <c r="K453" s="120"/>
      <c r="L453" s="120">
        <f>IF(ISBLANK([9]Data!J35)," ",[9]Data!J35)</f>
        <v>5.61</v>
      </c>
      <c r="M453" s="120"/>
    </row>
    <row r="454" spans="1:13" ht="18.75" x14ac:dyDescent="0.3">
      <c r="A454" s="120" t="str">
        <f>B454&amp;"_"&amp;COUNTIF($C$10:$C$10:B454,B454)</f>
        <v>أهلامين_298</v>
      </c>
      <c r="B454" s="120" t="str">
        <f>IF(ISBLANK([9]Data!B36)," ",[9]Data!$C$7)</f>
        <v>أهلامين</v>
      </c>
      <c r="C454" s="120" t="str">
        <f>IF(ISBLANK([9]Data!H36)," ",[9]Data!$L$7)</f>
        <v>6APG-8</v>
      </c>
      <c r="D454" s="120" t="str">
        <f>IF(ISBLANK([9]Data!B36)," ",[9]Data!B36)</f>
        <v>E149099452</v>
      </c>
      <c r="E454" s="120" t="str">
        <f>IF(ISBLANK([9]Data!C36)," ",[9]Data!C36)</f>
        <v>أهلمين25</v>
      </c>
      <c r="F454" s="120" t="str">
        <f>IF(ISBLANK([9]Data!D36)," ",[9]Data!D36)</f>
        <v>أنثى</v>
      </c>
      <c r="G454" s="120" t="str">
        <f>IF(ISBLANK([9]Data!E36)," ",[9]Data!E36)</f>
        <v xml:space="preserve"> </v>
      </c>
      <c r="H454" s="120">
        <f>IF(ISBLANK([9]Data!F36)," ",[9]Data!F36)</f>
        <v>1</v>
      </c>
      <c r="I454" s="120">
        <f>IF(ISBLANK([9]Data!G36)," ",[9]Data!G36)</f>
        <v>1</v>
      </c>
      <c r="J454" s="120">
        <f>IF(ISBLANK([9]Data!H36)," ",[9]Data!H36)</f>
        <v>5.35</v>
      </c>
      <c r="K454" s="120"/>
      <c r="L454" s="120">
        <f>IF(ISBLANK([9]Data!J36)," ",[9]Data!J36)</f>
        <v>6.5</v>
      </c>
      <c r="M454" s="120"/>
    </row>
    <row r="455" spans="1:13" ht="18.75" x14ac:dyDescent="0.3">
      <c r="A455" s="120" t="str">
        <f>B455&amp;"_"&amp;COUNTIF($C$10:$C$10:B455,B455)</f>
        <v>أهلامين_299</v>
      </c>
      <c r="B455" s="120" t="str">
        <f>IF(ISBLANK([9]Data!B37)," ",[9]Data!$C$7)</f>
        <v>أهلامين</v>
      </c>
      <c r="C455" s="120" t="str">
        <f>IF(ISBLANK([9]Data!H37)," ",[9]Data!$L$7)</f>
        <v>6APG-8</v>
      </c>
      <c r="D455" s="120" t="str">
        <f>IF(ISBLANK([9]Data!B37)," ",[9]Data!B37)</f>
        <v>E148200432</v>
      </c>
      <c r="E455" s="120" t="str">
        <f>IF(ISBLANK([9]Data!C37)," ",[9]Data!C37)</f>
        <v>أهلمين26</v>
      </c>
      <c r="F455" s="120" t="str">
        <f>IF(ISBLANK([9]Data!D37)," ",[9]Data!D37)</f>
        <v>أنثى</v>
      </c>
      <c r="G455" s="120" t="str">
        <f>IF(ISBLANK([9]Data!E37)," ",[9]Data!E37)</f>
        <v xml:space="preserve"> </v>
      </c>
      <c r="H455" s="120">
        <f>IF(ISBLANK([9]Data!F37)," ",[9]Data!F37)</f>
        <v>1</v>
      </c>
      <c r="I455" s="120">
        <f>IF(ISBLANK([9]Data!G37)," ",[9]Data!G37)</f>
        <v>1</v>
      </c>
      <c r="J455" s="120">
        <f>IF(ISBLANK([9]Data!H37)," ",[9]Data!H37)</f>
        <v>6.57</v>
      </c>
      <c r="K455" s="120"/>
      <c r="L455" s="120">
        <f>IF(ISBLANK([9]Data!J37)," ",[9]Data!J37)</f>
        <v>7.16</v>
      </c>
      <c r="M455" s="120"/>
    </row>
    <row r="456" spans="1:13" ht="18.75" x14ac:dyDescent="0.3">
      <c r="A456" s="120" t="str">
        <f>B456&amp;"_"&amp;COUNTIF($C$10:$C$10:B456,B456)</f>
        <v>أهلامين_300</v>
      </c>
      <c r="B456" s="120" t="str">
        <f>IF(ISBLANK([9]Data!B38)," ",[9]Data!$C$7)</f>
        <v>أهلامين</v>
      </c>
      <c r="C456" s="120" t="str">
        <f>IF(ISBLANK([9]Data!H38)," ",[9]Data!$L$7)</f>
        <v>6APG-8</v>
      </c>
      <c r="D456" s="120" t="str">
        <f>IF(ISBLANK([9]Data!B38)," ",[9]Data!B38)</f>
        <v>E149099454</v>
      </c>
      <c r="E456" s="120" t="str">
        <f>IF(ISBLANK([9]Data!C38)," ",[9]Data!C38)</f>
        <v>أهلمين27</v>
      </c>
      <c r="F456" s="120" t="str">
        <f>IF(ISBLANK([9]Data!D38)," ",[9]Data!D38)</f>
        <v>أنثى</v>
      </c>
      <c r="G456" s="120" t="str">
        <f>IF(ISBLANK([9]Data!E38)," ",[9]Data!E38)</f>
        <v xml:space="preserve"> </v>
      </c>
      <c r="H456" s="120">
        <f>IF(ISBLANK([9]Data!F38)," ",[9]Data!F38)</f>
        <v>1</v>
      </c>
      <c r="I456" s="120">
        <f>IF(ISBLANK([9]Data!G38)," ",[9]Data!G38)</f>
        <v>1</v>
      </c>
      <c r="J456" s="120">
        <f>IF(ISBLANK([9]Data!H38)," ",[9]Data!H38)</f>
        <v>6.8</v>
      </c>
      <c r="K456" s="120"/>
      <c r="L456" s="120">
        <f>IF(ISBLANK([9]Data!J38)," ",[9]Data!J38)</f>
        <v>8.31</v>
      </c>
      <c r="M456" s="120"/>
    </row>
    <row r="457" spans="1:13" ht="18.75" x14ac:dyDescent="0.3">
      <c r="A457" s="120" t="str">
        <f>B457&amp;"_"&amp;COUNTIF($C$10:$C$10:B457,B457)</f>
        <v>أهلامين_301</v>
      </c>
      <c r="B457" s="120" t="str">
        <f>IF(ISBLANK([9]Data!B39)," ",[9]Data!$C$7)</f>
        <v>أهلامين</v>
      </c>
      <c r="C457" s="120" t="str">
        <f>IF(ISBLANK([9]Data!H39)," ",[9]Data!$L$7)</f>
        <v>6APG-8</v>
      </c>
      <c r="D457" s="120" t="str">
        <f>IF(ISBLANK([9]Data!B39)," ",[9]Data!B39)</f>
        <v>E149099457</v>
      </c>
      <c r="E457" s="120" t="str">
        <f>IF(ISBLANK([9]Data!C39)," ",[9]Data!C39)</f>
        <v>أهلمين28</v>
      </c>
      <c r="F457" s="120" t="str">
        <f>IF(ISBLANK([9]Data!D39)," ",[9]Data!D39)</f>
        <v>أنثى</v>
      </c>
      <c r="G457" s="120" t="str">
        <f>IF(ISBLANK([9]Data!E39)," ",[9]Data!E39)</f>
        <v xml:space="preserve"> </v>
      </c>
      <c r="H457" s="120">
        <f>IF(ISBLANK([9]Data!F39)," ",[9]Data!F39)</f>
        <v>1</v>
      </c>
      <c r="I457" s="120">
        <f>IF(ISBLANK([9]Data!G39)," ",[9]Data!G39)</f>
        <v>1</v>
      </c>
      <c r="J457" s="120">
        <f>IF(ISBLANK([9]Data!H39)," ",[9]Data!H39)</f>
        <v>6.13</v>
      </c>
      <c r="K457" s="120"/>
      <c r="L457" s="120">
        <f>IF(ISBLANK([9]Data!J39)," ",[9]Data!J39)</f>
        <v>7.23</v>
      </c>
      <c r="M457" s="120"/>
    </row>
    <row r="458" spans="1:13" ht="18.75" x14ac:dyDescent="0.3">
      <c r="A458" s="120" t="str">
        <f>B458&amp;"_"&amp;COUNTIF($C$10:$C$10:B458,B458)</f>
        <v>أهلامين_302</v>
      </c>
      <c r="B458" s="120" t="str">
        <f>IF(ISBLANK([9]Data!B40)," ",[9]Data!$C$7)</f>
        <v>أهلامين</v>
      </c>
      <c r="C458" s="120" t="str">
        <f>IF(ISBLANK([9]Data!H40)," ",[9]Data!$L$7)</f>
        <v>6APG-8</v>
      </c>
      <c r="D458" s="120" t="str">
        <f>IF(ISBLANK([9]Data!B40)," ",[9]Data!B40)</f>
        <v>E149099460</v>
      </c>
      <c r="E458" s="120" t="str">
        <f>IF(ISBLANK([9]Data!C40)," ",[9]Data!C40)</f>
        <v>أهلمين29</v>
      </c>
      <c r="F458" s="120" t="str">
        <f>IF(ISBLANK([9]Data!D40)," ",[9]Data!D40)</f>
        <v>أنثى</v>
      </c>
      <c r="G458" s="120" t="str">
        <f>IF(ISBLANK([9]Data!E40)," ",[9]Data!E40)</f>
        <v xml:space="preserve"> </v>
      </c>
      <c r="H458" s="120">
        <f>IF(ISBLANK([9]Data!F40)," ",[9]Data!F40)</f>
        <v>1</v>
      </c>
      <c r="I458" s="120">
        <f>IF(ISBLANK([9]Data!G40)," ",[9]Data!G40)</f>
        <v>1</v>
      </c>
      <c r="J458" s="120">
        <f>IF(ISBLANK([9]Data!H40)," ",[9]Data!H40)</f>
        <v>5.38</v>
      </c>
      <c r="K458" s="120"/>
      <c r="L458" s="120">
        <f>IF(ISBLANK([9]Data!J40)," ",[9]Data!J40)</f>
        <v>6.62</v>
      </c>
      <c r="M458" s="120"/>
    </row>
    <row r="459" spans="1:13" ht="18.75" x14ac:dyDescent="0.3">
      <c r="A459" s="120" t="str">
        <f>B459&amp;"_"&amp;COUNTIF($C$10:$C$10:B459,B459)</f>
        <v>أهلامين_303</v>
      </c>
      <c r="B459" s="120" t="str">
        <f>IF(ISBLANK([9]Data!B41)," ",[9]Data!$C$7)</f>
        <v>أهلامين</v>
      </c>
      <c r="C459" s="120" t="str">
        <f>IF(ISBLANK([9]Data!H41)," ",[9]Data!$L$7)</f>
        <v>6APG-8</v>
      </c>
      <c r="D459" s="120" t="str">
        <f>IF(ISBLANK([9]Data!B41)," ",[9]Data!B41)</f>
        <v>E149124248</v>
      </c>
      <c r="E459" s="120" t="str">
        <f>IF(ISBLANK([9]Data!C41)," ",[9]Data!C41)</f>
        <v>أهلمين30</v>
      </c>
      <c r="F459" s="120" t="str">
        <f>IF(ISBLANK([9]Data!D41)," ",[9]Data!D41)</f>
        <v>أنثى</v>
      </c>
      <c r="G459" s="120" t="str">
        <f>IF(ISBLANK([9]Data!E41)," ",[9]Data!E41)</f>
        <v xml:space="preserve"> </v>
      </c>
      <c r="H459" s="120">
        <f>IF(ISBLANK([9]Data!F41)," ",[9]Data!F41)</f>
        <v>1</v>
      </c>
      <c r="I459" s="120">
        <f>IF(ISBLANK([9]Data!G41)," ",[9]Data!G41)</f>
        <v>1</v>
      </c>
      <c r="J459" s="120">
        <f>IF(ISBLANK([9]Data!H41)," ",[9]Data!H41)</f>
        <v>5.38</v>
      </c>
      <c r="K459" s="120"/>
      <c r="L459" s="120">
        <f>IF(ISBLANK([9]Data!J41)," ",[9]Data!J41)</f>
        <v>5.99</v>
      </c>
      <c r="M459" s="120"/>
    </row>
    <row r="460" spans="1:13" ht="18.75" x14ac:dyDescent="0.3">
      <c r="A460" s="120" t="str">
        <f>B460&amp;"_"&amp;COUNTIF($C$10:$C$10:B460,B460)</f>
        <v>أهلامين_304</v>
      </c>
      <c r="B460" s="120" t="str">
        <f>IF(ISBLANK([9]Data!B42)," ",[9]Data!$C$7)</f>
        <v>أهلامين</v>
      </c>
      <c r="C460" s="120" t="str">
        <f>IF(ISBLANK([9]Data!H42)," ",[9]Data!$L$7)</f>
        <v>6APG-8</v>
      </c>
      <c r="D460" s="120" t="str">
        <f>IF(ISBLANK([9]Data!B42)," ",[9]Data!B42)</f>
        <v>E149124249</v>
      </c>
      <c r="E460" s="120" t="str">
        <f>IF(ISBLANK([9]Data!C42)," ",[9]Data!C42)</f>
        <v>أهلمين31</v>
      </c>
      <c r="F460" s="120" t="str">
        <f>IF(ISBLANK([9]Data!D42)," ",[9]Data!D42)</f>
        <v>ذكر</v>
      </c>
      <c r="G460" s="120" t="str">
        <f>IF(ISBLANK([9]Data!E42)," ",[9]Data!E42)</f>
        <v xml:space="preserve"> </v>
      </c>
      <c r="H460" s="120">
        <f>IF(ISBLANK([9]Data!F42)," ",[9]Data!F42)</f>
        <v>1</v>
      </c>
      <c r="I460" s="120">
        <f>IF(ISBLANK([9]Data!G42)," ",[9]Data!G42)</f>
        <v>1</v>
      </c>
      <c r="J460" s="120">
        <f>IF(ISBLANK([9]Data!H42)," ",[9]Data!H42)</f>
        <v>6.71</v>
      </c>
      <c r="K460" s="120"/>
      <c r="L460" s="120">
        <f>IF(ISBLANK([9]Data!J42)," ",[9]Data!J42)</f>
        <v>7.17</v>
      </c>
      <c r="M460" s="120"/>
    </row>
    <row r="461" spans="1:13" ht="18.75" x14ac:dyDescent="0.3">
      <c r="A461" s="120" t="str">
        <f>B461&amp;"_"&amp;COUNTIF($C$10:$C$10:B461,B461)</f>
        <v>أهلامين_305</v>
      </c>
      <c r="B461" s="120" t="str">
        <f>IF(ISBLANK([9]Data!B43)," ",[9]Data!$C$7)</f>
        <v>أهلامين</v>
      </c>
      <c r="C461" s="120" t="str">
        <f>IF(ISBLANK([9]Data!H43)," ",[9]Data!$L$7)</f>
        <v>6APG-8</v>
      </c>
      <c r="D461" s="120" t="str">
        <f>IF(ISBLANK([9]Data!B43)," ",[9]Data!B43)</f>
        <v>E149124250</v>
      </c>
      <c r="E461" s="120" t="str">
        <f>IF(ISBLANK([9]Data!C43)," ",[9]Data!C43)</f>
        <v>أهلمين32</v>
      </c>
      <c r="F461" s="120" t="str">
        <f>IF(ISBLANK([9]Data!D43)," ",[9]Data!D43)</f>
        <v>ذكر</v>
      </c>
      <c r="G461" s="120" t="str">
        <f>IF(ISBLANK([9]Data!E43)," ",[9]Data!E43)</f>
        <v xml:space="preserve"> </v>
      </c>
      <c r="H461" s="120">
        <f>IF(ISBLANK([9]Data!F43)," ",[9]Data!F43)</f>
        <v>1</v>
      </c>
      <c r="I461" s="120">
        <f>IF(ISBLANK([9]Data!G43)," ",[9]Data!G43)</f>
        <v>1</v>
      </c>
      <c r="J461" s="120">
        <f>IF(ISBLANK([9]Data!H43)," ",[9]Data!H43)</f>
        <v>6.33</v>
      </c>
      <c r="K461" s="120"/>
      <c r="L461" s="120">
        <f>IF(ISBLANK([9]Data!J43)," ",[9]Data!J43)</f>
        <v>6.65</v>
      </c>
      <c r="M461" s="120"/>
    </row>
    <row r="462" spans="1:13" ht="18.75" x14ac:dyDescent="0.3">
      <c r="A462" s="120" t="str">
        <f>B462&amp;"_"&amp;COUNTIF($C$10:$C$10:B462,B462)</f>
        <v>أهلامين_306</v>
      </c>
      <c r="B462" s="120" t="str">
        <f>IF(ISBLANK([9]Data!B44)," ",[9]Data!$C$7)</f>
        <v>أهلامين</v>
      </c>
      <c r="C462" s="120" t="str">
        <f>IF(ISBLANK([9]Data!H44)," ",[9]Data!$L$7)</f>
        <v>6APG-8</v>
      </c>
      <c r="D462" s="120" t="str">
        <f>IF(ISBLANK([9]Data!B44)," ",[9]Data!B44)</f>
        <v>G131742576</v>
      </c>
      <c r="E462" s="120" t="str">
        <f>IF(ISBLANK([9]Data!C44)," ",[9]Data!C44)</f>
        <v>أهلمين33</v>
      </c>
      <c r="F462" s="120" t="str">
        <f>IF(ISBLANK([9]Data!D44)," ",[9]Data!D44)</f>
        <v>أنثى</v>
      </c>
      <c r="G462" s="120" t="str">
        <f>IF(ISBLANK([9]Data!E44)," ",[9]Data!E44)</f>
        <v xml:space="preserve"> </v>
      </c>
      <c r="H462" s="120">
        <f>IF(ISBLANK([9]Data!F44)," ",[9]Data!F44)</f>
        <v>1</v>
      </c>
      <c r="I462" s="120">
        <f>IF(ISBLANK([9]Data!G44)," ",[9]Data!G44)</f>
        <v>1</v>
      </c>
      <c r="J462" s="120">
        <f>IF(ISBLANK([9]Data!H44)," ",[9]Data!H44)</f>
        <v>6.27</v>
      </c>
      <c r="K462" s="120"/>
      <c r="L462" s="120">
        <f>IF(ISBLANK([9]Data!J44)," ",[9]Data!J44)</f>
        <v>7</v>
      </c>
      <c r="M462" s="120"/>
    </row>
    <row r="463" spans="1:13" ht="18.75" x14ac:dyDescent="0.3">
      <c r="A463" s="120" t="str">
        <f>B463&amp;"_"&amp;COUNTIF($C$10:$C$10:B463,B463)</f>
        <v>أهلامين_307</v>
      </c>
      <c r="B463" s="120" t="str">
        <f>IF(ISBLANK([9]Data!B45)," ",[9]Data!$C$7)</f>
        <v>أهلامين</v>
      </c>
      <c r="C463" s="120" t="str">
        <f>IF(ISBLANK([9]Data!H45)," ",[9]Data!$L$7)</f>
        <v>6APG-8</v>
      </c>
      <c r="D463" s="120" t="str">
        <f>IF(ISBLANK([9]Data!B45)," ",[9]Data!B45)</f>
        <v>J130085629</v>
      </c>
      <c r="E463" s="120" t="str">
        <f>IF(ISBLANK([9]Data!C45)," ",[9]Data!C45)</f>
        <v>أهلمين34</v>
      </c>
      <c r="F463" s="120" t="str">
        <f>IF(ISBLANK([9]Data!D45)," ",[9]Data!D45)</f>
        <v>ذكر</v>
      </c>
      <c r="G463" s="120" t="str">
        <f>IF(ISBLANK([9]Data!E45)," ",[9]Data!E45)</f>
        <v xml:space="preserve"> </v>
      </c>
      <c r="H463" s="120">
        <f>IF(ISBLANK([9]Data!F45)," ",[9]Data!F45)</f>
        <v>1</v>
      </c>
      <c r="I463" s="120">
        <f>IF(ISBLANK([9]Data!G45)," ",[9]Data!G45)</f>
        <v>2</v>
      </c>
      <c r="J463" s="120">
        <f>IF(ISBLANK([9]Data!H45)," ",[9]Data!H45)</f>
        <v>5.17</v>
      </c>
      <c r="K463" s="120"/>
      <c r="L463" s="120">
        <f>IF(ISBLANK([9]Data!J45)," ",[9]Data!J45)</f>
        <v>4.16</v>
      </c>
      <c r="M463" s="120"/>
    </row>
    <row r="464" spans="1:13" ht="18.75" x14ac:dyDescent="0.3">
      <c r="A464" s="120" t="str">
        <f>B464&amp;"_"&amp;COUNTIF($C$10:$C$10:B464,B464)</f>
        <v>أهلامين_308</v>
      </c>
      <c r="B464" s="120" t="str">
        <f>IF(ISBLANK([9]Data!B46)," ",[9]Data!$C$7)</f>
        <v>أهلامين</v>
      </c>
      <c r="C464" s="120" t="str">
        <f>IF(ISBLANK([9]Data!H46)," ",[9]Data!$L$7)</f>
        <v>6APG-8</v>
      </c>
      <c r="D464" s="120" t="str">
        <f>IF(ISBLANK([9]Data!B46)," ",[9]Data!B46)</f>
        <v>E140099484</v>
      </c>
      <c r="E464" s="120" t="str">
        <f>IF(ISBLANK([9]Data!C46)," ",[9]Data!C46)</f>
        <v>أهلمين35</v>
      </c>
      <c r="F464" s="120" t="str">
        <f>IF(ISBLANK([9]Data!D46)," ",[9]Data!D46)</f>
        <v>ذكر</v>
      </c>
      <c r="G464" s="120" t="str">
        <f>IF(ISBLANK([9]Data!E46)," ",[9]Data!E46)</f>
        <v xml:space="preserve"> </v>
      </c>
      <c r="H464" s="120">
        <f>IF(ISBLANK([9]Data!F46)," ",[9]Data!F46)</f>
        <v>1</v>
      </c>
      <c r="I464" s="120">
        <f>IF(ISBLANK([9]Data!G46)," ",[9]Data!G46)</f>
        <v>1</v>
      </c>
      <c r="J464" s="120">
        <f>IF(ISBLANK([9]Data!H46)," ",[9]Data!H46)</f>
        <v>5.15</v>
      </c>
      <c r="K464" s="120"/>
      <c r="L464" s="120">
        <f>IF(ISBLANK([9]Data!J46)," ",[9]Data!J46)</f>
        <v>4.75</v>
      </c>
      <c r="M464" s="120"/>
    </row>
    <row r="465" spans="1:13" ht="18.75" x14ac:dyDescent="0.3">
      <c r="A465" s="120" t="str">
        <f>B465&amp;"_"&amp;COUNTIF($C$10:$C$10:B465,B465)</f>
        <v>أهلامين_309</v>
      </c>
      <c r="B465" s="120" t="str">
        <f>IF(ISBLANK([9]Data!B47)," ",[9]Data!$C$7)</f>
        <v>أهلامين</v>
      </c>
      <c r="C465" s="120" t="str">
        <f>IF(ISBLANK([9]Data!H47)," ",[9]Data!$L$7)</f>
        <v>6APG-8</v>
      </c>
      <c r="D465" s="120" t="str">
        <f>IF(ISBLANK([9]Data!B47)," ",[9]Data!B47)</f>
        <v>E142236471</v>
      </c>
      <c r="E465" s="120" t="str">
        <f>IF(ISBLANK([9]Data!C47)," ",[9]Data!C47)</f>
        <v>أهلمين36</v>
      </c>
      <c r="F465" s="120" t="str">
        <f>IF(ISBLANK([9]Data!D47)," ",[9]Data!D47)</f>
        <v>أنثى</v>
      </c>
      <c r="G465" s="120" t="str">
        <f>IF(ISBLANK([9]Data!E47)," ",[9]Data!E47)</f>
        <v xml:space="preserve"> </v>
      </c>
      <c r="H465" s="120">
        <f>IF(ISBLANK([9]Data!F47)," ",[9]Data!F47)</f>
        <v>1</v>
      </c>
      <c r="I465" s="120">
        <f>IF(ISBLANK([9]Data!G47)," ",[9]Data!G47)</f>
        <v>1</v>
      </c>
      <c r="J465" s="120">
        <f>IF(ISBLANK([9]Data!H47)," ",[9]Data!H47)</f>
        <v>6.49</v>
      </c>
      <c r="K465" s="120"/>
      <c r="L465" s="120">
        <f>IF(ISBLANK([9]Data!J47)," ",[9]Data!J47)</f>
        <v>7.92</v>
      </c>
      <c r="M465" s="120"/>
    </row>
    <row r="466" spans="1:13" ht="18.75" x14ac:dyDescent="0.3">
      <c r="A466" s="120" t="str">
        <f>B466&amp;"_"&amp;COUNTIF($C$10:$C$10:B466,B466)</f>
        <v>أهلامين_310</v>
      </c>
      <c r="B466" s="120" t="str">
        <f>IF(ISBLANK([9]Data!B48)," ",[9]Data!$C$7)</f>
        <v>أهلامين</v>
      </c>
      <c r="C466" s="120" t="str">
        <f>IF(ISBLANK([9]Data!H48)," ",[9]Data!$L$7)</f>
        <v>6APG-8</v>
      </c>
      <c r="D466" s="120" t="str">
        <f>IF(ISBLANK([9]Data!B48)," ",[9]Data!B48)</f>
        <v>G142001025</v>
      </c>
      <c r="E466" s="120" t="str">
        <f>IF(ISBLANK([9]Data!C48)," ",[9]Data!C48)</f>
        <v>أهلمين37</v>
      </c>
      <c r="F466" s="120" t="str">
        <f>IF(ISBLANK([9]Data!D48)," ",[9]Data!D48)</f>
        <v>ذكر</v>
      </c>
      <c r="G466" s="120" t="str">
        <f>IF(ISBLANK([9]Data!E48)," ",[9]Data!E48)</f>
        <v xml:space="preserve"> </v>
      </c>
      <c r="H466" s="120" t="str">
        <f>IF(ISBLANK([9]Data!F48)," ",[9]Data!F48)</f>
        <v xml:space="preserve"> </v>
      </c>
      <c r="I466" s="120">
        <f>IF(ISBLANK([9]Data!G48)," ",[9]Data!G48)</f>
        <v>1</v>
      </c>
      <c r="J466" s="120">
        <f>IF(ISBLANK([9]Data!H48)," ",[9]Data!H48)</f>
        <v>6.32</v>
      </c>
      <c r="K466" s="120"/>
      <c r="L466" s="120">
        <f>IF(ISBLANK([9]Data!J48)," ",[9]Data!J48)</f>
        <v>7.01</v>
      </c>
      <c r="M466" s="120"/>
    </row>
    <row r="467" spans="1:13" ht="18.75" x14ac:dyDescent="0.3">
      <c r="A467" s="120" t="str">
        <f>B467&amp;"_"&amp;COUNTIF($C$10:$C$10:B467,B467)</f>
        <v>أهلامين_311</v>
      </c>
      <c r="B467" s="120" t="str">
        <f>IF(ISBLANK([9]Data!B49)," ",[9]Data!$C$7)</f>
        <v>أهلامين</v>
      </c>
      <c r="C467" s="120" t="str">
        <f>IF(ISBLANK([9]Data!H49)," ",[9]Data!$L$7)</f>
        <v>6APG-8</v>
      </c>
      <c r="D467" s="120" t="str">
        <f>IF(ISBLANK([9]Data!B49)," ",[9]Data!B49)</f>
        <v>E149099458</v>
      </c>
      <c r="E467" s="120" t="str">
        <f>IF(ISBLANK([9]Data!C49)," ",[9]Data!C49)</f>
        <v>أهلمين38</v>
      </c>
      <c r="F467" s="120" t="str">
        <f>IF(ISBLANK([9]Data!D49)," ",[9]Data!D49)</f>
        <v>أنثى</v>
      </c>
      <c r="G467" s="120" t="str">
        <f>IF(ISBLANK([9]Data!E49)," ",[9]Data!E49)</f>
        <v xml:space="preserve"> </v>
      </c>
      <c r="H467" s="120">
        <f>IF(ISBLANK([9]Data!F49)," ",[9]Data!F49)</f>
        <v>1</v>
      </c>
      <c r="I467" s="120">
        <f>IF(ISBLANK([9]Data!G49)," ",[9]Data!G49)</f>
        <v>1</v>
      </c>
      <c r="J467" s="120">
        <f>IF(ISBLANK([9]Data!H49)," ",[9]Data!H49)</f>
        <v>5.64</v>
      </c>
      <c r="K467" s="120"/>
      <c r="L467" s="120">
        <f>IF(ISBLANK([9]Data!J49)," ",[9]Data!J49)</f>
        <v>6.93</v>
      </c>
      <c r="M467" s="120"/>
    </row>
    <row r="468" spans="1:13" ht="18.75" x14ac:dyDescent="0.3">
      <c r="A468" s="120" t="str">
        <f>B468&amp;"_"&amp;COUNTIF($C$10:$C$10:B468,B468)</f>
        <v>أهلامين_312</v>
      </c>
      <c r="B468" s="120" t="str">
        <f>IF(ISBLANK([9]Data!B50)," ",[9]Data!$C$7)</f>
        <v>أهلامين</v>
      </c>
      <c r="C468" s="120" t="str">
        <f>IF(ISBLANK([9]Data!H50)," ",[9]Data!$L$7)</f>
        <v>6APG-8</v>
      </c>
      <c r="D468" s="120" t="str">
        <f>IF(ISBLANK([9]Data!B50)," ",[9]Data!B50)</f>
        <v>J133488430</v>
      </c>
      <c r="E468" s="120" t="str">
        <f>IF(ISBLANK([9]Data!C50)," ",[9]Data!C50)</f>
        <v>أهلمين39</v>
      </c>
      <c r="F468" s="120" t="str">
        <f>IF(ISBLANK([9]Data!D50)," ",[9]Data!D50)</f>
        <v>أنثى</v>
      </c>
      <c r="G468" s="120" t="str">
        <f>IF(ISBLANK([9]Data!E50)," ",[9]Data!E50)</f>
        <v xml:space="preserve"> </v>
      </c>
      <c r="H468" s="120">
        <f>IF(ISBLANK([9]Data!F50)," ",[9]Data!F50)</f>
        <v>1</v>
      </c>
      <c r="I468" s="120">
        <f>IF(ISBLANK([9]Data!G50)," ",[9]Data!G50)</f>
        <v>1</v>
      </c>
      <c r="J468" s="120">
        <f>IF(ISBLANK([9]Data!H50)," ",[9]Data!H50)</f>
        <v>5.85</v>
      </c>
      <c r="K468" s="120"/>
      <c r="L468" s="120">
        <f>IF(ISBLANK([9]Data!J50)," ",[9]Data!J50)</f>
        <v>7.15</v>
      </c>
      <c r="M468" s="120"/>
    </row>
    <row r="469" spans="1:13" ht="18.75" x14ac:dyDescent="0.3">
      <c r="A469" s="120" t="str">
        <f>B469&amp;"_"&amp;COUNTIF($C$10:$C$10:B469,B469)</f>
        <v xml:space="preserve"> _296</v>
      </c>
      <c r="B469" s="120" t="str">
        <f>IF(ISBLANK([9]Data!B51)," ",[9]Data!$C$7)</f>
        <v xml:space="preserve"> </v>
      </c>
      <c r="C469" s="120" t="str">
        <f>IF(ISBLANK([9]Data!H51)," ",[9]Data!$L$7)</f>
        <v xml:space="preserve"> </v>
      </c>
      <c r="D469" s="120" t="str">
        <f>IF(ISBLANK([9]Data!B51)," ",[9]Data!B51)</f>
        <v xml:space="preserve"> </v>
      </c>
      <c r="E469" s="120" t="str">
        <f>IF(ISBLANK([9]Data!C51)," ",[9]Data!C51)</f>
        <v xml:space="preserve"> </v>
      </c>
      <c r="F469" s="120" t="str">
        <f>IF(ISBLANK([9]Data!D51)," ",[9]Data!D51)</f>
        <v xml:space="preserve"> </v>
      </c>
      <c r="G469" s="120" t="str">
        <f>IF(ISBLANK([9]Data!E51)," ",[9]Data!E51)</f>
        <v xml:space="preserve"> </v>
      </c>
      <c r="H469" s="120" t="str">
        <f>IF(ISBLANK([9]Data!F51)," ",[9]Data!F51)</f>
        <v xml:space="preserve"> </v>
      </c>
      <c r="I469" s="120" t="str">
        <f>IF(ISBLANK([9]Data!G51)," ",[9]Data!G51)</f>
        <v xml:space="preserve"> </v>
      </c>
      <c r="J469" s="120" t="str">
        <f>IF(ISBLANK([9]Data!H51)," ",[9]Data!H51)</f>
        <v xml:space="preserve"> </v>
      </c>
      <c r="K469" s="120"/>
      <c r="L469" s="120" t="str">
        <f>IF(ISBLANK([9]Data!J51)," ",[9]Data!J51)</f>
        <v xml:space="preserve"> </v>
      </c>
      <c r="M469" s="120"/>
    </row>
    <row r="470" spans="1:13" ht="18.75" x14ac:dyDescent="0.3">
      <c r="A470" s="120" t="str">
        <f>B470&amp;"_"&amp;COUNTIF($C$10:$C$10:B470,B470)</f>
        <v xml:space="preserve"> _298</v>
      </c>
      <c r="B470" s="120" t="str">
        <f>IF(ISBLANK([9]Data!B52)," ",[9]Data!$C$7)</f>
        <v xml:space="preserve"> </v>
      </c>
      <c r="C470" s="120" t="str">
        <f>IF(ISBLANK([9]Data!H52)," ",[9]Data!$L$7)</f>
        <v xml:space="preserve"> </v>
      </c>
      <c r="D470" s="120" t="str">
        <f>IF(ISBLANK([9]Data!B52)," ",[9]Data!B52)</f>
        <v xml:space="preserve"> </v>
      </c>
      <c r="E470" s="120" t="str">
        <f>IF(ISBLANK([9]Data!C52)," ",[9]Data!C52)</f>
        <v xml:space="preserve"> </v>
      </c>
      <c r="F470" s="120" t="str">
        <f>IF(ISBLANK([9]Data!D52)," ",[9]Data!D52)</f>
        <v xml:space="preserve"> </v>
      </c>
      <c r="G470" s="120" t="str">
        <f>IF(ISBLANK([9]Data!E52)," ",[9]Data!E52)</f>
        <v xml:space="preserve"> </v>
      </c>
      <c r="H470" s="120" t="str">
        <f>IF(ISBLANK([9]Data!F52)," ",[9]Data!F52)</f>
        <v xml:space="preserve"> </v>
      </c>
      <c r="I470" s="120" t="str">
        <f>IF(ISBLANK([9]Data!G52)," ",[9]Data!G52)</f>
        <v xml:space="preserve"> </v>
      </c>
      <c r="J470" s="120" t="str">
        <f>IF(ISBLANK([9]Data!H52)," ",[9]Data!H52)</f>
        <v xml:space="preserve"> </v>
      </c>
      <c r="K470" s="120"/>
      <c r="L470" s="120" t="str">
        <f>IF(ISBLANK([9]Data!J52)," ",[9]Data!J52)</f>
        <v xml:space="preserve"> </v>
      </c>
      <c r="M470" s="120"/>
    </row>
    <row r="471" spans="1:13" ht="18.75" x14ac:dyDescent="0.3">
      <c r="A471" s="120" t="str">
        <f>B471&amp;"_"&amp;COUNTIF($C$10:$C$10:B471,B471)</f>
        <v xml:space="preserve"> _300</v>
      </c>
      <c r="B471" s="120" t="str">
        <f>IF(ISBLANK([9]Data!B53)," ",[9]Data!$C$7)</f>
        <v xml:space="preserve"> </v>
      </c>
      <c r="C471" s="120" t="str">
        <f>IF(ISBLANK([9]Data!H53)," ",[9]Data!$L$7)</f>
        <v xml:space="preserve"> </v>
      </c>
      <c r="D471" s="120" t="str">
        <f>IF(ISBLANK([9]Data!B53)," ",[9]Data!B53)</f>
        <v xml:space="preserve"> </v>
      </c>
      <c r="E471" s="120" t="str">
        <f>IF(ISBLANK([9]Data!C53)," ",[9]Data!C53)</f>
        <v xml:space="preserve"> </v>
      </c>
      <c r="F471" s="120" t="str">
        <f>IF(ISBLANK([9]Data!D53)," ",[9]Data!D53)</f>
        <v xml:space="preserve"> </v>
      </c>
      <c r="G471" s="120" t="str">
        <f>IF(ISBLANK([9]Data!E53)," ",[9]Data!E53)</f>
        <v xml:space="preserve"> </v>
      </c>
      <c r="H471" s="120" t="str">
        <f>IF(ISBLANK([9]Data!F53)," ",[9]Data!F53)</f>
        <v xml:space="preserve"> </v>
      </c>
      <c r="I471" s="120" t="str">
        <f>IF(ISBLANK([9]Data!G53)," ",[9]Data!G53)</f>
        <v xml:space="preserve"> </v>
      </c>
      <c r="J471" s="120" t="str">
        <f>IF(ISBLANK([9]Data!H53)," ",[9]Data!H53)</f>
        <v xml:space="preserve"> </v>
      </c>
      <c r="K471" s="120"/>
      <c r="L471" s="120" t="str">
        <f>IF(ISBLANK([9]Data!J53)," ",[9]Data!J53)</f>
        <v xml:space="preserve"> </v>
      </c>
      <c r="M471" s="120"/>
    </row>
    <row r="472" spans="1:13" ht="18.75" x14ac:dyDescent="0.3">
      <c r="A472" s="120" t="str">
        <f>B472&amp;"_"&amp;COUNTIF($C$10:$C$10:B472,B472)</f>
        <v xml:space="preserve"> _302</v>
      </c>
      <c r="B472" s="120" t="str">
        <f>IF(ISBLANK([9]Data!B54)," ",[9]Data!$C$7)</f>
        <v xml:space="preserve"> </v>
      </c>
      <c r="C472" s="120" t="str">
        <f>IF(ISBLANK([9]Data!H54)," ",[9]Data!$L$7)</f>
        <v xml:space="preserve"> </v>
      </c>
      <c r="D472" s="120" t="str">
        <f>IF(ISBLANK([9]Data!B54)," ",[9]Data!B54)</f>
        <v xml:space="preserve"> </v>
      </c>
      <c r="E472" s="120" t="str">
        <f>IF(ISBLANK([9]Data!C54)," ",[9]Data!C54)</f>
        <v xml:space="preserve"> </v>
      </c>
      <c r="F472" s="120" t="str">
        <f>IF(ISBLANK([9]Data!D54)," ",[9]Data!D54)</f>
        <v xml:space="preserve"> </v>
      </c>
      <c r="G472" s="120" t="str">
        <f>IF(ISBLANK([9]Data!E54)," ",[9]Data!E54)</f>
        <v xml:space="preserve"> </v>
      </c>
      <c r="H472" s="120" t="str">
        <f>IF(ISBLANK([9]Data!F54)," ",[9]Data!F54)</f>
        <v xml:space="preserve"> </v>
      </c>
      <c r="I472" s="120" t="str">
        <f>IF(ISBLANK([9]Data!G54)," ",[9]Data!G54)</f>
        <v xml:space="preserve"> </v>
      </c>
      <c r="J472" s="120" t="str">
        <f>IF(ISBLANK([9]Data!H54)," ",[9]Data!H54)</f>
        <v xml:space="preserve"> </v>
      </c>
      <c r="K472" s="120"/>
      <c r="L472" s="120" t="str">
        <f>IF(ISBLANK([9]Data!J54)," ",[9]Data!J54)</f>
        <v xml:space="preserve"> </v>
      </c>
      <c r="M472" s="120"/>
    </row>
    <row r="473" spans="1:13" ht="18.75" x14ac:dyDescent="0.3">
      <c r="A473" s="120" t="str">
        <f>B473&amp;"_"&amp;COUNTIF($C$10:$C$10:B473,B473)</f>
        <v xml:space="preserve"> _304</v>
      </c>
      <c r="B473" s="120" t="str">
        <f>IF(ISBLANK([9]Data!B55)," ",[9]Data!$C$7)</f>
        <v xml:space="preserve"> </v>
      </c>
      <c r="C473" s="120" t="str">
        <f>IF(ISBLANK([9]Data!H55)," ",[9]Data!$L$7)</f>
        <v xml:space="preserve"> </v>
      </c>
      <c r="D473" s="120" t="str">
        <f>IF(ISBLANK([9]Data!B55)," ",[9]Data!B55)</f>
        <v xml:space="preserve"> </v>
      </c>
      <c r="E473" s="120" t="str">
        <f>IF(ISBLANK([9]Data!C55)," ",[9]Data!C55)</f>
        <v xml:space="preserve"> </v>
      </c>
      <c r="F473" s="120" t="str">
        <f>IF(ISBLANK([9]Data!D55)," ",[9]Data!D55)</f>
        <v xml:space="preserve"> </v>
      </c>
      <c r="G473" s="120" t="str">
        <f>IF(ISBLANK([9]Data!E55)," ",[9]Data!E55)</f>
        <v xml:space="preserve"> </v>
      </c>
      <c r="H473" s="120" t="str">
        <f>IF(ISBLANK([9]Data!F55)," ",[9]Data!F55)</f>
        <v xml:space="preserve"> </v>
      </c>
      <c r="I473" s="120" t="str">
        <f>IF(ISBLANK([9]Data!G55)," ",[9]Data!G55)</f>
        <v xml:space="preserve"> </v>
      </c>
      <c r="J473" s="120" t="str">
        <f>IF(ISBLANK([9]Data!H55)," ",[9]Data!H55)</f>
        <v xml:space="preserve"> </v>
      </c>
      <c r="K473" s="120"/>
      <c r="L473" s="120" t="str">
        <f>IF(ISBLANK([9]Data!J55)," ",[9]Data!J55)</f>
        <v xml:space="preserve"> </v>
      </c>
      <c r="M473" s="120"/>
    </row>
    <row r="474" spans="1:13" ht="18.75" x14ac:dyDescent="0.3">
      <c r="A474" s="120" t="str">
        <f>B474&amp;"_"&amp;COUNTIF($C$10:$C$10:B474,B474)</f>
        <v xml:space="preserve"> _306</v>
      </c>
      <c r="B474" s="120" t="str">
        <f>IF(ISBLANK([9]Data!B56)," ",[9]Data!$C$7)</f>
        <v xml:space="preserve"> </v>
      </c>
      <c r="C474" s="120" t="str">
        <f>IF(ISBLANK([9]Data!H56)," ",[9]Data!$L$7)</f>
        <v xml:space="preserve"> </v>
      </c>
      <c r="D474" s="120" t="str">
        <f>IF(ISBLANK([9]Data!B56)," ",[9]Data!B56)</f>
        <v xml:space="preserve"> </v>
      </c>
      <c r="E474" s="120" t="str">
        <f>IF(ISBLANK([9]Data!C56)," ",[9]Data!C56)</f>
        <v xml:space="preserve"> </v>
      </c>
      <c r="F474" s="120" t="str">
        <f>IF(ISBLANK([9]Data!D56)," ",[9]Data!D56)</f>
        <v xml:space="preserve"> </v>
      </c>
      <c r="G474" s="120" t="str">
        <f>IF(ISBLANK([9]Data!E56)," ",[9]Data!E56)</f>
        <v xml:space="preserve"> </v>
      </c>
      <c r="H474" s="120" t="str">
        <f>IF(ISBLANK([9]Data!F56)," ",[9]Data!F56)</f>
        <v xml:space="preserve"> </v>
      </c>
      <c r="I474" s="120" t="str">
        <f>IF(ISBLANK([9]Data!G56)," ",[9]Data!G56)</f>
        <v xml:space="preserve"> </v>
      </c>
      <c r="J474" s="120" t="str">
        <f>IF(ISBLANK([9]Data!H56)," ",[9]Data!H56)</f>
        <v xml:space="preserve"> </v>
      </c>
      <c r="K474" s="120"/>
      <c r="L474" s="120" t="str">
        <f>IF(ISBLANK([9]Data!J56)," ",[9]Data!J56)</f>
        <v xml:space="preserve"> </v>
      </c>
      <c r="M474" s="120"/>
    </row>
    <row r="475" spans="1:13" ht="18.75" x14ac:dyDescent="0.3">
      <c r="A475" s="120" t="str">
        <f>B475&amp;"_"&amp;COUNTIF($C$10:$C$10:B475,B475)</f>
        <v xml:space="preserve"> _308</v>
      </c>
      <c r="B475" s="120" t="str">
        <f>IF(ISBLANK([9]Data!B57)," ",[9]Data!$C$7)</f>
        <v xml:space="preserve"> </v>
      </c>
      <c r="C475" s="120" t="str">
        <f>IF(ISBLANK([9]Data!H57)," ",[9]Data!$L$7)</f>
        <v xml:space="preserve"> </v>
      </c>
      <c r="D475" s="120" t="str">
        <f>IF(ISBLANK([9]Data!B57)," ",[9]Data!B57)</f>
        <v xml:space="preserve"> </v>
      </c>
      <c r="E475" s="120" t="str">
        <f>IF(ISBLANK([9]Data!C57)," ",[9]Data!C57)</f>
        <v xml:space="preserve"> </v>
      </c>
      <c r="F475" s="120" t="str">
        <f>IF(ISBLANK([9]Data!D57)," ",[9]Data!D57)</f>
        <v xml:space="preserve"> </v>
      </c>
      <c r="G475" s="120" t="str">
        <f>IF(ISBLANK([9]Data!E57)," ",[9]Data!E57)</f>
        <v xml:space="preserve"> </v>
      </c>
      <c r="H475" s="120" t="str">
        <f>IF(ISBLANK([9]Data!F57)," ",[9]Data!F57)</f>
        <v xml:space="preserve"> </v>
      </c>
      <c r="I475" s="120" t="str">
        <f>IF(ISBLANK([9]Data!G57)," ",[9]Data!G57)</f>
        <v xml:space="preserve"> </v>
      </c>
      <c r="J475" s="120" t="str">
        <f>IF(ISBLANK([9]Data!H57)," ",[9]Data!H57)</f>
        <v xml:space="preserve"> </v>
      </c>
      <c r="K475" s="120"/>
      <c r="L475" s="120" t="str">
        <f>IF(ISBLANK([9]Data!J57)," ",[9]Data!J57)</f>
        <v xml:space="preserve"> </v>
      </c>
      <c r="M475" s="120"/>
    </row>
    <row r="476" spans="1:13" ht="18.75" x14ac:dyDescent="0.3">
      <c r="A476" s="120" t="str">
        <f>B476&amp;"_"&amp;COUNTIF($C$10:$C$10:B476,B476)</f>
        <v xml:space="preserve"> _310</v>
      </c>
      <c r="B476" s="120" t="str">
        <f>IF(ISBLANK([9]Data!B58)," ",[9]Data!$C$7)</f>
        <v xml:space="preserve"> </v>
      </c>
      <c r="C476" s="120" t="str">
        <f>IF(ISBLANK([9]Data!H58)," ",[9]Data!$L$7)</f>
        <v xml:space="preserve"> </v>
      </c>
      <c r="D476" s="120" t="str">
        <f>IF(ISBLANK([9]Data!B58)," ",[9]Data!B58)</f>
        <v xml:space="preserve"> </v>
      </c>
      <c r="E476" s="120" t="str">
        <f>IF(ISBLANK([9]Data!C58)," ",[9]Data!C58)</f>
        <v xml:space="preserve"> </v>
      </c>
      <c r="F476" s="120" t="str">
        <f>IF(ISBLANK([9]Data!D58)," ",[9]Data!D58)</f>
        <v xml:space="preserve"> </v>
      </c>
      <c r="G476" s="120" t="str">
        <f>IF(ISBLANK([9]Data!E58)," ",[9]Data!E58)</f>
        <v xml:space="preserve"> </v>
      </c>
      <c r="H476" s="120" t="str">
        <f>IF(ISBLANK([9]Data!F58)," ",[9]Data!F58)</f>
        <v xml:space="preserve"> </v>
      </c>
      <c r="I476" s="120" t="str">
        <f>IF(ISBLANK([9]Data!G58)," ",[9]Data!G58)</f>
        <v xml:space="preserve"> </v>
      </c>
      <c r="J476" s="120" t="str">
        <f>IF(ISBLANK([9]Data!H58)," ",[9]Data!H58)</f>
        <v xml:space="preserve"> </v>
      </c>
      <c r="K476" s="120"/>
      <c r="L476" s="120" t="str">
        <f>IF(ISBLANK([9]Data!J58)," ",[9]Data!J58)</f>
        <v xml:space="preserve"> </v>
      </c>
      <c r="M476" s="120"/>
    </row>
    <row r="477" spans="1:13" ht="18.75" x14ac:dyDescent="0.3">
      <c r="A477" s="120" t="str">
        <f>B477&amp;"_"&amp;COUNTIF($C$10:$C$10:B477,B477)</f>
        <v xml:space="preserve"> _312</v>
      </c>
      <c r="B477" s="120" t="str">
        <f>IF(ISBLANK([9]Data!B59)," ",[9]Data!$C$7)</f>
        <v xml:space="preserve"> </v>
      </c>
      <c r="C477" s="120" t="str">
        <f>IF(ISBLANK([9]Data!H59)," ",[9]Data!$L$7)</f>
        <v xml:space="preserve"> </v>
      </c>
      <c r="D477" s="120" t="str">
        <f>IF(ISBLANK([9]Data!B59)," ",[9]Data!B59)</f>
        <v xml:space="preserve"> </v>
      </c>
      <c r="E477" s="120" t="str">
        <f>IF(ISBLANK([9]Data!C59)," ",[9]Data!C59)</f>
        <v xml:space="preserve"> </v>
      </c>
      <c r="F477" s="120" t="str">
        <f>IF(ISBLANK([9]Data!D59)," ",[9]Data!D59)</f>
        <v xml:space="preserve"> </v>
      </c>
      <c r="G477" s="120" t="str">
        <f>IF(ISBLANK([9]Data!E59)," ",[9]Data!E59)</f>
        <v xml:space="preserve"> </v>
      </c>
      <c r="H477" s="120" t="str">
        <f>IF(ISBLANK([9]Data!F59)," ",[9]Data!F59)</f>
        <v xml:space="preserve"> </v>
      </c>
      <c r="I477" s="120" t="str">
        <f>IF(ISBLANK([9]Data!G59)," ",[9]Data!G59)</f>
        <v xml:space="preserve"> </v>
      </c>
      <c r="J477" s="120" t="str">
        <f>IF(ISBLANK([9]Data!H59)," ",[9]Data!H59)</f>
        <v xml:space="preserve"> </v>
      </c>
      <c r="K477" s="120"/>
      <c r="L477" s="120" t="str">
        <f>IF(ISBLANK([9]Data!J59)," ",[9]Data!J59)</f>
        <v xml:space="preserve"> </v>
      </c>
      <c r="M477" s="120"/>
    </row>
    <row r="478" spans="1:13" ht="18.75" x14ac:dyDescent="0.3">
      <c r="A478" s="120" t="str">
        <f>B478&amp;"_"&amp;COUNTIF($C$10:$C$10:B478,B478)</f>
        <v xml:space="preserve"> _314</v>
      </c>
      <c r="B478" s="120" t="str">
        <f>IF(ISBLANK([9]Data!B60)," ",[9]Data!$C$7)</f>
        <v xml:space="preserve"> </v>
      </c>
      <c r="C478" s="120" t="str">
        <f>IF(ISBLANK([9]Data!H60)," ",[9]Data!$L$7)</f>
        <v xml:space="preserve"> </v>
      </c>
      <c r="D478" s="120" t="str">
        <f>IF(ISBLANK([9]Data!B60)," ",[9]Data!B60)</f>
        <v xml:space="preserve"> </v>
      </c>
      <c r="E478" s="120" t="str">
        <f>IF(ISBLANK([9]Data!C60)," ",[9]Data!C60)</f>
        <v xml:space="preserve"> </v>
      </c>
      <c r="F478" s="120" t="str">
        <f>IF(ISBLANK([9]Data!D60)," ",[9]Data!D60)</f>
        <v xml:space="preserve"> </v>
      </c>
      <c r="G478" s="120" t="str">
        <f>IF(ISBLANK([9]Data!E60)," ",[9]Data!E60)</f>
        <v xml:space="preserve"> </v>
      </c>
      <c r="H478" s="120" t="str">
        <f>IF(ISBLANK([9]Data!F60)," ",[9]Data!F60)</f>
        <v xml:space="preserve"> </v>
      </c>
      <c r="I478" s="120" t="str">
        <f>IF(ISBLANK([9]Data!G60)," ",[9]Data!G60)</f>
        <v xml:space="preserve"> </v>
      </c>
      <c r="J478" s="120" t="str">
        <f>IF(ISBLANK([9]Data!H60)," ",[9]Data!H60)</f>
        <v xml:space="preserve"> </v>
      </c>
      <c r="K478" s="120"/>
      <c r="L478" s="120" t="str">
        <f>IF(ISBLANK([9]Data!J60)," ",[9]Data!J60)</f>
        <v xml:space="preserve"> </v>
      </c>
      <c r="M478" s="120"/>
    </row>
    <row r="479" spans="1:13" ht="18.75" x14ac:dyDescent="0.3">
      <c r="A479" s="120" t="str">
        <f>B479&amp;"_"&amp;COUNTIF($C$10:$C$10:B479,B479)</f>
        <v xml:space="preserve"> _316</v>
      </c>
      <c r="B479" s="120" t="str">
        <f>IF(ISBLANK([9]Data!B61)," ",[9]Data!$C$7)</f>
        <v xml:space="preserve"> </v>
      </c>
      <c r="C479" s="120" t="str">
        <f>IF(ISBLANK([9]Data!H61)," ",[9]Data!$L$7)</f>
        <v xml:space="preserve"> </v>
      </c>
      <c r="D479" s="120" t="str">
        <f>IF(ISBLANK([9]Data!B61)," ",[9]Data!B61)</f>
        <v xml:space="preserve"> </v>
      </c>
      <c r="E479" s="120" t="str">
        <f>IF(ISBLANK([9]Data!C61)," ",[9]Data!C61)</f>
        <v xml:space="preserve"> </v>
      </c>
      <c r="F479" s="120" t="str">
        <f>IF(ISBLANK([9]Data!D61)," ",[9]Data!D61)</f>
        <v xml:space="preserve"> </v>
      </c>
      <c r="G479" s="120" t="str">
        <f>IF(ISBLANK([9]Data!E61)," ",[9]Data!E61)</f>
        <v xml:space="preserve"> </v>
      </c>
      <c r="H479" s="120" t="str">
        <f>IF(ISBLANK([9]Data!F61)," ",[9]Data!F61)</f>
        <v xml:space="preserve"> </v>
      </c>
      <c r="I479" s="120" t="str">
        <f>IF(ISBLANK([9]Data!G61)," ",[9]Data!G61)</f>
        <v xml:space="preserve"> </v>
      </c>
      <c r="J479" s="120" t="str">
        <f>IF(ISBLANK([9]Data!H61)," ",[9]Data!H61)</f>
        <v xml:space="preserve"> </v>
      </c>
      <c r="K479" s="120"/>
      <c r="L479" s="120" t="str">
        <f>IF(ISBLANK([9]Data!J61)," ",[9]Data!J61)</f>
        <v xml:space="preserve"> </v>
      </c>
      <c r="M479" s="120"/>
    </row>
    <row r="480" spans="1:13" ht="18.75" x14ac:dyDescent="0.3">
      <c r="A480" s="120" t="str">
        <f>B480&amp;"_"&amp;COUNTIF($C$10:$C$10:B480,B480)</f>
        <v xml:space="preserve"> _318</v>
      </c>
      <c r="B480" s="120" t="str">
        <f>IF(ISBLANK([9]Data!B62)," ",[9]Data!$C$7)</f>
        <v xml:space="preserve"> </v>
      </c>
      <c r="C480" s="120" t="str">
        <f>IF(ISBLANK([9]Data!H62)," ",[9]Data!$L$7)</f>
        <v xml:space="preserve"> </v>
      </c>
      <c r="D480" s="120" t="str">
        <f>IF(ISBLANK([9]Data!B62)," ",[9]Data!B62)</f>
        <v xml:space="preserve"> </v>
      </c>
      <c r="E480" s="120" t="str">
        <f>IF(ISBLANK([9]Data!C62)," ",[9]Data!C62)</f>
        <v xml:space="preserve"> </v>
      </c>
      <c r="F480" s="120" t="str">
        <f>IF(ISBLANK([9]Data!D62)," ",[9]Data!D62)</f>
        <v xml:space="preserve"> </v>
      </c>
      <c r="G480" s="120" t="str">
        <f>IF(ISBLANK([9]Data!E62)," ",[9]Data!E62)</f>
        <v xml:space="preserve"> </v>
      </c>
      <c r="H480" s="120" t="str">
        <f>IF(ISBLANK([9]Data!F62)," ",[9]Data!F62)</f>
        <v xml:space="preserve"> </v>
      </c>
      <c r="I480" s="120" t="str">
        <f>IF(ISBLANK([9]Data!G62)," ",[9]Data!G62)</f>
        <v xml:space="preserve"> </v>
      </c>
      <c r="J480" s="120" t="str">
        <f>IF(ISBLANK([9]Data!H62)," ",[9]Data!H62)</f>
        <v xml:space="preserve"> </v>
      </c>
      <c r="K480" s="120"/>
      <c r="L480" s="120" t="str">
        <f>IF(ISBLANK([9]Data!J62)," ",[9]Data!J62)</f>
        <v xml:space="preserve"> </v>
      </c>
      <c r="M480" s="120"/>
    </row>
    <row r="481" spans="1:13" ht="18.75" x14ac:dyDescent="0.3">
      <c r="A481" s="120" t="str">
        <f>B481&amp;"_"&amp;COUNTIF($C$10:$C$10:B481,B481)</f>
        <v xml:space="preserve"> _320</v>
      </c>
      <c r="B481" s="120" t="str">
        <f>IF(ISBLANK([9]Data!B63)," ",[9]Data!$C$7)</f>
        <v xml:space="preserve"> </v>
      </c>
      <c r="C481" s="120" t="str">
        <f>IF(ISBLANK([9]Data!H63)," ",[9]Data!$L$7)</f>
        <v xml:space="preserve"> </v>
      </c>
      <c r="D481" s="120" t="str">
        <f>IF(ISBLANK([9]Data!B63)," ",[9]Data!B63)</f>
        <v xml:space="preserve"> </v>
      </c>
      <c r="E481" s="120" t="str">
        <f>IF(ISBLANK([9]Data!C63)," ",[9]Data!C63)</f>
        <v xml:space="preserve"> </v>
      </c>
      <c r="F481" s="120" t="str">
        <f>IF(ISBLANK([9]Data!D63)," ",[9]Data!D63)</f>
        <v xml:space="preserve"> </v>
      </c>
      <c r="G481" s="120" t="str">
        <f>IF(ISBLANK([9]Data!E63)," ",[9]Data!E63)</f>
        <v xml:space="preserve"> </v>
      </c>
      <c r="H481" s="120" t="str">
        <f>IF(ISBLANK([9]Data!F63)," ",[9]Data!F63)</f>
        <v xml:space="preserve"> </v>
      </c>
      <c r="I481" s="120" t="str">
        <f>IF(ISBLANK([9]Data!G63)," ",[9]Data!G63)</f>
        <v xml:space="preserve"> </v>
      </c>
      <c r="J481" s="120" t="str">
        <f>IF(ISBLANK([9]Data!H63)," ",[9]Data!H63)</f>
        <v xml:space="preserve"> </v>
      </c>
      <c r="K481" s="120"/>
      <c r="L481" s="120" t="str">
        <f>IF(ISBLANK([9]Data!J63)," ",[9]Data!J63)</f>
        <v xml:space="preserve"> </v>
      </c>
      <c r="M481" s="120"/>
    </row>
    <row r="482" spans="1:13" ht="18.75" x14ac:dyDescent="0.3">
      <c r="A482" s="120" t="str">
        <f>B482&amp;"_"&amp;COUNTIF($C$10:$C$10:B482,B482)</f>
        <v xml:space="preserve"> _322</v>
      </c>
      <c r="B482" s="120" t="str">
        <f>IF(ISBLANK([9]Data!B64)," ",[9]Data!$C$7)</f>
        <v xml:space="preserve"> </v>
      </c>
      <c r="C482" s="120" t="str">
        <f>IF(ISBLANK([9]Data!H64)," ",[9]Data!$L$7)</f>
        <v xml:space="preserve"> </v>
      </c>
      <c r="D482" s="120" t="str">
        <f>IF(ISBLANK([9]Data!B64)," ",[9]Data!B64)</f>
        <v xml:space="preserve"> </v>
      </c>
      <c r="E482" s="120" t="str">
        <f>IF(ISBLANK([9]Data!C64)," ",[9]Data!C64)</f>
        <v xml:space="preserve"> </v>
      </c>
      <c r="F482" s="120" t="str">
        <f>IF(ISBLANK([9]Data!D64)," ",[9]Data!D64)</f>
        <v xml:space="preserve"> </v>
      </c>
      <c r="G482" s="120" t="str">
        <f>IF(ISBLANK([9]Data!E64)," ",[9]Data!E64)</f>
        <v xml:space="preserve"> </v>
      </c>
      <c r="H482" s="120" t="str">
        <f>IF(ISBLANK([9]Data!F64)," ",[9]Data!F64)</f>
        <v xml:space="preserve"> </v>
      </c>
      <c r="I482" s="120" t="str">
        <f>IF(ISBLANK([9]Data!G64)," ",[9]Data!G64)</f>
        <v xml:space="preserve"> </v>
      </c>
      <c r="J482" s="120" t="str">
        <f>IF(ISBLANK([9]Data!H64)," ",[9]Data!H64)</f>
        <v xml:space="preserve"> </v>
      </c>
      <c r="K482" s="120"/>
      <c r="L482" s="120" t="str">
        <f>IF(ISBLANK([9]Data!J64)," ",[9]Data!J64)</f>
        <v xml:space="preserve"> </v>
      </c>
      <c r="M482" s="120"/>
    </row>
    <row r="483" spans="1:13" ht="18.75" x14ac:dyDescent="0.3">
      <c r="A483" s="120" t="str">
        <f>B483&amp;"_"&amp;COUNTIF($C$10:$C$10:B483,B483)</f>
        <v xml:space="preserve"> _324</v>
      </c>
      <c r="B483" s="120" t="str">
        <f>IF(ISBLANK([9]Data!B65)," ",[9]Data!$C$7)</f>
        <v xml:space="preserve"> </v>
      </c>
      <c r="C483" s="120" t="str">
        <f>IF(ISBLANK([9]Data!H65)," ",[9]Data!$L$7)</f>
        <v xml:space="preserve"> </v>
      </c>
      <c r="D483" s="120" t="str">
        <f>IF(ISBLANK([9]Data!B65)," ",[9]Data!B65)</f>
        <v xml:space="preserve"> </v>
      </c>
      <c r="E483" s="120" t="str">
        <f>IF(ISBLANK([9]Data!C65)," ",[9]Data!C65)</f>
        <v xml:space="preserve"> </v>
      </c>
      <c r="F483" s="120" t="str">
        <f>IF(ISBLANK([9]Data!D65)," ",[9]Data!D65)</f>
        <v xml:space="preserve"> </v>
      </c>
      <c r="G483" s="120" t="str">
        <f>IF(ISBLANK([9]Data!E65)," ",[9]Data!E65)</f>
        <v xml:space="preserve"> </v>
      </c>
      <c r="H483" s="120" t="str">
        <f>IF(ISBLANK([9]Data!F65)," ",[9]Data!F65)</f>
        <v xml:space="preserve"> </v>
      </c>
      <c r="I483" s="120" t="str">
        <f>IF(ISBLANK([9]Data!G65)," ",[9]Data!G65)</f>
        <v xml:space="preserve"> </v>
      </c>
      <c r="J483" s="120" t="str">
        <f>IF(ISBLANK([9]Data!H65)," ",[9]Data!H65)</f>
        <v xml:space="preserve"> </v>
      </c>
      <c r="K483" s="120"/>
      <c r="L483" s="120" t="str">
        <f>IF(ISBLANK([9]Data!J65)," ",[9]Data!J65)</f>
        <v xml:space="preserve"> </v>
      </c>
      <c r="M483" s="120"/>
    </row>
    <row r="484" spans="1:13" ht="18.75" x14ac:dyDescent="0.3">
      <c r="A484" s="120" t="str">
        <f>B484&amp;"_"&amp;COUNTIF($C$10:$C$10:B484,B484)</f>
        <v xml:space="preserve"> _326</v>
      </c>
      <c r="B484" s="120" t="str">
        <f>IF(ISBLANK([9]Data!B66)," ",[9]Data!$C$7)</f>
        <v xml:space="preserve"> </v>
      </c>
      <c r="C484" s="120" t="str">
        <f>IF(ISBLANK([9]Data!H66)," ",[9]Data!$L$7)</f>
        <v xml:space="preserve"> </v>
      </c>
      <c r="D484" s="120" t="str">
        <f>IF(ISBLANK([9]Data!B66)," ",[9]Data!B66)</f>
        <v xml:space="preserve"> </v>
      </c>
      <c r="E484" s="120" t="str">
        <f>IF(ISBLANK([9]Data!C66)," ",[9]Data!C66)</f>
        <v xml:space="preserve"> </v>
      </c>
      <c r="F484" s="120" t="str">
        <f>IF(ISBLANK([9]Data!D66)," ",[9]Data!D66)</f>
        <v xml:space="preserve"> </v>
      </c>
      <c r="G484" s="120" t="str">
        <f>IF(ISBLANK([9]Data!E66)," ",[9]Data!E66)</f>
        <v xml:space="preserve"> </v>
      </c>
      <c r="H484" s="120" t="str">
        <f>IF(ISBLANK([9]Data!F66)," ",[9]Data!F66)</f>
        <v xml:space="preserve"> </v>
      </c>
      <c r="I484" s="120" t="str">
        <f>IF(ISBLANK([9]Data!G66)," ",[9]Data!G66)</f>
        <v xml:space="preserve"> </v>
      </c>
      <c r="J484" s="120" t="str">
        <f>IF(ISBLANK([9]Data!H66)," ",[9]Data!H66)</f>
        <v xml:space="preserve"> </v>
      </c>
      <c r="K484" s="120"/>
      <c r="L484" s="120" t="str">
        <f>IF(ISBLANK([9]Data!J66)," ",[9]Data!J66)</f>
        <v xml:space="preserve"> </v>
      </c>
      <c r="M484" s="120"/>
    </row>
    <row r="485" spans="1:13" ht="18.75" x14ac:dyDescent="0.3">
      <c r="A485" s="120" t="str">
        <f>B485&amp;"_"&amp;COUNTIF($C$10:$C$10:B485,B485)</f>
        <v xml:space="preserve"> _328</v>
      </c>
      <c r="B485" s="120" t="str">
        <f>IF(ISBLANK([9]Data!B67)," ",[9]Data!$C$7)</f>
        <v xml:space="preserve"> </v>
      </c>
      <c r="C485" s="120" t="str">
        <f>IF(ISBLANK([9]Data!H67)," ",[9]Data!$L$7)</f>
        <v xml:space="preserve"> </v>
      </c>
      <c r="D485" s="120" t="str">
        <f>IF(ISBLANK([9]Data!B67)," ",[9]Data!B67)</f>
        <v xml:space="preserve"> </v>
      </c>
      <c r="E485" s="120" t="str">
        <f>IF(ISBLANK([9]Data!C67)," ",[9]Data!C67)</f>
        <v xml:space="preserve"> </v>
      </c>
      <c r="F485" s="120" t="str">
        <f>IF(ISBLANK([9]Data!D67)," ",[9]Data!D67)</f>
        <v xml:space="preserve"> </v>
      </c>
      <c r="G485" s="120" t="str">
        <f>IF(ISBLANK([9]Data!E67)," ",[9]Data!E67)</f>
        <v xml:space="preserve"> </v>
      </c>
      <c r="H485" s="120" t="str">
        <f>IF(ISBLANK([9]Data!F67)," ",[9]Data!F67)</f>
        <v xml:space="preserve"> </v>
      </c>
      <c r="I485" s="120" t="str">
        <f>IF(ISBLANK([9]Data!G67)," ",[9]Data!G67)</f>
        <v xml:space="preserve"> </v>
      </c>
      <c r="J485" s="120" t="str">
        <f>IF(ISBLANK([9]Data!H67)," ",[9]Data!H67)</f>
        <v xml:space="preserve"> </v>
      </c>
      <c r="K485" s="120"/>
      <c r="L485" s="120" t="str">
        <f>IF(ISBLANK([9]Data!J67)," ",[9]Data!J67)</f>
        <v xml:space="preserve"> </v>
      </c>
      <c r="M485" s="120"/>
    </row>
    <row r="486" spans="1:13" ht="18.75" x14ac:dyDescent="0.3">
      <c r="A486" s="120" t="str">
        <f>B486&amp;"_"&amp;COUNTIF($C$10:$C$10:B486,B486)</f>
        <v xml:space="preserve"> _330</v>
      </c>
      <c r="B486" s="120" t="str">
        <f>IF(ISBLANK([9]Data!B68)," ",[9]Data!$C$7)</f>
        <v xml:space="preserve"> </v>
      </c>
      <c r="C486" s="120" t="str">
        <f>IF(ISBLANK([9]Data!H68)," ",[9]Data!$L$7)</f>
        <v xml:space="preserve"> </v>
      </c>
      <c r="D486" s="120" t="str">
        <f>IF(ISBLANK([9]Data!B68)," ",[9]Data!B68)</f>
        <v xml:space="preserve"> </v>
      </c>
      <c r="E486" s="120" t="str">
        <f>IF(ISBLANK([9]Data!C68)," ",[9]Data!C68)</f>
        <v xml:space="preserve"> </v>
      </c>
      <c r="F486" s="120" t="str">
        <f>IF(ISBLANK([9]Data!D68)," ",[9]Data!D68)</f>
        <v xml:space="preserve"> </v>
      </c>
      <c r="G486" s="120" t="str">
        <f>IF(ISBLANK([9]Data!E68)," ",[9]Data!E68)</f>
        <v xml:space="preserve"> </v>
      </c>
      <c r="H486" s="120" t="str">
        <f>IF(ISBLANK([9]Data!F68)," ",[9]Data!F68)</f>
        <v xml:space="preserve"> </v>
      </c>
      <c r="I486" s="120" t="str">
        <f>IF(ISBLANK([9]Data!G68)," ",[9]Data!G68)</f>
        <v xml:space="preserve"> </v>
      </c>
      <c r="J486" s="120" t="str">
        <f>IF(ISBLANK([9]Data!H68)," ",[9]Data!H68)</f>
        <v xml:space="preserve"> </v>
      </c>
      <c r="K486" s="120"/>
      <c r="L486" s="120" t="str">
        <f>IF(ISBLANK([9]Data!J68)," ",[9]Data!J68)</f>
        <v xml:space="preserve"> </v>
      </c>
      <c r="M486" s="120"/>
    </row>
    <row r="487" spans="1:13" ht="18.75" x14ac:dyDescent="0.3">
      <c r="A487" s="120" t="str">
        <f>B487&amp;"_"&amp;COUNTIF($C$10:$C$10:B487,B487)</f>
        <v xml:space="preserve"> _332</v>
      </c>
      <c r="B487" s="120" t="str">
        <f>IF(ISBLANK([9]Data!B69)," ",[9]Data!$C$7)</f>
        <v xml:space="preserve"> </v>
      </c>
      <c r="C487" s="120" t="str">
        <f>IF(ISBLANK([9]Data!H69)," ",[9]Data!$L$7)</f>
        <v xml:space="preserve"> </v>
      </c>
      <c r="D487" s="120" t="str">
        <f>IF(ISBLANK([9]Data!B69)," ",[9]Data!B69)</f>
        <v xml:space="preserve"> </v>
      </c>
      <c r="E487" s="120" t="str">
        <f>IF(ISBLANK([9]Data!C69)," ",[9]Data!C69)</f>
        <v xml:space="preserve"> </v>
      </c>
      <c r="F487" s="120" t="str">
        <f>IF(ISBLANK([9]Data!D69)," ",[9]Data!D69)</f>
        <v xml:space="preserve"> </v>
      </c>
      <c r="G487" s="120" t="str">
        <f>IF(ISBLANK([9]Data!E69)," ",[9]Data!E69)</f>
        <v xml:space="preserve"> </v>
      </c>
      <c r="H487" s="120" t="str">
        <f>IF(ISBLANK([9]Data!F69)," ",[9]Data!F69)</f>
        <v xml:space="preserve"> </v>
      </c>
      <c r="I487" s="120" t="str">
        <f>IF(ISBLANK([9]Data!G69)," ",[9]Data!G69)</f>
        <v xml:space="preserve"> </v>
      </c>
      <c r="J487" s="120" t="str">
        <f>IF(ISBLANK([9]Data!H69)," ",[9]Data!H69)</f>
        <v xml:space="preserve"> </v>
      </c>
      <c r="K487" s="120"/>
      <c r="L487" s="120" t="str">
        <f>IF(ISBLANK([9]Data!J69)," ",[9]Data!J69)</f>
        <v xml:space="preserve"> </v>
      </c>
      <c r="M487" s="120"/>
    </row>
    <row r="488" spans="1:13" ht="18.75" x14ac:dyDescent="0.3">
      <c r="A488" s="120" t="str">
        <f>B488&amp;"_"&amp;COUNTIF($C$10:$C$10:B488,B488)</f>
        <v xml:space="preserve"> _334</v>
      </c>
      <c r="B488" s="120" t="str">
        <f>IF(ISBLANK([9]Data!B70)," ",[9]Data!$C$7)</f>
        <v xml:space="preserve"> </v>
      </c>
      <c r="C488" s="120" t="str">
        <f>IF(ISBLANK([9]Data!H70)," ",[9]Data!$L$7)</f>
        <v xml:space="preserve"> </v>
      </c>
      <c r="D488" s="120" t="str">
        <f>IF(ISBLANK([9]Data!B70)," ",[9]Data!B70)</f>
        <v xml:space="preserve"> </v>
      </c>
      <c r="E488" s="120" t="str">
        <f>IF(ISBLANK([9]Data!C70)," ",[9]Data!C70)</f>
        <v xml:space="preserve"> </v>
      </c>
      <c r="F488" s="120" t="str">
        <f>IF(ISBLANK([9]Data!D70)," ",[9]Data!D70)</f>
        <v xml:space="preserve"> </v>
      </c>
      <c r="G488" s="120" t="str">
        <f>IF(ISBLANK([9]Data!E70)," ",[9]Data!E70)</f>
        <v xml:space="preserve"> </v>
      </c>
      <c r="H488" s="120" t="str">
        <f>IF(ISBLANK([9]Data!F70)," ",[9]Data!F70)</f>
        <v xml:space="preserve"> </v>
      </c>
      <c r="I488" s="120" t="str">
        <f>IF(ISBLANK([9]Data!G70)," ",[9]Data!G70)</f>
        <v xml:space="preserve"> </v>
      </c>
      <c r="J488" s="120" t="str">
        <f>IF(ISBLANK([9]Data!H70)," ",[9]Data!H70)</f>
        <v xml:space="preserve"> </v>
      </c>
      <c r="K488" s="120"/>
      <c r="L488" s="120" t="str">
        <f>IF(ISBLANK([9]Data!J70)," ",[9]Data!J70)</f>
        <v xml:space="preserve"> </v>
      </c>
      <c r="M488" s="120"/>
    </row>
    <row r="489" spans="1:13" ht="18.75" x14ac:dyDescent="0.3">
      <c r="A489" s="120" t="str">
        <f>B489&amp;"_"&amp;COUNTIF($C$10:$C$10:B489,B489)</f>
        <v xml:space="preserve"> _336</v>
      </c>
      <c r="B489" s="120" t="str">
        <f>IF(ISBLANK([9]Data!B71)," ",[9]Data!$C$7)</f>
        <v xml:space="preserve"> </v>
      </c>
      <c r="C489" s="120" t="str">
        <f>IF(ISBLANK([9]Data!H71)," ",[9]Data!$L$7)</f>
        <v xml:space="preserve"> </v>
      </c>
      <c r="D489" s="120" t="str">
        <f>IF(ISBLANK([9]Data!B71)," ",[9]Data!B71)</f>
        <v xml:space="preserve"> </v>
      </c>
      <c r="E489" s="120" t="str">
        <f>IF(ISBLANK([9]Data!C71)," ",[9]Data!C71)</f>
        <v xml:space="preserve"> </v>
      </c>
      <c r="F489" s="120" t="str">
        <f>IF(ISBLANK([9]Data!D71)," ",[9]Data!D71)</f>
        <v xml:space="preserve"> </v>
      </c>
      <c r="G489" s="120" t="str">
        <f>IF(ISBLANK([9]Data!E71)," ",[9]Data!E71)</f>
        <v xml:space="preserve"> </v>
      </c>
      <c r="H489" s="120" t="str">
        <f>IF(ISBLANK([9]Data!F71)," ",[9]Data!F71)</f>
        <v xml:space="preserve"> </v>
      </c>
      <c r="I489" s="120" t="str">
        <f>IF(ISBLANK([9]Data!G71)," ",[9]Data!G71)</f>
        <v xml:space="preserve"> </v>
      </c>
      <c r="J489" s="120" t="str">
        <f>IF(ISBLANK([9]Data!H71)," ",[9]Data!H71)</f>
        <v xml:space="preserve"> </v>
      </c>
      <c r="K489" s="120"/>
      <c r="L489" s="120" t="str">
        <f>IF(ISBLANK([9]Data!J71)," ",[9]Data!J71)</f>
        <v xml:space="preserve"> </v>
      </c>
      <c r="M489" s="120"/>
    </row>
    <row r="490" spans="1:13" ht="18.75" x14ac:dyDescent="0.3">
      <c r="A490" s="120" t="str">
        <f>B490&amp;"_"&amp;COUNTIF($C$10:$C$10:B490,B490)</f>
        <v>أهلامين_313</v>
      </c>
      <c r="B490" s="120" t="str">
        <f>IF(ISBLANK([10]Data!B12)," ",[10]Data!$C$7)</f>
        <v>أهلامين</v>
      </c>
      <c r="C490" s="120" t="str">
        <f>IF(ISBLANK([10]Data!H12)," ",[10]Data!$L$7)</f>
        <v>6APG-9</v>
      </c>
      <c r="D490" s="120" t="str">
        <f>IF(ISBLANK([10]Data!B12)," ",[10]Data!B12)</f>
        <v>D133174574</v>
      </c>
      <c r="E490" s="120" t="str">
        <f>IF(ISBLANK([10]Data!C12)," ",[10]Data!C12)</f>
        <v>أهلمين1</v>
      </c>
      <c r="F490" s="120" t="str">
        <f>IF(ISBLANK([10]Data!D12)," ",[10]Data!D12)</f>
        <v>أنثى</v>
      </c>
      <c r="G490" s="120" t="str">
        <f>IF(ISBLANK([10]Data!E12)," ",[10]Data!E12)</f>
        <v xml:space="preserve"> </v>
      </c>
      <c r="H490" s="120">
        <f>IF(ISBLANK([10]Data!F12)," ",[10]Data!F12)</f>
        <v>1</v>
      </c>
      <c r="I490" s="120">
        <f>IF(ISBLANK([10]Data!G12)," ",[10]Data!G12)</f>
        <v>1</v>
      </c>
      <c r="J490" s="120">
        <f>IF(ISBLANK([10]Data!H12)," ",[10]Data!H12)</f>
        <v>8.61</v>
      </c>
      <c r="K490" s="120"/>
      <c r="L490" s="120">
        <f>IF(ISBLANK([10]Data!J12)," ",[10]Data!J12)</f>
        <v>9.57</v>
      </c>
      <c r="M490" s="120"/>
    </row>
    <row r="491" spans="1:13" ht="18.75" x14ac:dyDescent="0.3">
      <c r="A491" s="120" t="str">
        <f>B491&amp;"_"&amp;COUNTIF($C$10:$C$10:B491,B491)</f>
        <v>أهلامين_314</v>
      </c>
      <c r="B491" s="120" t="str">
        <f>IF(ISBLANK([10]Data!B13)," ",[10]Data!$C$7)</f>
        <v>أهلامين</v>
      </c>
      <c r="C491" s="120" t="str">
        <f>IF(ISBLANK([10]Data!H13)," ",[10]Data!$L$7)</f>
        <v>6APG-9</v>
      </c>
      <c r="D491" s="120" t="str">
        <f>IF(ISBLANK([10]Data!B13)," ",[10]Data!B13)</f>
        <v>E132012602</v>
      </c>
      <c r="E491" s="120" t="str">
        <f>IF(ISBLANK([10]Data!C13)," ",[10]Data!C13)</f>
        <v>أهلمين2</v>
      </c>
      <c r="F491" s="120" t="str">
        <f>IF(ISBLANK([10]Data!D13)," ",[10]Data!D13)</f>
        <v>أنثى</v>
      </c>
      <c r="G491" s="120" t="str">
        <f>IF(ISBLANK([10]Data!E13)," ",[10]Data!E13)</f>
        <v xml:space="preserve"> </v>
      </c>
      <c r="H491" s="120">
        <f>IF(ISBLANK([10]Data!F13)," ",[10]Data!F13)</f>
        <v>1</v>
      </c>
      <c r="I491" s="120">
        <f>IF(ISBLANK([10]Data!G13)," ",[10]Data!G13)</f>
        <v>1</v>
      </c>
      <c r="J491" s="120">
        <f>IF(ISBLANK([10]Data!H13)," ",[10]Data!H13)</f>
        <v>5.39</v>
      </c>
      <c r="K491" s="120"/>
      <c r="L491" s="120">
        <f>IF(ISBLANK([10]Data!J13)," ",[10]Data!J13)</f>
        <v>6.44</v>
      </c>
      <c r="M491" s="120"/>
    </row>
    <row r="492" spans="1:13" ht="18.75" x14ac:dyDescent="0.3">
      <c r="A492" s="120" t="str">
        <f>B492&amp;"_"&amp;COUNTIF($C$10:$C$10:B492,B492)</f>
        <v>أهلامين_315</v>
      </c>
      <c r="B492" s="120" t="str">
        <f>IF(ISBLANK([10]Data!B14)," ",[10]Data!$C$7)</f>
        <v>أهلامين</v>
      </c>
      <c r="C492" s="120" t="str">
        <f>IF(ISBLANK([10]Data!H14)," ",[10]Data!$L$7)</f>
        <v>6APG-9</v>
      </c>
      <c r="D492" s="120" t="str">
        <f>IF(ISBLANK([10]Data!B14)," ",[10]Data!B14)</f>
        <v>E132012603</v>
      </c>
      <c r="E492" s="120" t="str">
        <f>IF(ISBLANK([10]Data!C14)," ",[10]Data!C14)</f>
        <v>أهلمين3</v>
      </c>
      <c r="F492" s="120" t="str">
        <f>IF(ISBLANK([10]Data!D14)," ",[10]Data!D14)</f>
        <v>ذكر</v>
      </c>
      <c r="G492" s="120" t="str">
        <f>IF(ISBLANK([10]Data!E14)," ",[10]Data!E14)</f>
        <v xml:space="preserve"> </v>
      </c>
      <c r="H492" s="120">
        <f>IF(ISBLANK([10]Data!F14)," ",[10]Data!F14)</f>
        <v>1</v>
      </c>
      <c r="I492" s="120">
        <f>IF(ISBLANK([10]Data!G14)," ",[10]Data!G14)</f>
        <v>1</v>
      </c>
      <c r="J492" s="120">
        <f>IF(ISBLANK([10]Data!H14)," ",[10]Data!H14)</f>
        <v>6.73</v>
      </c>
      <c r="K492" s="120"/>
      <c r="L492" s="120">
        <f>IF(ISBLANK([10]Data!J14)," ",[10]Data!J14)</f>
        <v>8.2100000000000009</v>
      </c>
      <c r="M492" s="120"/>
    </row>
    <row r="493" spans="1:13" ht="18.75" x14ac:dyDescent="0.3">
      <c r="A493" s="120" t="str">
        <f>B493&amp;"_"&amp;COUNTIF($C$10:$C$10:B493,B493)</f>
        <v>أهلامين_316</v>
      </c>
      <c r="B493" s="120" t="str">
        <f>IF(ISBLANK([10]Data!B15)," ",[10]Data!$C$7)</f>
        <v>أهلامين</v>
      </c>
      <c r="C493" s="120" t="str">
        <f>IF(ISBLANK([10]Data!H15)," ",[10]Data!$L$7)</f>
        <v>6APG-9</v>
      </c>
      <c r="D493" s="120" t="str">
        <f>IF(ISBLANK([10]Data!B15)," ",[10]Data!B15)</f>
        <v>E132245333</v>
      </c>
      <c r="E493" s="120" t="str">
        <f>IF(ISBLANK([10]Data!C15)," ",[10]Data!C15)</f>
        <v>أهلمين4</v>
      </c>
      <c r="F493" s="120" t="str">
        <f>IF(ISBLANK([10]Data!D15)," ",[10]Data!D15)</f>
        <v>أنثى</v>
      </c>
      <c r="G493" s="120" t="str">
        <f>IF(ISBLANK([10]Data!E15)," ",[10]Data!E15)</f>
        <v xml:space="preserve"> </v>
      </c>
      <c r="H493" s="120">
        <f>IF(ISBLANK([10]Data!F15)," ",[10]Data!F15)</f>
        <v>2</v>
      </c>
      <c r="I493" s="120">
        <f>IF(ISBLANK([10]Data!G15)," ",[10]Data!G15)</f>
        <v>1</v>
      </c>
      <c r="J493" s="120">
        <f>IF(ISBLANK([10]Data!H15)," ",[10]Data!H15)</f>
        <v>5.57</v>
      </c>
      <c r="K493" s="120"/>
      <c r="L493" s="120">
        <f>IF(ISBLANK([10]Data!J15)," ",[10]Data!J15)</f>
        <v>6.61</v>
      </c>
      <c r="M493" s="120"/>
    </row>
    <row r="494" spans="1:13" ht="18.75" x14ac:dyDescent="0.3">
      <c r="A494" s="120" t="str">
        <f>B494&amp;"_"&amp;COUNTIF($C$10:$C$10:B494,B494)</f>
        <v>أهلامين_317</v>
      </c>
      <c r="B494" s="120" t="str">
        <f>IF(ISBLANK([10]Data!B16)," ",[10]Data!$C$7)</f>
        <v>أهلامين</v>
      </c>
      <c r="C494" s="120" t="str">
        <f>IF(ISBLANK([10]Data!H16)," ",[10]Data!$L$7)</f>
        <v>6APG-9</v>
      </c>
      <c r="D494" s="120" t="str">
        <f>IF(ISBLANK([10]Data!B16)," ",[10]Data!B16)</f>
        <v>E133087934</v>
      </c>
      <c r="E494" s="120" t="str">
        <f>IF(ISBLANK([10]Data!C16)," ",[10]Data!C16)</f>
        <v>أهلمين5</v>
      </c>
      <c r="F494" s="120" t="str">
        <f>IF(ISBLANK([10]Data!D16)," ",[10]Data!D16)</f>
        <v>أنثى</v>
      </c>
      <c r="G494" s="120" t="str">
        <f>IF(ISBLANK([10]Data!E16)," ",[10]Data!E16)</f>
        <v xml:space="preserve"> </v>
      </c>
      <c r="H494" s="120">
        <f>IF(ISBLANK([10]Data!F16)," ",[10]Data!F16)</f>
        <v>1</v>
      </c>
      <c r="I494" s="120">
        <f>IF(ISBLANK([10]Data!G16)," ",[10]Data!G16)</f>
        <v>1</v>
      </c>
      <c r="J494" s="120">
        <f>IF(ISBLANK([10]Data!H16)," ",[10]Data!H16)</f>
        <v>6.44</v>
      </c>
      <c r="K494" s="120"/>
      <c r="L494" s="120">
        <f>IF(ISBLANK([10]Data!J16)," ",[10]Data!J16)</f>
        <v>7.53</v>
      </c>
      <c r="M494" s="120"/>
    </row>
    <row r="495" spans="1:13" ht="18.75" x14ac:dyDescent="0.3">
      <c r="A495" s="120" t="str">
        <f>B495&amp;"_"&amp;COUNTIF($C$10:$C$10:B495,B495)</f>
        <v>أهلامين_318</v>
      </c>
      <c r="B495" s="120" t="str">
        <f>IF(ISBLANK([10]Data!B17)," ",[10]Data!$C$7)</f>
        <v>أهلامين</v>
      </c>
      <c r="C495" s="120" t="str">
        <f>IF(ISBLANK([10]Data!H17)," ",[10]Data!$L$7)</f>
        <v>6APG-9</v>
      </c>
      <c r="D495" s="120" t="str">
        <f>IF(ISBLANK([10]Data!B17)," ",[10]Data!B17)</f>
        <v>E139057118</v>
      </c>
      <c r="E495" s="120" t="str">
        <f>IF(ISBLANK([10]Data!C17)," ",[10]Data!C17)</f>
        <v>أهلمين6</v>
      </c>
      <c r="F495" s="120" t="str">
        <f>IF(ISBLANK([10]Data!D17)," ",[10]Data!D17)</f>
        <v>أنثى</v>
      </c>
      <c r="G495" s="120" t="str">
        <f>IF(ISBLANK([10]Data!E17)," ",[10]Data!E17)</f>
        <v xml:space="preserve"> </v>
      </c>
      <c r="H495" s="120">
        <f>IF(ISBLANK([10]Data!F17)," ",[10]Data!F17)</f>
        <v>1</v>
      </c>
      <c r="I495" s="120">
        <f>IF(ISBLANK([10]Data!G17)," ",[10]Data!G17)</f>
        <v>1</v>
      </c>
      <c r="J495" s="120">
        <f>IF(ISBLANK([10]Data!H17)," ",[10]Data!H17)</f>
        <v>8.16</v>
      </c>
      <c r="K495" s="120"/>
      <c r="L495" s="120">
        <f>IF(ISBLANK([10]Data!J17)," ",[10]Data!J17)</f>
        <v>8.84</v>
      </c>
      <c r="M495" s="120"/>
    </row>
    <row r="496" spans="1:13" ht="18.75" x14ac:dyDescent="0.3">
      <c r="A496" s="120" t="str">
        <f>B496&amp;"_"&amp;COUNTIF($C$10:$C$10:B496,B496)</f>
        <v>أهلامين_319</v>
      </c>
      <c r="B496" s="120" t="str">
        <f>IF(ISBLANK([10]Data!B18)," ",[10]Data!$C$7)</f>
        <v>أهلامين</v>
      </c>
      <c r="C496" s="120" t="str">
        <f>IF(ISBLANK([10]Data!H18)," ",[10]Data!$L$7)</f>
        <v>6APG-9</v>
      </c>
      <c r="D496" s="120" t="str">
        <f>IF(ISBLANK([10]Data!B18)," ",[10]Data!B18)</f>
        <v>E140099485</v>
      </c>
      <c r="E496" s="120" t="str">
        <f>IF(ISBLANK([10]Data!C18)," ",[10]Data!C18)</f>
        <v>أهلمين7</v>
      </c>
      <c r="F496" s="120" t="str">
        <f>IF(ISBLANK([10]Data!D18)," ",[10]Data!D18)</f>
        <v>ذكر</v>
      </c>
      <c r="G496" s="120" t="str">
        <f>IF(ISBLANK([10]Data!E18)," ",[10]Data!E18)</f>
        <v xml:space="preserve"> </v>
      </c>
      <c r="H496" s="120">
        <f>IF(ISBLANK([10]Data!F18)," ",[10]Data!F18)</f>
        <v>1</v>
      </c>
      <c r="I496" s="120">
        <f>IF(ISBLANK([10]Data!G18)," ",[10]Data!G18)</f>
        <v>1</v>
      </c>
      <c r="J496" s="120">
        <f>IF(ISBLANK([10]Data!H18)," ",[10]Data!H18)</f>
        <v>4.97</v>
      </c>
      <c r="K496" s="120"/>
      <c r="L496" s="120">
        <f>IF(ISBLANK([10]Data!J18)," ",[10]Data!J18)</f>
        <v>4.01</v>
      </c>
      <c r="M496" s="120"/>
    </row>
    <row r="497" spans="1:13" ht="18.75" x14ac:dyDescent="0.3">
      <c r="A497" s="120" t="str">
        <f>B497&amp;"_"&amp;COUNTIF($C$10:$C$10:B497,B497)</f>
        <v>أهلامين_320</v>
      </c>
      <c r="B497" s="120" t="str">
        <f>IF(ISBLANK([10]Data!B19)," ",[10]Data!$C$7)</f>
        <v>أهلامين</v>
      </c>
      <c r="C497" s="120" t="str">
        <f>IF(ISBLANK([10]Data!H19)," ",[10]Data!$L$7)</f>
        <v>6APG-9</v>
      </c>
      <c r="D497" s="120" t="str">
        <f>IF(ISBLANK([10]Data!B19)," ",[10]Data!B19)</f>
        <v>E140099487</v>
      </c>
      <c r="E497" s="120" t="str">
        <f>IF(ISBLANK([10]Data!C19)," ",[10]Data!C19)</f>
        <v>أهلمين8</v>
      </c>
      <c r="F497" s="120" t="str">
        <f>IF(ISBLANK([10]Data!D19)," ",[10]Data!D19)</f>
        <v>ذكر</v>
      </c>
      <c r="G497" s="120" t="str">
        <f>IF(ISBLANK([10]Data!E19)," ",[10]Data!E19)</f>
        <v xml:space="preserve"> </v>
      </c>
      <c r="H497" s="120">
        <f>IF(ISBLANK([10]Data!F19)," ",[10]Data!F19)</f>
        <v>1</v>
      </c>
      <c r="I497" s="120">
        <f>IF(ISBLANK([10]Data!G19)," ",[10]Data!G19)</f>
        <v>1</v>
      </c>
      <c r="J497" s="120">
        <f>IF(ISBLANK([10]Data!H19)," ",[10]Data!H19)</f>
        <v>5.33</v>
      </c>
      <c r="K497" s="120"/>
      <c r="L497" s="120">
        <f>IF(ISBLANK([10]Data!J19)," ",[10]Data!J19)</f>
        <v>4.53</v>
      </c>
      <c r="M497" s="120"/>
    </row>
    <row r="498" spans="1:13" ht="18.75" x14ac:dyDescent="0.3">
      <c r="A498" s="120" t="str">
        <f>B498&amp;"_"&amp;COUNTIF($C$10:$C$10:B498,B498)</f>
        <v>أهلامين_321</v>
      </c>
      <c r="B498" s="120" t="str">
        <f>IF(ISBLANK([10]Data!B20)," ",[10]Data!$C$7)</f>
        <v>أهلامين</v>
      </c>
      <c r="C498" s="120" t="str">
        <f>IF(ISBLANK([10]Data!H20)," ",[10]Data!$L$7)</f>
        <v>6APG-9</v>
      </c>
      <c r="D498" s="120" t="str">
        <f>IF(ISBLANK([10]Data!B20)," ",[10]Data!B20)</f>
        <v>E140121535</v>
      </c>
      <c r="E498" s="120" t="str">
        <f>IF(ISBLANK([10]Data!C20)," ",[10]Data!C20)</f>
        <v>أهلمين9</v>
      </c>
      <c r="F498" s="120" t="str">
        <f>IF(ISBLANK([10]Data!D20)," ",[10]Data!D20)</f>
        <v>ذكر</v>
      </c>
      <c r="G498" s="120" t="str">
        <f>IF(ISBLANK([10]Data!E20)," ",[10]Data!E20)</f>
        <v xml:space="preserve"> </v>
      </c>
      <c r="H498" s="120">
        <f>IF(ISBLANK([10]Data!F20)," ",[10]Data!F20)</f>
        <v>1</v>
      </c>
      <c r="I498" s="120">
        <f>IF(ISBLANK([10]Data!G20)," ",[10]Data!G20)</f>
        <v>1</v>
      </c>
      <c r="J498" s="120">
        <f>IF(ISBLANK([10]Data!H20)," ",[10]Data!H20)</f>
        <v>5.42</v>
      </c>
      <c r="K498" s="120"/>
      <c r="L498" s="120">
        <f>IF(ISBLANK([10]Data!J20)," ",[10]Data!J20)</f>
        <v>5.63</v>
      </c>
      <c r="M498" s="120"/>
    </row>
    <row r="499" spans="1:13" ht="18.75" x14ac:dyDescent="0.3">
      <c r="A499" s="120" t="str">
        <f>B499&amp;"_"&amp;COUNTIF($C$10:$C$10:B499,B499)</f>
        <v>أهلامين_322</v>
      </c>
      <c r="B499" s="120" t="str">
        <f>IF(ISBLANK([10]Data!B21)," ",[10]Data!$C$7)</f>
        <v>أهلامين</v>
      </c>
      <c r="C499" s="120" t="str">
        <f>IF(ISBLANK([10]Data!H21)," ",[10]Data!$L$7)</f>
        <v>6APG-9</v>
      </c>
      <c r="D499" s="120" t="str">
        <f>IF(ISBLANK([10]Data!B21)," ",[10]Data!B21)</f>
        <v>E140121536</v>
      </c>
      <c r="E499" s="120" t="str">
        <f>IF(ISBLANK([10]Data!C21)," ",[10]Data!C21)</f>
        <v>أهلمين10</v>
      </c>
      <c r="F499" s="120" t="str">
        <f>IF(ISBLANK([10]Data!D21)," ",[10]Data!D21)</f>
        <v>ذكر</v>
      </c>
      <c r="G499" s="120" t="str">
        <f>IF(ISBLANK([10]Data!E21)," ",[10]Data!E21)</f>
        <v xml:space="preserve"> </v>
      </c>
      <c r="H499" s="120">
        <f>IF(ISBLANK([10]Data!F21)," ",[10]Data!F21)</f>
        <v>1</v>
      </c>
      <c r="I499" s="120">
        <f>IF(ISBLANK([10]Data!G21)," ",[10]Data!G21)</f>
        <v>1</v>
      </c>
      <c r="J499" s="120">
        <f>IF(ISBLANK([10]Data!H21)," ",[10]Data!H21)</f>
        <v>7.93</v>
      </c>
      <c r="K499" s="120"/>
      <c r="L499" s="120">
        <f>IF(ISBLANK([10]Data!J21)," ",[10]Data!J21)</f>
        <v>9.27</v>
      </c>
      <c r="M499" s="120"/>
    </row>
    <row r="500" spans="1:13" ht="18.75" x14ac:dyDescent="0.3">
      <c r="A500" s="120" t="str">
        <f>B500&amp;"_"&amp;COUNTIF($C$10:$C$10:B500,B500)</f>
        <v>أهلامين_323</v>
      </c>
      <c r="B500" s="120" t="str">
        <f>IF(ISBLANK([10]Data!B22)," ",[10]Data!$C$7)</f>
        <v>أهلامين</v>
      </c>
      <c r="C500" s="120" t="str">
        <f>IF(ISBLANK([10]Data!H22)," ",[10]Data!$L$7)</f>
        <v>6APG-9</v>
      </c>
      <c r="D500" s="120" t="str">
        <f>IF(ISBLANK([10]Data!B22)," ",[10]Data!B22)</f>
        <v>E141118470</v>
      </c>
      <c r="E500" s="120" t="str">
        <f>IF(ISBLANK([10]Data!C22)," ",[10]Data!C22)</f>
        <v>أهلمين11</v>
      </c>
      <c r="F500" s="120" t="str">
        <f>IF(ISBLANK([10]Data!D22)," ",[10]Data!D22)</f>
        <v>ذكر</v>
      </c>
      <c r="G500" s="120" t="str">
        <f>IF(ISBLANK([10]Data!E22)," ",[10]Data!E22)</f>
        <v xml:space="preserve"> </v>
      </c>
      <c r="H500" s="120">
        <f>IF(ISBLANK([10]Data!F22)," ",[10]Data!F22)</f>
        <v>1</v>
      </c>
      <c r="I500" s="120">
        <f>IF(ISBLANK([10]Data!G22)," ",[10]Data!G22)</f>
        <v>1</v>
      </c>
      <c r="J500" s="120">
        <f>IF(ISBLANK([10]Data!H22)," ",[10]Data!H22)</f>
        <v>5.48</v>
      </c>
      <c r="K500" s="120"/>
      <c r="L500" s="120">
        <f>IF(ISBLANK([10]Data!J22)," ",[10]Data!J22)</f>
        <v>7.18</v>
      </c>
      <c r="M500" s="120"/>
    </row>
    <row r="501" spans="1:13" ht="18.75" x14ac:dyDescent="0.3">
      <c r="A501" s="120" t="str">
        <f>B501&amp;"_"&amp;COUNTIF($C$10:$C$10:B501,B501)</f>
        <v>أهلامين_324</v>
      </c>
      <c r="B501" s="120" t="str">
        <f>IF(ISBLANK([10]Data!B23)," ",[10]Data!$C$7)</f>
        <v>أهلامين</v>
      </c>
      <c r="C501" s="120" t="str">
        <f>IF(ISBLANK([10]Data!H23)," ",[10]Data!$L$7)</f>
        <v>6APG-9</v>
      </c>
      <c r="D501" s="120" t="str">
        <f>IF(ISBLANK([10]Data!B23)," ",[10]Data!B23)</f>
        <v>E141124147</v>
      </c>
      <c r="E501" s="120" t="str">
        <f>IF(ISBLANK([10]Data!C23)," ",[10]Data!C23)</f>
        <v>أهلمين12</v>
      </c>
      <c r="F501" s="120" t="str">
        <f>IF(ISBLANK([10]Data!D23)," ",[10]Data!D23)</f>
        <v>ذكر</v>
      </c>
      <c r="G501" s="120" t="str">
        <f>IF(ISBLANK([10]Data!E23)," ",[10]Data!E23)</f>
        <v xml:space="preserve"> </v>
      </c>
      <c r="H501" s="120">
        <f>IF(ISBLANK([10]Data!F23)," ",[10]Data!F23)</f>
        <v>1</v>
      </c>
      <c r="I501" s="120">
        <f>IF(ISBLANK([10]Data!G23)," ",[10]Data!G23)</f>
        <v>1</v>
      </c>
      <c r="J501" s="120">
        <f>IF(ISBLANK([10]Data!H23)," ",[10]Data!H23)</f>
        <v>5.77</v>
      </c>
      <c r="K501" s="120"/>
      <c r="L501" s="120">
        <f>IF(ISBLANK([10]Data!J23)," ",[10]Data!J23)</f>
        <v>7.44</v>
      </c>
      <c r="M501" s="120"/>
    </row>
    <row r="502" spans="1:13" ht="18.75" x14ac:dyDescent="0.3">
      <c r="A502" s="120" t="str">
        <f>B502&amp;"_"&amp;COUNTIF($C$10:$C$10:B502,B502)</f>
        <v>أهلامين_325</v>
      </c>
      <c r="B502" s="120" t="str">
        <f>IF(ISBLANK([10]Data!B24)," ",[10]Data!$C$7)</f>
        <v>أهلامين</v>
      </c>
      <c r="C502" s="120" t="str">
        <f>IF(ISBLANK([10]Data!H24)," ",[10]Data!$L$7)</f>
        <v>6APG-9</v>
      </c>
      <c r="D502" s="120" t="str">
        <f>IF(ISBLANK([10]Data!B24)," ",[10]Data!B24)</f>
        <v>E142094383</v>
      </c>
      <c r="E502" s="120" t="str">
        <f>IF(ISBLANK([10]Data!C24)," ",[10]Data!C24)</f>
        <v>أهلمين13</v>
      </c>
      <c r="F502" s="120" t="str">
        <f>IF(ISBLANK([10]Data!D24)," ",[10]Data!D24)</f>
        <v>أنثى</v>
      </c>
      <c r="G502" s="120" t="str">
        <f>IF(ISBLANK([10]Data!E24)," ",[10]Data!E24)</f>
        <v xml:space="preserve"> </v>
      </c>
      <c r="H502" s="120">
        <f>IF(ISBLANK([10]Data!F24)," ",[10]Data!F24)</f>
        <v>2</v>
      </c>
      <c r="I502" s="120">
        <f>IF(ISBLANK([10]Data!G24)," ",[10]Data!G24)</f>
        <v>1</v>
      </c>
      <c r="J502" s="120">
        <f>IF(ISBLANK([10]Data!H24)," ",[10]Data!H24)</f>
        <v>4.92</v>
      </c>
      <c r="K502" s="120"/>
      <c r="L502" s="120">
        <f>IF(ISBLANK([10]Data!J24)," ",[10]Data!J24)</f>
        <v>2.79</v>
      </c>
      <c r="M502" s="120"/>
    </row>
    <row r="503" spans="1:13" ht="18.75" x14ac:dyDescent="0.3">
      <c r="A503" s="120" t="str">
        <f>B503&amp;"_"&amp;COUNTIF($C$10:$C$10:B503,B503)</f>
        <v>أهلامين_326</v>
      </c>
      <c r="B503" s="120" t="str">
        <f>IF(ISBLANK([10]Data!B25)," ",[10]Data!$C$7)</f>
        <v>أهلامين</v>
      </c>
      <c r="C503" s="120" t="str">
        <f>IF(ISBLANK([10]Data!H25)," ",[10]Data!$L$7)</f>
        <v>6APG-9</v>
      </c>
      <c r="D503" s="120" t="str">
        <f>IF(ISBLANK([10]Data!B25)," ",[10]Data!B25)</f>
        <v>E142121685</v>
      </c>
      <c r="E503" s="120" t="str">
        <f>IF(ISBLANK([10]Data!C25)," ",[10]Data!C25)</f>
        <v>أهلمين14</v>
      </c>
      <c r="F503" s="120" t="str">
        <f>IF(ISBLANK([10]Data!D25)," ",[10]Data!D25)</f>
        <v>أنثى</v>
      </c>
      <c r="G503" s="120" t="str">
        <f>IF(ISBLANK([10]Data!E25)," ",[10]Data!E25)</f>
        <v xml:space="preserve"> </v>
      </c>
      <c r="H503" s="120">
        <f>IF(ISBLANK([10]Data!F25)," ",[10]Data!F25)</f>
        <v>1</v>
      </c>
      <c r="I503" s="120">
        <f>IF(ISBLANK([10]Data!G25)," ",[10]Data!G25)</f>
        <v>1</v>
      </c>
      <c r="J503" s="120">
        <f>IF(ISBLANK([10]Data!H25)," ",[10]Data!H25)</f>
        <v>5.95</v>
      </c>
      <c r="K503" s="120"/>
      <c r="L503" s="120">
        <f>IF(ISBLANK([10]Data!J25)," ",[10]Data!J25)</f>
        <v>6.64</v>
      </c>
      <c r="M503" s="120"/>
    </row>
    <row r="504" spans="1:13" ht="18.75" x14ac:dyDescent="0.3">
      <c r="A504" s="120" t="str">
        <f>B504&amp;"_"&amp;COUNTIF($C$10:$C$10:B504,B504)</f>
        <v>أهلامين_327</v>
      </c>
      <c r="B504" s="120" t="str">
        <f>IF(ISBLANK([10]Data!B26)," ",[10]Data!$C$7)</f>
        <v>أهلامين</v>
      </c>
      <c r="C504" s="120" t="str">
        <f>IF(ISBLANK([10]Data!H26)," ",[10]Data!$L$7)</f>
        <v>6APG-9</v>
      </c>
      <c r="D504" s="120" t="str">
        <f>IF(ISBLANK([10]Data!B26)," ",[10]Data!B26)</f>
        <v>E144124234</v>
      </c>
      <c r="E504" s="120" t="str">
        <f>IF(ISBLANK([10]Data!C26)," ",[10]Data!C26)</f>
        <v>أهلمين15</v>
      </c>
      <c r="F504" s="120" t="str">
        <f>IF(ISBLANK([10]Data!D26)," ",[10]Data!D26)</f>
        <v>أنثى</v>
      </c>
      <c r="G504" s="120" t="str">
        <f>IF(ISBLANK([10]Data!E26)," ",[10]Data!E26)</f>
        <v xml:space="preserve"> </v>
      </c>
      <c r="H504" s="120">
        <f>IF(ISBLANK([10]Data!F26)," ",[10]Data!F26)</f>
        <v>1</v>
      </c>
      <c r="I504" s="120">
        <f>IF(ISBLANK([10]Data!G26)," ",[10]Data!G26)</f>
        <v>1</v>
      </c>
      <c r="J504" s="120">
        <f>IF(ISBLANK([10]Data!H26)," ",[10]Data!H26)</f>
        <v>5.6</v>
      </c>
      <c r="K504" s="120"/>
      <c r="L504" s="120">
        <f>IF(ISBLANK([10]Data!J26)," ",[10]Data!J26)</f>
        <v>6.77</v>
      </c>
      <c r="M504" s="120"/>
    </row>
    <row r="505" spans="1:13" ht="18.75" x14ac:dyDescent="0.3">
      <c r="A505" s="120" t="str">
        <f>B505&amp;"_"&amp;COUNTIF($C$10:$C$10:B505,B505)</f>
        <v>أهلامين_328</v>
      </c>
      <c r="B505" s="120" t="str">
        <f>IF(ISBLANK([10]Data!B27)," ",[10]Data!$C$7)</f>
        <v>أهلامين</v>
      </c>
      <c r="C505" s="120" t="str">
        <f>IF(ISBLANK([10]Data!H27)," ",[10]Data!$L$7)</f>
        <v>6APG-9</v>
      </c>
      <c r="D505" s="120" t="str">
        <f>IF(ISBLANK([10]Data!B27)," ",[10]Data!B27)</f>
        <v>E144124236</v>
      </c>
      <c r="E505" s="120" t="str">
        <f>IF(ISBLANK([10]Data!C27)," ",[10]Data!C27)</f>
        <v>أهلمين16</v>
      </c>
      <c r="F505" s="120" t="str">
        <f>IF(ISBLANK([10]Data!D27)," ",[10]Data!D27)</f>
        <v>أنثى</v>
      </c>
      <c r="G505" s="120" t="str">
        <f>IF(ISBLANK([10]Data!E27)," ",[10]Data!E27)</f>
        <v xml:space="preserve"> </v>
      </c>
      <c r="H505" s="120">
        <f>IF(ISBLANK([10]Data!F27)," ",[10]Data!F27)</f>
        <v>1</v>
      </c>
      <c r="I505" s="120">
        <f>IF(ISBLANK([10]Data!G27)," ",[10]Data!G27)</f>
        <v>1</v>
      </c>
      <c r="J505" s="120">
        <f>IF(ISBLANK([10]Data!H27)," ",[10]Data!H27)</f>
        <v>5.05</v>
      </c>
      <c r="K505" s="120"/>
      <c r="L505" s="120">
        <f>IF(ISBLANK([10]Data!J27)," ",[10]Data!J27)</f>
        <v>4.1900000000000004</v>
      </c>
      <c r="M505" s="120"/>
    </row>
    <row r="506" spans="1:13" ht="18.75" x14ac:dyDescent="0.3">
      <c r="A506" s="120" t="str">
        <f>B506&amp;"_"&amp;COUNTIF($C$10:$C$10:B506,B506)</f>
        <v>أهلامين_329</v>
      </c>
      <c r="B506" s="120" t="str">
        <f>IF(ISBLANK([10]Data!B28)," ",[10]Data!$C$7)</f>
        <v>أهلامين</v>
      </c>
      <c r="C506" s="120" t="str">
        <f>IF(ISBLANK([10]Data!H28)," ",[10]Data!$L$7)</f>
        <v>6APG-9</v>
      </c>
      <c r="D506" s="120" t="str">
        <f>IF(ISBLANK([10]Data!B28)," ",[10]Data!B28)</f>
        <v>E144124238</v>
      </c>
      <c r="E506" s="120" t="str">
        <f>IF(ISBLANK([10]Data!C28)," ",[10]Data!C28)</f>
        <v>أهلمين17</v>
      </c>
      <c r="F506" s="120" t="str">
        <f>IF(ISBLANK([10]Data!D28)," ",[10]Data!D28)</f>
        <v>أنثى</v>
      </c>
      <c r="G506" s="120" t="str">
        <f>IF(ISBLANK([10]Data!E28)," ",[10]Data!E28)</f>
        <v xml:space="preserve"> </v>
      </c>
      <c r="H506" s="120">
        <f>IF(ISBLANK([10]Data!F28)," ",[10]Data!F28)</f>
        <v>1</v>
      </c>
      <c r="I506" s="120">
        <f>IF(ISBLANK([10]Data!G28)," ",[10]Data!G28)</f>
        <v>1</v>
      </c>
      <c r="J506" s="120">
        <f>IF(ISBLANK([10]Data!H28)," ",[10]Data!H28)</f>
        <v>5.3</v>
      </c>
      <c r="K506" s="120"/>
      <c r="L506" s="120">
        <f>IF(ISBLANK([10]Data!J28)," ",[10]Data!J28)</f>
        <v>5.08</v>
      </c>
      <c r="M506" s="120"/>
    </row>
    <row r="507" spans="1:13" ht="18.75" x14ac:dyDescent="0.3">
      <c r="A507" s="120" t="str">
        <f>B507&amp;"_"&amp;COUNTIF($C$10:$C$10:B507,B507)</f>
        <v>أهلامين_330</v>
      </c>
      <c r="B507" s="120" t="str">
        <f>IF(ISBLANK([10]Data!B29)," ",[10]Data!$C$7)</f>
        <v>أهلامين</v>
      </c>
      <c r="C507" s="120" t="str">
        <f>IF(ISBLANK([10]Data!H29)," ",[10]Data!$L$7)</f>
        <v>6APG-9</v>
      </c>
      <c r="D507" s="120" t="str">
        <f>IF(ISBLANK([10]Data!B29)," ",[10]Data!B29)</f>
        <v>E147108468</v>
      </c>
      <c r="E507" s="120" t="str">
        <f>IF(ISBLANK([10]Data!C29)," ",[10]Data!C29)</f>
        <v>أهلمين18</v>
      </c>
      <c r="F507" s="120" t="str">
        <f>IF(ISBLANK([10]Data!D29)," ",[10]Data!D29)</f>
        <v>أنثى</v>
      </c>
      <c r="G507" s="120">
        <f>IF(ISBLANK([10]Data!E29)," ",[10]Data!E29)</f>
        <v>1</v>
      </c>
      <c r="H507" s="120">
        <f>IF(ISBLANK([10]Data!F29)," ",[10]Data!F29)</f>
        <v>1</v>
      </c>
      <c r="I507" s="120">
        <f>IF(ISBLANK([10]Data!G29)," ",[10]Data!G29)</f>
        <v>1</v>
      </c>
      <c r="J507" s="120">
        <f>IF(ISBLANK([10]Data!H29)," ",[10]Data!H29)</f>
        <v>5.16</v>
      </c>
      <c r="K507" s="120"/>
      <c r="L507" s="120">
        <f>IF(ISBLANK([10]Data!J29)," ",[10]Data!J29)</f>
        <v>6.31</v>
      </c>
      <c r="M507" s="120"/>
    </row>
    <row r="508" spans="1:13" ht="18.75" x14ac:dyDescent="0.3">
      <c r="A508" s="120" t="str">
        <f>B508&amp;"_"&amp;COUNTIF($C$10:$C$10:B508,B508)</f>
        <v>أهلامين_331</v>
      </c>
      <c r="B508" s="120" t="str">
        <f>IF(ISBLANK([10]Data!B30)," ",[10]Data!$C$7)</f>
        <v>أهلامين</v>
      </c>
      <c r="C508" s="120" t="str">
        <f>IF(ISBLANK([10]Data!H30)," ",[10]Data!$L$7)</f>
        <v>6APG-9</v>
      </c>
      <c r="D508" s="120" t="str">
        <f>IF(ISBLANK([10]Data!B30)," ",[10]Data!B30)</f>
        <v>E148029910</v>
      </c>
      <c r="E508" s="120" t="str">
        <f>IF(ISBLANK([10]Data!C30)," ",[10]Data!C30)</f>
        <v>أهلمين19</v>
      </c>
      <c r="F508" s="120" t="str">
        <f>IF(ISBLANK([10]Data!D30)," ",[10]Data!D30)</f>
        <v>أنثى</v>
      </c>
      <c r="G508" s="120" t="str">
        <f>IF(ISBLANK([10]Data!E30)," ",[10]Data!E30)</f>
        <v xml:space="preserve"> </v>
      </c>
      <c r="H508" s="120">
        <f>IF(ISBLANK([10]Data!F30)," ",[10]Data!F30)</f>
        <v>1</v>
      </c>
      <c r="I508" s="120">
        <f>IF(ISBLANK([10]Data!G30)," ",[10]Data!G30)</f>
        <v>1</v>
      </c>
      <c r="J508" s="120">
        <f>IF(ISBLANK([10]Data!H30)," ",[10]Data!H30)</f>
        <v>8.27</v>
      </c>
      <c r="K508" s="120"/>
      <c r="L508" s="120">
        <f>IF(ISBLANK([10]Data!J30)," ",[10]Data!J30)</f>
        <v>9.33</v>
      </c>
      <c r="M508" s="120"/>
    </row>
    <row r="509" spans="1:13" ht="18.75" x14ac:dyDescent="0.3">
      <c r="A509" s="120" t="str">
        <f>B509&amp;"_"&amp;COUNTIF($C$10:$C$10:B509,B509)</f>
        <v>أهلامين_332</v>
      </c>
      <c r="B509" s="120" t="str">
        <f>IF(ISBLANK([10]Data!B31)," ",[10]Data!$C$7)</f>
        <v>أهلامين</v>
      </c>
      <c r="C509" s="120" t="str">
        <f>IF(ISBLANK([10]Data!H31)," ",[10]Data!$L$7)</f>
        <v>6APG-9</v>
      </c>
      <c r="D509" s="120" t="str">
        <f>IF(ISBLANK([10]Data!B31)," ",[10]Data!B31)</f>
        <v>E148108395</v>
      </c>
      <c r="E509" s="120" t="str">
        <f>IF(ISBLANK([10]Data!C31)," ",[10]Data!C31)</f>
        <v>أهلمين20</v>
      </c>
      <c r="F509" s="120" t="str">
        <f>IF(ISBLANK([10]Data!D31)," ",[10]Data!D31)</f>
        <v>ذكر</v>
      </c>
      <c r="G509" s="120">
        <f>IF(ISBLANK([10]Data!E31)," ",[10]Data!E31)</f>
        <v>1</v>
      </c>
      <c r="H509" s="120">
        <f>IF(ISBLANK([10]Data!F31)," ",[10]Data!F31)</f>
        <v>1</v>
      </c>
      <c r="I509" s="120">
        <f>IF(ISBLANK([10]Data!G31)," ",[10]Data!G31)</f>
        <v>1</v>
      </c>
      <c r="J509" s="120">
        <f>IF(ISBLANK([10]Data!H31)," ",[10]Data!H31)</f>
        <v>5.21</v>
      </c>
      <c r="K509" s="120"/>
      <c r="L509" s="120">
        <f>IF(ISBLANK([10]Data!J31)," ",[10]Data!J31)</f>
        <v>5.83</v>
      </c>
      <c r="M509" s="120"/>
    </row>
    <row r="510" spans="1:13" ht="18.75" x14ac:dyDescent="0.3">
      <c r="A510" s="120" t="str">
        <f>B510&amp;"_"&amp;COUNTIF($C$10:$C$10:B510,B510)</f>
        <v>أهلامين_333</v>
      </c>
      <c r="B510" s="120" t="str">
        <f>IF(ISBLANK([10]Data!B32)," ",[10]Data!$C$7)</f>
        <v>أهلامين</v>
      </c>
      <c r="C510" s="120" t="str">
        <f>IF(ISBLANK([10]Data!H32)," ",[10]Data!$L$7)</f>
        <v>6APG-9</v>
      </c>
      <c r="D510" s="120" t="str">
        <f>IF(ISBLANK([10]Data!B32)," ",[10]Data!B32)</f>
        <v>E149094374</v>
      </c>
      <c r="E510" s="120" t="str">
        <f>IF(ISBLANK([10]Data!C32)," ",[10]Data!C32)</f>
        <v>أهلمين21</v>
      </c>
      <c r="F510" s="120" t="str">
        <f>IF(ISBLANK([10]Data!D32)," ",[10]Data!D32)</f>
        <v>أنثى</v>
      </c>
      <c r="G510" s="120" t="str">
        <f>IF(ISBLANK([10]Data!E32)," ",[10]Data!E32)</f>
        <v xml:space="preserve"> </v>
      </c>
      <c r="H510" s="120">
        <f>IF(ISBLANK([10]Data!F32)," ",[10]Data!F32)</f>
        <v>1</v>
      </c>
      <c r="I510" s="120">
        <f>IF(ISBLANK([10]Data!G32)," ",[10]Data!G32)</f>
        <v>1</v>
      </c>
      <c r="J510" s="120">
        <f>IF(ISBLANK([10]Data!H32)," ",[10]Data!H32)</f>
        <v>5.3</v>
      </c>
      <c r="K510" s="120"/>
      <c r="L510" s="120">
        <f>IF(ISBLANK([10]Data!J32)," ",[10]Data!J32)</f>
        <v>4.5</v>
      </c>
      <c r="M510" s="120"/>
    </row>
    <row r="511" spans="1:13" ht="18.75" x14ac:dyDescent="0.3">
      <c r="A511" s="120" t="str">
        <f>B511&amp;"_"&amp;COUNTIF($C$10:$C$10:B511,B511)</f>
        <v>أهلامين_334</v>
      </c>
      <c r="B511" s="120" t="str">
        <f>IF(ISBLANK([10]Data!B33)," ",[10]Data!$C$7)</f>
        <v>أهلامين</v>
      </c>
      <c r="C511" s="120" t="str">
        <f>IF(ISBLANK([10]Data!H33)," ",[10]Data!$L$7)</f>
        <v>6APG-9</v>
      </c>
      <c r="D511" s="120" t="str">
        <f>IF(ISBLANK([10]Data!B33)," ",[10]Data!B33)</f>
        <v>E149095399</v>
      </c>
      <c r="E511" s="120" t="str">
        <f>IF(ISBLANK([10]Data!C33)," ",[10]Data!C33)</f>
        <v>أهلمين22</v>
      </c>
      <c r="F511" s="120" t="str">
        <f>IF(ISBLANK([10]Data!D33)," ",[10]Data!D33)</f>
        <v>ذكر</v>
      </c>
      <c r="G511" s="120" t="str">
        <f>IF(ISBLANK([10]Data!E33)," ",[10]Data!E33)</f>
        <v xml:space="preserve"> </v>
      </c>
      <c r="H511" s="120">
        <f>IF(ISBLANK([10]Data!F33)," ",[10]Data!F33)</f>
        <v>2</v>
      </c>
      <c r="I511" s="120">
        <f>IF(ISBLANK([10]Data!G33)," ",[10]Data!G33)</f>
        <v>1</v>
      </c>
      <c r="J511" s="120">
        <f>IF(ISBLANK([10]Data!H33)," ",[10]Data!H33)</f>
        <v>5.15</v>
      </c>
      <c r="K511" s="120"/>
      <c r="L511" s="120">
        <f>IF(ISBLANK([10]Data!J33)," ",[10]Data!J33)</f>
        <v>5.61</v>
      </c>
      <c r="M511" s="120"/>
    </row>
    <row r="512" spans="1:13" ht="18.75" x14ac:dyDescent="0.3">
      <c r="A512" s="120" t="str">
        <f>B512&amp;"_"&amp;COUNTIF($C$10:$C$10:B512,B512)</f>
        <v>أهلامين_335</v>
      </c>
      <c r="B512" s="120" t="str">
        <f>IF(ISBLANK([10]Data!B34)," ",[10]Data!$C$7)</f>
        <v>أهلامين</v>
      </c>
      <c r="C512" s="120" t="str">
        <f>IF(ISBLANK([10]Data!H34)," ",[10]Data!$L$7)</f>
        <v>6APG-9</v>
      </c>
      <c r="D512" s="120" t="str">
        <f>IF(ISBLANK([10]Data!B34)," ",[10]Data!B34)</f>
        <v>E149099449</v>
      </c>
      <c r="E512" s="120" t="str">
        <f>IF(ISBLANK([10]Data!C34)," ",[10]Data!C34)</f>
        <v>أهلمين23</v>
      </c>
      <c r="F512" s="120" t="str">
        <f>IF(ISBLANK([10]Data!D34)," ",[10]Data!D34)</f>
        <v>أنثى</v>
      </c>
      <c r="G512" s="120" t="str">
        <f>IF(ISBLANK([10]Data!E34)," ",[10]Data!E34)</f>
        <v xml:space="preserve"> </v>
      </c>
      <c r="H512" s="120">
        <f>IF(ISBLANK([10]Data!F34)," ",[10]Data!F34)</f>
        <v>1</v>
      </c>
      <c r="I512" s="120">
        <f>IF(ISBLANK([10]Data!G34)," ",[10]Data!G34)</f>
        <v>1</v>
      </c>
      <c r="J512" s="120">
        <f>IF(ISBLANK([10]Data!H34)," ",[10]Data!H34)</f>
        <v>6.34</v>
      </c>
      <c r="K512" s="120"/>
      <c r="L512" s="120">
        <f>IF(ISBLANK([10]Data!J34)," ",[10]Data!J34)</f>
        <v>7.64</v>
      </c>
      <c r="M512" s="120"/>
    </row>
    <row r="513" spans="1:13" ht="18.75" x14ac:dyDescent="0.3">
      <c r="A513" s="120" t="str">
        <f>B513&amp;"_"&amp;COUNTIF($C$10:$C$10:B513,B513)</f>
        <v>أهلامين_336</v>
      </c>
      <c r="B513" s="120" t="str">
        <f>IF(ISBLANK([10]Data!B35)," ",[10]Data!$C$7)</f>
        <v>أهلامين</v>
      </c>
      <c r="C513" s="120" t="str">
        <f>IF(ISBLANK([10]Data!H35)," ",[10]Data!$L$7)</f>
        <v>6APG-9</v>
      </c>
      <c r="D513" s="120" t="str">
        <f>IF(ISBLANK([10]Data!B35)," ",[10]Data!B35)</f>
        <v>E149099450</v>
      </c>
      <c r="E513" s="120" t="str">
        <f>IF(ISBLANK([10]Data!C35)," ",[10]Data!C35)</f>
        <v>أهلمين24</v>
      </c>
      <c r="F513" s="120" t="str">
        <f>IF(ISBLANK([10]Data!D35)," ",[10]Data!D35)</f>
        <v>أنثى</v>
      </c>
      <c r="G513" s="120" t="str">
        <f>IF(ISBLANK([10]Data!E35)," ",[10]Data!E35)</f>
        <v xml:space="preserve"> </v>
      </c>
      <c r="H513" s="120">
        <f>IF(ISBLANK([10]Data!F35)," ",[10]Data!F35)</f>
        <v>1</v>
      </c>
      <c r="I513" s="120">
        <f>IF(ISBLANK([10]Data!G35)," ",[10]Data!G35)</f>
        <v>1</v>
      </c>
      <c r="J513" s="120">
        <f>IF(ISBLANK([10]Data!H35)," ",[10]Data!H35)</f>
        <v>5.0199999999999996</v>
      </c>
      <c r="K513" s="120"/>
      <c r="L513" s="120">
        <f>IF(ISBLANK([10]Data!J35)," ",[10]Data!J35)</f>
        <v>5.61</v>
      </c>
      <c r="M513" s="120"/>
    </row>
    <row r="514" spans="1:13" ht="18.75" x14ac:dyDescent="0.3">
      <c r="A514" s="120" t="str">
        <f>B514&amp;"_"&amp;COUNTIF($C$10:$C$10:B514,B514)</f>
        <v>أهلامين_337</v>
      </c>
      <c r="B514" s="120" t="str">
        <f>IF(ISBLANK([10]Data!B36)," ",[10]Data!$C$7)</f>
        <v>أهلامين</v>
      </c>
      <c r="C514" s="120" t="str">
        <f>IF(ISBLANK([10]Data!H36)," ",[10]Data!$L$7)</f>
        <v>6APG-9</v>
      </c>
      <c r="D514" s="120" t="str">
        <f>IF(ISBLANK([10]Data!B36)," ",[10]Data!B36)</f>
        <v>E149099452</v>
      </c>
      <c r="E514" s="120" t="str">
        <f>IF(ISBLANK([10]Data!C36)," ",[10]Data!C36)</f>
        <v>أهلمين25</v>
      </c>
      <c r="F514" s="120" t="str">
        <f>IF(ISBLANK([10]Data!D36)," ",[10]Data!D36)</f>
        <v>أنثى</v>
      </c>
      <c r="G514" s="120" t="str">
        <f>IF(ISBLANK([10]Data!E36)," ",[10]Data!E36)</f>
        <v xml:space="preserve"> </v>
      </c>
      <c r="H514" s="120">
        <f>IF(ISBLANK([10]Data!F36)," ",[10]Data!F36)</f>
        <v>1</v>
      </c>
      <c r="I514" s="120">
        <f>IF(ISBLANK([10]Data!G36)," ",[10]Data!G36)</f>
        <v>1</v>
      </c>
      <c r="J514" s="120">
        <f>IF(ISBLANK([10]Data!H36)," ",[10]Data!H36)</f>
        <v>5.35</v>
      </c>
      <c r="K514" s="120"/>
      <c r="L514" s="120">
        <f>IF(ISBLANK([10]Data!J36)," ",[10]Data!J36)</f>
        <v>6.5</v>
      </c>
      <c r="M514" s="120"/>
    </row>
    <row r="515" spans="1:13" ht="18.75" x14ac:dyDescent="0.3">
      <c r="A515" s="120" t="str">
        <f>B515&amp;"_"&amp;COUNTIF($C$10:$C$10:B515,B515)</f>
        <v>أهلامين_338</v>
      </c>
      <c r="B515" s="120" t="str">
        <f>IF(ISBLANK([10]Data!B37)," ",[10]Data!$C$7)</f>
        <v>أهلامين</v>
      </c>
      <c r="C515" s="120" t="str">
        <f>IF(ISBLANK([10]Data!H37)," ",[10]Data!$L$7)</f>
        <v>6APG-9</v>
      </c>
      <c r="D515" s="120" t="str">
        <f>IF(ISBLANK([10]Data!B37)," ",[10]Data!B37)</f>
        <v>E148200432</v>
      </c>
      <c r="E515" s="120" t="str">
        <f>IF(ISBLANK([10]Data!C37)," ",[10]Data!C37)</f>
        <v>أهلمين26</v>
      </c>
      <c r="F515" s="120" t="str">
        <f>IF(ISBLANK([10]Data!D37)," ",[10]Data!D37)</f>
        <v>أنثى</v>
      </c>
      <c r="G515" s="120" t="str">
        <f>IF(ISBLANK([10]Data!E37)," ",[10]Data!E37)</f>
        <v xml:space="preserve"> </v>
      </c>
      <c r="H515" s="120">
        <f>IF(ISBLANK([10]Data!F37)," ",[10]Data!F37)</f>
        <v>1</v>
      </c>
      <c r="I515" s="120">
        <f>IF(ISBLANK([10]Data!G37)," ",[10]Data!G37)</f>
        <v>1</v>
      </c>
      <c r="J515" s="120">
        <f>IF(ISBLANK([10]Data!H37)," ",[10]Data!H37)</f>
        <v>6.57</v>
      </c>
      <c r="K515" s="120"/>
      <c r="L515" s="120">
        <f>IF(ISBLANK([10]Data!J37)," ",[10]Data!J37)</f>
        <v>7.16</v>
      </c>
      <c r="M515" s="120"/>
    </row>
    <row r="516" spans="1:13" ht="18.75" x14ac:dyDescent="0.3">
      <c r="A516" s="120" t="str">
        <f>B516&amp;"_"&amp;COUNTIF($C$10:$C$10:B516,B516)</f>
        <v>أهلامين_339</v>
      </c>
      <c r="B516" s="120" t="str">
        <f>IF(ISBLANK([10]Data!B38)," ",[10]Data!$C$7)</f>
        <v>أهلامين</v>
      </c>
      <c r="C516" s="120" t="str">
        <f>IF(ISBLANK([10]Data!H38)," ",[10]Data!$L$7)</f>
        <v>6APG-9</v>
      </c>
      <c r="D516" s="120" t="str">
        <f>IF(ISBLANK([10]Data!B38)," ",[10]Data!B38)</f>
        <v>E149099454</v>
      </c>
      <c r="E516" s="120" t="str">
        <f>IF(ISBLANK([10]Data!C38)," ",[10]Data!C38)</f>
        <v>أهلمين27</v>
      </c>
      <c r="F516" s="120" t="str">
        <f>IF(ISBLANK([10]Data!D38)," ",[10]Data!D38)</f>
        <v>أنثى</v>
      </c>
      <c r="G516" s="120" t="str">
        <f>IF(ISBLANK([10]Data!E38)," ",[10]Data!E38)</f>
        <v xml:space="preserve"> </v>
      </c>
      <c r="H516" s="120">
        <f>IF(ISBLANK([10]Data!F38)," ",[10]Data!F38)</f>
        <v>1</v>
      </c>
      <c r="I516" s="120">
        <f>IF(ISBLANK([10]Data!G38)," ",[10]Data!G38)</f>
        <v>1</v>
      </c>
      <c r="J516" s="120">
        <f>IF(ISBLANK([10]Data!H38)," ",[10]Data!H38)</f>
        <v>6.8</v>
      </c>
      <c r="K516" s="120"/>
      <c r="L516" s="120">
        <f>IF(ISBLANK([10]Data!J38)," ",[10]Data!J38)</f>
        <v>8.31</v>
      </c>
      <c r="M516" s="120"/>
    </row>
    <row r="517" spans="1:13" ht="18.75" x14ac:dyDescent="0.3">
      <c r="A517" s="120" t="str">
        <f>B517&amp;"_"&amp;COUNTIF($C$10:$C$10:B517,B517)</f>
        <v>أهلامين_340</v>
      </c>
      <c r="B517" s="120" t="str">
        <f>IF(ISBLANK([10]Data!B39)," ",[10]Data!$C$7)</f>
        <v>أهلامين</v>
      </c>
      <c r="C517" s="120" t="str">
        <f>IF(ISBLANK([10]Data!H39)," ",[10]Data!$L$7)</f>
        <v>6APG-9</v>
      </c>
      <c r="D517" s="120" t="str">
        <f>IF(ISBLANK([10]Data!B39)," ",[10]Data!B39)</f>
        <v>E149099457</v>
      </c>
      <c r="E517" s="120" t="str">
        <f>IF(ISBLANK([10]Data!C39)," ",[10]Data!C39)</f>
        <v>أهلمين28</v>
      </c>
      <c r="F517" s="120" t="str">
        <f>IF(ISBLANK([10]Data!D39)," ",[10]Data!D39)</f>
        <v>أنثى</v>
      </c>
      <c r="G517" s="120" t="str">
        <f>IF(ISBLANK([10]Data!E39)," ",[10]Data!E39)</f>
        <v xml:space="preserve"> </v>
      </c>
      <c r="H517" s="120">
        <f>IF(ISBLANK([10]Data!F39)," ",[10]Data!F39)</f>
        <v>1</v>
      </c>
      <c r="I517" s="120">
        <f>IF(ISBLANK([10]Data!G39)," ",[10]Data!G39)</f>
        <v>1</v>
      </c>
      <c r="J517" s="120">
        <f>IF(ISBLANK([10]Data!H39)," ",[10]Data!H39)</f>
        <v>6.13</v>
      </c>
      <c r="K517" s="120"/>
      <c r="L517" s="120">
        <f>IF(ISBLANK([10]Data!J39)," ",[10]Data!J39)</f>
        <v>7.23</v>
      </c>
      <c r="M517" s="120"/>
    </row>
    <row r="518" spans="1:13" ht="18.75" x14ac:dyDescent="0.3">
      <c r="A518" s="120" t="str">
        <f>B518&amp;"_"&amp;COUNTIF($C$10:$C$10:B518,B518)</f>
        <v>أهلامين_341</v>
      </c>
      <c r="B518" s="120" t="str">
        <f>IF(ISBLANK([10]Data!B40)," ",[10]Data!$C$7)</f>
        <v>أهلامين</v>
      </c>
      <c r="C518" s="120" t="str">
        <f>IF(ISBLANK([10]Data!H40)," ",[10]Data!$L$7)</f>
        <v>6APG-9</v>
      </c>
      <c r="D518" s="120" t="str">
        <f>IF(ISBLANK([10]Data!B40)," ",[10]Data!B40)</f>
        <v>E149099460</v>
      </c>
      <c r="E518" s="120" t="str">
        <f>IF(ISBLANK([10]Data!C40)," ",[10]Data!C40)</f>
        <v>أهلمين29</v>
      </c>
      <c r="F518" s="120" t="str">
        <f>IF(ISBLANK([10]Data!D40)," ",[10]Data!D40)</f>
        <v>أنثى</v>
      </c>
      <c r="G518" s="120" t="str">
        <f>IF(ISBLANK([10]Data!E40)," ",[10]Data!E40)</f>
        <v xml:space="preserve"> </v>
      </c>
      <c r="H518" s="120">
        <f>IF(ISBLANK([10]Data!F40)," ",[10]Data!F40)</f>
        <v>1</v>
      </c>
      <c r="I518" s="120">
        <f>IF(ISBLANK([10]Data!G40)," ",[10]Data!G40)</f>
        <v>1</v>
      </c>
      <c r="J518" s="120">
        <f>IF(ISBLANK([10]Data!H40)," ",[10]Data!H40)</f>
        <v>5.38</v>
      </c>
      <c r="K518" s="120"/>
      <c r="L518" s="120">
        <f>IF(ISBLANK([10]Data!J40)," ",[10]Data!J40)</f>
        <v>6.62</v>
      </c>
      <c r="M518" s="120"/>
    </row>
    <row r="519" spans="1:13" ht="18.75" x14ac:dyDescent="0.3">
      <c r="A519" s="120" t="str">
        <f>B519&amp;"_"&amp;COUNTIF($C$10:$C$10:B519,B519)</f>
        <v>أهلامين_342</v>
      </c>
      <c r="B519" s="120" t="str">
        <f>IF(ISBLANK([10]Data!B41)," ",[10]Data!$C$7)</f>
        <v>أهلامين</v>
      </c>
      <c r="C519" s="120" t="str">
        <f>IF(ISBLANK([10]Data!H41)," ",[10]Data!$L$7)</f>
        <v>6APG-9</v>
      </c>
      <c r="D519" s="120" t="str">
        <f>IF(ISBLANK([10]Data!B41)," ",[10]Data!B41)</f>
        <v>E149124248</v>
      </c>
      <c r="E519" s="120" t="str">
        <f>IF(ISBLANK([10]Data!C41)," ",[10]Data!C41)</f>
        <v>أهلمين30</v>
      </c>
      <c r="F519" s="120" t="str">
        <f>IF(ISBLANK([10]Data!D41)," ",[10]Data!D41)</f>
        <v>أنثى</v>
      </c>
      <c r="G519" s="120" t="str">
        <f>IF(ISBLANK([10]Data!E41)," ",[10]Data!E41)</f>
        <v xml:space="preserve"> </v>
      </c>
      <c r="H519" s="120">
        <f>IF(ISBLANK([10]Data!F41)," ",[10]Data!F41)</f>
        <v>1</v>
      </c>
      <c r="I519" s="120">
        <f>IF(ISBLANK([10]Data!G41)," ",[10]Data!G41)</f>
        <v>1</v>
      </c>
      <c r="J519" s="120">
        <f>IF(ISBLANK([10]Data!H41)," ",[10]Data!H41)</f>
        <v>5.38</v>
      </c>
      <c r="K519" s="120"/>
      <c r="L519" s="120">
        <f>IF(ISBLANK([10]Data!J41)," ",[10]Data!J41)</f>
        <v>5.99</v>
      </c>
      <c r="M519" s="120"/>
    </row>
    <row r="520" spans="1:13" ht="18.75" x14ac:dyDescent="0.3">
      <c r="A520" s="120" t="str">
        <f>B520&amp;"_"&amp;COUNTIF($C$10:$C$10:B520,B520)</f>
        <v>أهلامين_343</v>
      </c>
      <c r="B520" s="120" t="str">
        <f>IF(ISBLANK([10]Data!B42)," ",[10]Data!$C$7)</f>
        <v>أهلامين</v>
      </c>
      <c r="C520" s="120" t="str">
        <f>IF(ISBLANK([10]Data!H42)," ",[10]Data!$L$7)</f>
        <v>6APG-9</v>
      </c>
      <c r="D520" s="120" t="str">
        <f>IF(ISBLANK([10]Data!B42)," ",[10]Data!B42)</f>
        <v>E149124249</v>
      </c>
      <c r="E520" s="120" t="str">
        <f>IF(ISBLANK([10]Data!C42)," ",[10]Data!C42)</f>
        <v>أهلمين31</v>
      </c>
      <c r="F520" s="120" t="str">
        <f>IF(ISBLANK([10]Data!D42)," ",[10]Data!D42)</f>
        <v>ذكر</v>
      </c>
      <c r="G520" s="120" t="str">
        <f>IF(ISBLANK([10]Data!E42)," ",[10]Data!E42)</f>
        <v xml:space="preserve"> </v>
      </c>
      <c r="H520" s="120">
        <f>IF(ISBLANK([10]Data!F42)," ",[10]Data!F42)</f>
        <v>1</v>
      </c>
      <c r="I520" s="120">
        <f>IF(ISBLANK([10]Data!G42)," ",[10]Data!G42)</f>
        <v>1</v>
      </c>
      <c r="J520" s="120">
        <f>IF(ISBLANK([10]Data!H42)," ",[10]Data!H42)</f>
        <v>6.71</v>
      </c>
      <c r="K520" s="120"/>
      <c r="L520" s="120">
        <f>IF(ISBLANK([10]Data!J42)," ",[10]Data!J42)</f>
        <v>7.17</v>
      </c>
      <c r="M520" s="120"/>
    </row>
    <row r="521" spans="1:13" ht="18.75" x14ac:dyDescent="0.3">
      <c r="A521" s="120" t="str">
        <f>B521&amp;"_"&amp;COUNTIF($C$10:$C$10:B521,B521)</f>
        <v>أهلامين_344</v>
      </c>
      <c r="B521" s="120" t="str">
        <f>IF(ISBLANK([10]Data!B43)," ",[10]Data!$C$7)</f>
        <v>أهلامين</v>
      </c>
      <c r="C521" s="120" t="str">
        <f>IF(ISBLANK([10]Data!H43)," ",[10]Data!$L$7)</f>
        <v>6APG-9</v>
      </c>
      <c r="D521" s="120" t="str">
        <f>IF(ISBLANK([10]Data!B43)," ",[10]Data!B43)</f>
        <v>E149124250</v>
      </c>
      <c r="E521" s="120" t="str">
        <f>IF(ISBLANK([10]Data!C43)," ",[10]Data!C43)</f>
        <v>أهلمين32</v>
      </c>
      <c r="F521" s="120" t="str">
        <f>IF(ISBLANK([10]Data!D43)," ",[10]Data!D43)</f>
        <v>ذكر</v>
      </c>
      <c r="G521" s="120" t="str">
        <f>IF(ISBLANK([10]Data!E43)," ",[10]Data!E43)</f>
        <v xml:space="preserve"> </v>
      </c>
      <c r="H521" s="120">
        <f>IF(ISBLANK([10]Data!F43)," ",[10]Data!F43)</f>
        <v>1</v>
      </c>
      <c r="I521" s="120">
        <f>IF(ISBLANK([10]Data!G43)," ",[10]Data!G43)</f>
        <v>1</v>
      </c>
      <c r="J521" s="120">
        <f>IF(ISBLANK([10]Data!H43)," ",[10]Data!H43)</f>
        <v>6.33</v>
      </c>
      <c r="K521" s="120"/>
      <c r="L521" s="120">
        <f>IF(ISBLANK([10]Data!J43)," ",[10]Data!J43)</f>
        <v>6.65</v>
      </c>
      <c r="M521" s="120"/>
    </row>
    <row r="522" spans="1:13" ht="18.75" x14ac:dyDescent="0.3">
      <c r="A522" s="120" t="str">
        <f>B522&amp;"_"&amp;COUNTIF($C$10:$C$10:B522,B522)</f>
        <v>أهلامين_345</v>
      </c>
      <c r="B522" s="120" t="str">
        <f>IF(ISBLANK([10]Data!B44)," ",[10]Data!$C$7)</f>
        <v>أهلامين</v>
      </c>
      <c r="C522" s="120" t="str">
        <f>IF(ISBLANK([10]Data!H44)," ",[10]Data!$L$7)</f>
        <v>6APG-9</v>
      </c>
      <c r="D522" s="120" t="str">
        <f>IF(ISBLANK([10]Data!B44)," ",[10]Data!B44)</f>
        <v>G131742576</v>
      </c>
      <c r="E522" s="120" t="str">
        <f>IF(ISBLANK([10]Data!C44)," ",[10]Data!C44)</f>
        <v>أهلمين33</v>
      </c>
      <c r="F522" s="120" t="str">
        <f>IF(ISBLANK([10]Data!D44)," ",[10]Data!D44)</f>
        <v>أنثى</v>
      </c>
      <c r="G522" s="120" t="str">
        <f>IF(ISBLANK([10]Data!E44)," ",[10]Data!E44)</f>
        <v xml:space="preserve"> </v>
      </c>
      <c r="H522" s="120">
        <f>IF(ISBLANK([10]Data!F44)," ",[10]Data!F44)</f>
        <v>1</v>
      </c>
      <c r="I522" s="120">
        <f>IF(ISBLANK([10]Data!G44)," ",[10]Data!G44)</f>
        <v>1</v>
      </c>
      <c r="J522" s="120">
        <f>IF(ISBLANK([10]Data!H44)," ",[10]Data!H44)</f>
        <v>6.27</v>
      </c>
      <c r="K522" s="120"/>
      <c r="L522" s="120">
        <f>IF(ISBLANK([10]Data!J44)," ",[10]Data!J44)</f>
        <v>7</v>
      </c>
      <c r="M522" s="120"/>
    </row>
    <row r="523" spans="1:13" ht="18.75" x14ac:dyDescent="0.3">
      <c r="A523" s="120" t="str">
        <f>B523&amp;"_"&amp;COUNTIF($C$10:$C$10:B523,B523)</f>
        <v>أهلامين_346</v>
      </c>
      <c r="B523" s="120" t="str">
        <f>IF(ISBLANK([10]Data!B45)," ",[10]Data!$C$7)</f>
        <v>أهلامين</v>
      </c>
      <c r="C523" s="120" t="str">
        <f>IF(ISBLANK([10]Data!H45)," ",[10]Data!$L$7)</f>
        <v>6APG-9</v>
      </c>
      <c r="D523" s="120" t="str">
        <f>IF(ISBLANK([10]Data!B45)," ",[10]Data!B45)</f>
        <v>J130085629</v>
      </c>
      <c r="E523" s="120" t="str">
        <f>IF(ISBLANK([10]Data!C45)," ",[10]Data!C45)</f>
        <v>أهلمين34</v>
      </c>
      <c r="F523" s="120" t="str">
        <f>IF(ISBLANK([10]Data!D45)," ",[10]Data!D45)</f>
        <v>ذكر</v>
      </c>
      <c r="G523" s="120" t="str">
        <f>IF(ISBLANK([10]Data!E45)," ",[10]Data!E45)</f>
        <v xml:space="preserve"> </v>
      </c>
      <c r="H523" s="120">
        <f>IF(ISBLANK([10]Data!F45)," ",[10]Data!F45)</f>
        <v>1</v>
      </c>
      <c r="I523" s="120">
        <f>IF(ISBLANK([10]Data!G45)," ",[10]Data!G45)</f>
        <v>2</v>
      </c>
      <c r="J523" s="120">
        <f>IF(ISBLANK([10]Data!H45)," ",[10]Data!H45)</f>
        <v>5.17</v>
      </c>
      <c r="K523" s="120"/>
      <c r="L523" s="120">
        <f>IF(ISBLANK([10]Data!J45)," ",[10]Data!J45)</f>
        <v>4.16</v>
      </c>
      <c r="M523" s="120"/>
    </row>
    <row r="524" spans="1:13" ht="18.75" x14ac:dyDescent="0.3">
      <c r="A524" s="120" t="str">
        <f>B524&amp;"_"&amp;COUNTIF($C$10:$C$10:B524,B524)</f>
        <v>أهلامين_347</v>
      </c>
      <c r="B524" s="120" t="str">
        <f>IF(ISBLANK([10]Data!B46)," ",[10]Data!$C$7)</f>
        <v>أهلامين</v>
      </c>
      <c r="C524" s="120" t="str">
        <f>IF(ISBLANK([10]Data!H46)," ",[10]Data!$L$7)</f>
        <v>6APG-9</v>
      </c>
      <c r="D524" s="120" t="str">
        <f>IF(ISBLANK([10]Data!B46)," ",[10]Data!B46)</f>
        <v>E140099484</v>
      </c>
      <c r="E524" s="120" t="str">
        <f>IF(ISBLANK([10]Data!C46)," ",[10]Data!C46)</f>
        <v>أهلمين35</v>
      </c>
      <c r="F524" s="120" t="str">
        <f>IF(ISBLANK([10]Data!D46)," ",[10]Data!D46)</f>
        <v>ذكر</v>
      </c>
      <c r="G524" s="120" t="str">
        <f>IF(ISBLANK([10]Data!E46)," ",[10]Data!E46)</f>
        <v xml:space="preserve"> </v>
      </c>
      <c r="H524" s="120">
        <f>IF(ISBLANK([10]Data!F46)," ",[10]Data!F46)</f>
        <v>1</v>
      </c>
      <c r="I524" s="120">
        <f>IF(ISBLANK([10]Data!G46)," ",[10]Data!G46)</f>
        <v>1</v>
      </c>
      <c r="J524" s="120">
        <f>IF(ISBLANK([10]Data!H46)," ",[10]Data!H46)</f>
        <v>5.15</v>
      </c>
      <c r="K524" s="120"/>
      <c r="L524" s="120">
        <f>IF(ISBLANK([10]Data!J46)," ",[10]Data!J46)</f>
        <v>4.75</v>
      </c>
      <c r="M524" s="120"/>
    </row>
    <row r="525" spans="1:13" ht="18.75" x14ac:dyDescent="0.3">
      <c r="A525" s="120" t="str">
        <f>B525&amp;"_"&amp;COUNTIF($C$10:$C$10:B525,B525)</f>
        <v>أهلامين_348</v>
      </c>
      <c r="B525" s="120" t="str">
        <f>IF(ISBLANK([10]Data!B47)," ",[10]Data!$C$7)</f>
        <v>أهلامين</v>
      </c>
      <c r="C525" s="120" t="str">
        <f>IF(ISBLANK([10]Data!H47)," ",[10]Data!$L$7)</f>
        <v>6APG-9</v>
      </c>
      <c r="D525" s="120" t="str">
        <f>IF(ISBLANK([10]Data!B47)," ",[10]Data!B47)</f>
        <v>E142236471</v>
      </c>
      <c r="E525" s="120" t="str">
        <f>IF(ISBLANK([10]Data!C47)," ",[10]Data!C47)</f>
        <v>أهلمين36</v>
      </c>
      <c r="F525" s="120" t="str">
        <f>IF(ISBLANK([10]Data!D47)," ",[10]Data!D47)</f>
        <v>أنثى</v>
      </c>
      <c r="G525" s="120" t="str">
        <f>IF(ISBLANK([10]Data!E47)," ",[10]Data!E47)</f>
        <v xml:space="preserve"> </v>
      </c>
      <c r="H525" s="120">
        <f>IF(ISBLANK([10]Data!F47)," ",[10]Data!F47)</f>
        <v>1</v>
      </c>
      <c r="I525" s="120">
        <f>IF(ISBLANK([10]Data!G47)," ",[10]Data!G47)</f>
        <v>1</v>
      </c>
      <c r="J525" s="120">
        <f>IF(ISBLANK([10]Data!H47)," ",[10]Data!H47)</f>
        <v>6.49</v>
      </c>
      <c r="K525" s="120"/>
      <c r="L525" s="120">
        <f>IF(ISBLANK([10]Data!J47)," ",[10]Data!J47)</f>
        <v>7.92</v>
      </c>
      <c r="M525" s="120"/>
    </row>
    <row r="526" spans="1:13" ht="18.75" x14ac:dyDescent="0.3">
      <c r="A526" s="120" t="str">
        <f>B526&amp;"_"&amp;COUNTIF($C$10:$C$10:B526,B526)</f>
        <v>أهلامين_349</v>
      </c>
      <c r="B526" s="120" t="str">
        <f>IF(ISBLANK([10]Data!B48)," ",[10]Data!$C$7)</f>
        <v>أهلامين</v>
      </c>
      <c r="C526" s="120" t="str">
        <f>IF(ISBLANK([10]Data!H48)," ",[10]Data!$L$7)</f>
        <v>6APG-9</v>
      </c>
      <c r="D526" s="120" t="str">
        <f>IF(ISBLANK([10]Data!B48)," ",[10]Data!B48)</f>
        <v>G142001025</v>
      </c>
      <c r="E526" s="120" t="str">
        <f>IF(ISBLANK([10]Data!C48)," ",[10]Data!C48)</f>
        <v>أهلمين37</v>
      </c>
      <c r="F526" s="120" t="str">
        <f>IF(ISBLANK([10]Data!D48)," ",[10]Data!D48)</f>
        <v>ذكر</v>
      </c>
      <c r="G526" s="120" t="str">
        <f>IF(ISBLANK([10]Data!E48)," ",[10]Data!E48)</f>
        <v xml:space="preserve"> </v>
      </c>
      <c r="H526" s="120" t="str">
        <f>IF(ISBLANK([10]Data!F48)," ",[10]Data!F48)</f>
        <v xml:space="preserve"> </v>
      </c>
      <c r="I526" s="120">
        <f>IF(ISBLANK([10]Data!G48)," ",[10]Data!G48)</f>
        <v>1</v>
      </c>
      <c r="J526" s="120">
        <f>IF(ISBLANK([10]Data!H48)," ",[10]Data!H48)</f>
        <v>6.32</v>
      </c>
      <c r="K526" s="120"/>
      <c r="L526" s="120">
        <f>IF(ISBLANK([10]Data!J48)," ",[10]Data!J48)</f>
        <v>7.01</v>
      </c>
      <c r="M526" s="120"/>
    </row>
    <row r="527" spans="1:13" ht="18.75" x14ac:dyDescent="0.3">
      <c r="A527" s="120" t="str">
        <f>B527&amp;"_"&amp;COUNTIF($C$10:$C$10:B527,B527)</f>
        <v>أهلامين_350</v>
      </c>
      <c r="B527" s="120" t="str">
        <f>IF(ISBLANK([10]Data!B49)," ",[10]Data!$C$7)</f>
        <v>أهلامين</v>
      </c>
      <c r="C527" s="120" t="str">
        <f>IF(ISBLANK([10]Data!H49)," ",[10]Data!$L$7)</f>
        <v>6APG-9</v>
      </c>
      <c r="D527" s="120" t="str">
        <f>IF(ISBLANK([10]Data!B49)," ",[10]Data!B49)</f>
        <v>E149099458</v>
      </c>
      <c r="E527" s="120" t="str">
        <f>IF(ISBLANK([10]Data!C49)," ",[10]Data!C49)</f>
        <v>أهلمين38</v>
      </c>
      <c r="F527" s="120" t="str">
        <f>IF(ISBLANK([10]Data!D49)," ",[10]Data!D49)</f>
        <v>أنثى</v>
      </c>
      <c r="G527" s="120" t="str">
        <f>IF(ISBLANK([10]Data!E49)," ",[10]Data!E49)</f>
        <v xml:space="preserve"> </v>
      </c>
      <c r="H527" s="120">
        <f>IF(ISBLANK([10]Data!F49)," ",[10]Data!F49)</f>
        <v>1</v>
      </c>
      <c r="I527" s="120">
        <f>IF(ISBLANK([10]Data!G49)," ",[10]Data!G49)</f>
        <v>1</v>
      </c>
      <c r="J527" s="120">
        <f>IF(ISBLANK([10]Data!H49)," ",[10]Data!H49)</f>
        <v>5.64</v>
      </c>
      <c r="K527" s="120"/>
      <c r="L527" s="120">
        <f>IF(ISBLANK([10]Data!J49)," ",[10]Data!J49)</f>
        <v>6.93</v>
      </c>
      <c r="M527" s="120"/>
    </row>
    <row r="528" spans="1:13" ht="18.75" x14ac:dyDescent="0.3">
      <c r="A528" s="120" t="str">
        <f>B528&amp;"_"&amp;COUNTIF($C$10:$C$10:B528,B528)</f>
        <v>أهلامين_351</v>
      </c>
      <c r="B528" s="120" t="str">
        <f>IF(ISBLANK([10]Data!B50)," ",[10]Data!$C$7)</f>
        <v>أهلامين</v>
      </c>
      <c r="C528" s="120" t="str">
        <f>IF(ISBLANK([10]Data!H50)," ",[10]Data!$L$7)</f>
        <v>6APG-9</v>
      </c>
      <c r="D528" s="120" t="str">
        <f>IF(ISBLANK([10]Data!B50)," ",[10]Data!B50)</f>
        <v>J133488430</v>
      </c>
      <c r="E528" s="120" t="str">
        <f>IF(ISBLANK([10]Data!C50)," ",[10]Data!C50)</f>
        <v>أهلمين39</v>
      </c>
      <c r="F528" s="120" t="str">
        <f>IF(ISBLANK([10]Data!D50)," ",[10]Data!D50)</f>
        <v>أنثى</v>
      </c>
      <c r="G528" s="120" t="str">
        <f>IF(ISBLANK([10]Data!E50)," ",[10]Data!E50)</f>
        <v xml:space="preserve"> </v>
      </c>
      <c r="H528" s="120">
        <f>IF(ISBLANK([10]Data!F50)," ",[10]Data!F50)</f>
        <v>1</v>
      </c>
      <c r="I528" s="120">
        <f>IF(ISBLANK([10]Data!G50)," ",[10]Data!G50)</f>
        <v>1</v>
      </c>
      <c r="J528" s="120">
        <f>IF(ISBLANK([10]Data!H50)," ",[10]Data!H50)</f>
        <v>5.85</v>
      </c>
      <c r="K528" s="120"/>
      <c r="L528" s="120">
        <f>IF(ISBLANK([10]Data!J50)," ",[10]Data!J50)</f>
        <v>7.15</v>
      </c>
      <c r="M528" s="120"/>
    </row>
    <row r="529" spans="1:13" ht="18.75" x14ac:dyDescent="0.3">
      <c r="A529" s="120" t="str">
        <f>B529&amp;"_"&amp;COUNTIF($C$10:$C$10:B529,B529)</f>
        <v xml:space="preserve"> _338</v>
      </c>
      <c r="B529" s="120" t="str">
        <f>IF(ISBLANK([10]Data!B51)," ",[10]Data!$C$7)</f>
        <v xml:space="preserve"> </v>
      </c>
      <c r="C529" s="120" t="str">
        <f>IF(ISBLANK([10]Data!H51)," ",[10]Data!$L$7)</f>
        <v xml:space="preserve"> </v>
      </c>
      <c r="D529" s="120" t="str">
        <f>IF(ISBLANK([10]Data!B51)," ",[10]Data!B51)</f>
        <v xml:space="preserve"> </v>
      </c>
      <c r="E529" s="120" t="str">
        <f>IF(ISBLANK([10]Data!C51)," ",[10]Data!C51)</f>
        <v xml:space="preserve"> </v>
      </c>
      <c r="F529" s="120" t="str">
        <f>IF(ISBLANK([10]Data!D51)," ",[10]Data!D51)</f>
        <v xml:space="preserve"> </v>
      </c>
      <c r="G529" s="120" t="str">
        <f>IF(ISBLANK([10]Data!E51)," ",[10]Data!E51)</f>
        <v xml:space="preserve"> </v>
      </c>
      <c r="H529" s="120" t="str">
        <f>IF(ISBLANK([10]Data!F51)," ",[10]Data!F51)</f>
        <v xml:space="preserve"> </v>
      </c>
      <c r="I529" s="120" t="str">
        <f>IF(ISBLANK([10]Data!G51)," ",[10]Data!G51)</f>
        <v xml:space="preserve"> </v>
      </c>
      <c r="J529" s="120" t="str">
        <f>IF(ISBLANK([10]Data!H51)," ",[10]Data!H51)</f>
        <v xml:space="preserve"> </v>
      </c>
      <c r="K529" s="120"/>
      <c r="L529" s="120" t="str">
        <f>IF(ISBLANK([10]Data!J51)," ",[10]Data!J51)</f>
        <v xml:space="preserve"> </v>
      </c>
      <c r="M529" s="120"/>
    </row>
    <row r="530" spans="1:13" ht="18.75" x14ac:dyDescent="0.3">
      <c r="A530" s="120" t="str">
        <f>B530&amp;"_"&amp;COUNTIF($C$10:$C$10:B530,B530)</f>
        <v xml:space="preserve"> _340</v>
      </c>
      <c r="B530" s="120" t="str">
        <f>IF(ISBLANK([10]Data!B52)," ",[10]Data!$C$7)</f>
        <v xml:space="preserve"> </v>
      </c>
      <c r="C530" s="120" t="str">
        <f>IF(ISBLANK([10]Data!H52)," ",[10]Data!$L$7)</f>
        <v xml:space="preserve"> </v>
      </c>
      <c r="D530" s="120" t="str">
        <f>IF(ISBLANK([10]Data!B52)," ",[10]Data!B52)</f>
        <v xml:space="preserve"> </v>
      </c>
      <c r="E530" s="120" t="str">
        <f>IF(ISBLANK([10]Data!C52)," ",[10]Data!C52)</f>
        <v xml:space="preserve"> </v>
      </c>
      <c r="F530" s="120" t="str">
        <f>IF(ISBLANK([10]Data!D52)," ",[10]Data!D52)</f>
        <v xml:space="preserve"> </v>
      </c>
      <c r="G530" s="120" t="str">
        <f>IF(ISBLANK([10]Data!E52)," ",[10]Data!E52)</f>
        <v xml:space="preserve"> </v>
      </c>
      <c r="H530" s="120" t="str">
        <f>IF(ISBLANK([10]Data!F52)," ",[10]Data!F52)</f>
        <v xml:space="preserve"> </v>
      </c>
      <c r="I530" s="120" t="str">
        <f>IF(ISBLANK([10]Data!G52)," ",[10]Data!G52)</f>
        <v xml:space="preserve"> </v>
      </c>
      <c r="J530" s="120" t="str">
        <f>IF(ISBLANK([10]Data!H52)," ",[10]Data!H52)</f>
        <v xml:space="preserve"> </v>
      </c>
      <c r="K530" s="120"/>
      <c r="L530" s="120" t="str">
        <f>IF(ISBLANK([10]Data!J52)," ",[10]Data!J52)</f>
        <v xml:space="preserve"> </v>
      </c>
      <c r="M530" s="120"/>
    </row>
    <row r="531" spans="1:13" ht="18.75" x14ac:dyDescent="0.3">
      <c r="A531" s="120" t="str">
        <f>B531&amp;"_"&amp;COUNTIF($C$10:$C$10:B531,B531)</f>
        <v xml:space="preserve"> _342</v>
      </c>
      <c r="B531" s="120" t="str">
        <f>IF(ISBLANK([10]Data!B53)," ",[10]Data!$C$7)</f>
        <v xml:space="preserve"> </v>
      </c>
      <c r="C531" s="120" t="str">
        <f>IF(ISBLANK([10]Data!H53)," ",[10]Data!$L$7)</f>
        <v xml:space="preserve"> </v>
      </c>
      <c r="D531" s="120" t="str">
        <f>IF(ISBLANK([10]Data!B53)," ",[10]Data!B53)</f>
        <v xml:space="preserve"> </v>
      </c>
      <c r="E531" s="120" t="str">
        <f>IF(ISBLANK([10]Data!C53)," ",[10]Data!C53)</f>
        <v xml:space="preserve"> </v>
      </c>
      <c r="F531" s="120" t="str">
        <f>IF(ISBLANK([10]Data!D53)," ",[10]Data!D53)</f>
        <v xml:space="preserve"> </v>
      </c>
      <c r="G531" s="120" t="str">
        <f>IF(ISBLANK([10]Data!E53)," ",[10]Data!E53)</f>
        <v xml:space="preserve"> </v>
      </c>
      <c r="H531" s="120" t="str">
        <f>IF(ISBLANK([10]Data!F53)," ",[10]Data!F53)</f>
        <v xml:space="preserve"> </v>
      </c>
      <c r="I531" s="120" t="str">
        <f>IF(ISBLANK([10]Data!G53)," ",[10]Data!G53)</f>
        <v xml:space="preserve"> </v>
      </c>
      <c r="J531" s="120" t="str">
        <f>IF(ISBLANK([10]Data!H53)," ",[10]Data!H53)</f>
        <v xml:space="preserve"> </v>
      </c>
      <c r="K531" s="120"/>
      <c r="L531" s="120" t="str">
        <f>IF(ISBLANK([10]Data!J53)," ",[10]Data!J53)</f>
        <v xml:space="preserve"> </v>
      </c>
      <c r="M531" s="120"/>
    </row>
    <row r="532" spans="1:13" ht="18.75" x14ac:dyDescent="0.3">
      <c r="A532" s="120" t="str">
        <f>B532&amp;"_"&amp;COUNTIF($C$10:$C$10:B532,B532)</f>
        <v xml:space="preserve"> _344</v>
      </c>
      <c r="B532" s="120" t="str">
        <f>IF(ISBLANK([10]Data!B54)," ",[10]Data!$C$7)</f>
        <v xml:space="preserve"> </v>
      </c>
      <c r="C532" s="120" t="str">
        <f>IF(ISBLANK([10]Data!H54)," ",[10]Data!$L$7)</f>
        <v xml:space="preserve"> </v>
      </c>
      <c r="D532" s="120" t="str">
        <f>IF(ISBLANK([10]Data!B54)," ",[10]Data!B54)</f>
        <v xml:space="preserve"> </v>
      </c>
      <c r="E532" s="120" t="str">
        <f>IF(ISBLANK([10]Data!C54)," ",[10]Data!C54)</f>
        <v xml:space="preserve"> </v>
      </c>
      <c r="F532" s="120" t="str">
        <f>IF(ISBLANK([10]Data!D54)," ",[10]Data!D54)</f>
        <v xml:space="preserve"> </v>
      </c>
      <c r="G532" s="120" t="str">
        <f>IF(ISBLANK([10]Data!E54)," ",[10]Data!E54)</f>
        <v xml:space="preserve"> </v>
      </c>
      <c r="H532" s="120" t="str">
        <f>IF(ISBLANK([10]Data!F54)," ",[10]Data!F54)</f>
        <v xml:space="preserve"> </v>
      </c>
      <c r="I532" s="120" t="str">
        <f>IF(ISBLANK([10]Data!G54)," ",[10]Data!G54)</f>
        <v xml:space="preserve"> </v>
      </c>
      <c r="J532" s="120" t="str">
        <f>IF(ISBLANK([10]Data!H54)," ",[10]Data!H54)</f>
        <v xml:space="preserve"> </v>
      </c>
      <c r="K532" s="120"/>
      <c r="L532" s="120" t="str">
        <f>IF(ISBLANK([10]Data!J54)," ",[10]Data!J54)</f>
        <v xml:space="preserve"> </v>
      </c>
      <c r="M532" s="120"/>
    </row>
    <row r="533" spans="1:13" ht="18.75" x14ac:dyDescent="0.3">
      <c r="A533" s="120" t="str">
        <f>B533&amp;"_"&amp;COUNTIF($C$10:$C$10:B533,B533)</f>
        <v xml:space="preserve"> _346</v>
      </c>
      <c r="B533" s="120" t="str">
        <f>IF(ISBLANK([10]Data!B55)," ",[10]Data!$C$7)</f>
        <v xml:space="preserve"> </v>
      </c>
      <c r="C533" s="120" t="str">
        <f>IF(ISBLANK([10]Data!H55)," ",[10]Data!$L$7)</f>
        <v xml:space="preserve"> </v>
      </c>
      <c r="D533" s="120" t="str">
        <f>IF(ISBLANK([10]Data!B55)," ",[10]Data!B55)</f>
        <v xml:space="preserve"> </v>
      </c>
      <c r="E533" s="120" t="str">
        <f>IF(ISBLANK([10]Data!C55)," ",[10]Data!C55)</f>
        <v xml:space="preserve"> </v>
      </c>
      <c r="F533" s="120" t="str">
        <f>IF(ISBLANK([10]Data!D55)," ",[10]Data!D55)</f>
        <v xml:space="preserve"> </v>
      </c>
      <c r="G533" s="120" t="str">
        <f>IF(ISBLANK([10]Data!E55)," ",[10]Data!E55)</f>
        <v xml:space="preserve"> </v>
      </c>
      <c r="H533" s="120" t="str">
        <f>IF(ISBLANK([10]Data!F55)," ",[10]Data!F55)</f>
        <v xml:space="preserve"> </v>
      </c>
      <c r="I533" s="120" t="str">
        <f>IF(ISBLANK([10]Data!G55)," ",[10]Data!G55)</f>
        <v xml:space="preserve"> </v>
      </c>
      <c r="J533" s="120" t="str">
        <f>IF(ISBLANK([10]Data!H55)," ",[10]Data!H55)</f>
        <v xml:space="preserve"> </v>
      </c>
      <c r="K533" s="120"/>
      <c r="L533" s="120" t="str">
        <f>IF(ISBLANK([10]Data!J55)," ",[10]Data!J55)</f>
        <v xml:space="preserve"> </v>
      </c>
      <c r="M533" s="120"/>
    </row>
    <row r="534" spans="1:13" ht="18.75" x14ac:dyDescent="0.3">
      <c r="A534" s="120" t="str">
        <f>B534&amp;"_"&amp;COUNTIF($C$10:$C$10:B534,B534)</f>
        <v xml:space="preserve"> _348</v>
      </c>
      <c r="B534" s="120" t="str">
        <f>IF(ISBLANK([10]Data!B56)," ",[10]Data!$C$7)</f>
        <v xml:space="preserve"> </v>
      </c>
      <c r="C534" s="120" t="str">
        <f>IF(ISBLANK([10]Data!H56)," ",[10]Data!$L$7)</f>
        <v xml:space="preserve"> </v>
      </c>
      <c r="D534" s="120" t="str">
        <f>IF(ISBLANK([10]Data!B56)," ",[10]Data!B56)</f>
        <v xml:space="preserve"> </v>
      </c>
      <c r="E534" s="120" t="str">
        <f>IF(ISBLANK([10]Data!C56)," ",[10]Data!C56)</f>
        <v xml:space="preserve"> </v>
      </c>
      <c r="F534" s="120" t="str">
        <f>IF(ISBLANK([10]Data!D56)," ",[10]Data!D56)</f>
        <v xml:space="preserve"> </v>
      </c>
      <c r="G534" s="120" t="str">
        <f>IF(ISBLANK([10]Data!E56)," ",[10]Data!E56)</f>
        <v xml:space="preserve"> </v>
      </c>
      <c r="H534" s="120" t="str">
        <f>IF(ISBLANK([10]Data!F56)," ",[10]Data!F56)</f>
        <v xml:space="preserve"> </v>
      </c>
      <c r="I534" s="120" t="str">
        <f>IF(ISBLANK([10]Data!G56)," ",[10]Data!G56)</f>
        <v xml:space="preserve"> </v>
      </c>
      <c r="J534" s="120" t="str">
        <f>IF(ISBLANK([10]Data!H56)," ",[10]Data!H56)</f>
        <v xml:space="preserve"> </v>
      </c>
      <c r="K534" s="120"/>
      <c r="L534" s="120" t="str">
        <f>IF(ISBLANK([10]Data!J56)," ",[10]Data!J56)</f>
        <v xml:space="preserve"> </v>
      </c>
      <c r="M534" s="120"/>
    </row>
    <row r="535" spans="1:13" ht="18.75" x14ac:dyDescent="0.3">
      <c r="A535" s="120" t="str">
        <f>B535&amp;"_"&amp;COUNTIF($C$10:$C$10:B535,B535)</f>
        <v xml:space="preserve"> _350</v>
      </c>
      <c r="B535" s="120" t="str">
        <f>IF(ISBLANK([10]Data!B57)," ",[10]Data!$C$7)</f>
        <v xml:space="preserve"> </v>
      </c>
      <c r="C535" s="120" t="str">
        <f>IF(ISBLANK([10]Data!H57)," ",[10]Data!$L$7)</f>
        <v xml:space="preserve"> </v>
      </c>
      <c r="D535" s="120" t="str">
        <f>IF(ISBLANK([10]Data!B57)," ",[10]Data!B57)</f>
        <v xml:space="preserve"> </v>
      </c>
      <c r="E535" s="120" t="str">
        <f>IF(ISBLANK([10]Data!C57)," ",[10]Data!C57)</f>
        <v xml:space="preserve"> </v>
      </c>
      <c r="F535" s="120" t="str">
        <f>IF(ISBLANK([10]Data!D57)," ",[10]Data!D57)</f>
        <v xml:space="preserve"> </v>
      </c>
      <c r="G535" s="120" t="str">
        <f>IF(ISBLANK([10]Data!E57)," ",[10]Data!E57)</f>
        <v xml:space="preserve"> </v>
      </c>
      <c r="H535" s="120" t="str">
        <f>IF(ISBLANK([10]Data!F57)," ",[10]Data!F57)</f>
        <v xml:space="preserve"> </v>
      </c>
      <c r="I535" s="120" t="str">
        <f>IF(ISBLANK([10]Data!G57)," ",[10]Data!G57)</f>
        <v xml:space="preserve"> </v>
      </c>
      <c r="J535" s="120" t="str">
        <f>IF(ISBLANK([10]Data!H57)," ",[10]Data!H57)</f>
        <v xml:space="preserve"> </v>
      </c>
      <c r="K535" s="120"/>
      <c r="L535" s="120" t="str">
        <f>IF(ISBLANK([10]Data!J57)," ",[10]Data!J57)</f>
        <v xml:space="preserve"> </v>
      </c>
      <c r="M535" s="120"/>
    </row>
    <row r="536" spans="1:13" ht="18.75" x14ac:dyDescent="0.3">
      <c r="A536" s="120" t="str">
        <f>B536&amp;"_"&amp;COUNTIF($C$10:$C$10:B536,B536)</f>
        <v xml:space="preserve"> _352</v>
      </c>
      <c r="B536" s="120" t="str">
        <f>IF(ISBLANK([10]Data!B58)," ",[10]Data!$C$7)</f>
        <v xml:space="preserve"> </v>
      </c>
      <c r="C536" s="120" t="str">
        <f>IF(ISBLANK([10]Data!H58)," ",[10]Data!$L$7)</f>
        <v xml:space="preserve"> </v>
      </c>
      <c r="D536" s="120" t="str">
        <f>IF(ISBLANK([10]Data!B58)," ",[10]Data!B58)</f>
        <v xml:space="preserve"> </v>
      </c>
      <c r="E536" s="120" t="str">
        <f>IF(ISBLANK([10]Data!C58)," ",[10]Data!C58)</f>
        <v xml:space="preserve"> </v>
      </c>
      <c r="F536" s="120" t="str">
        <f>IF(ISBLANK([10]Data!D58)," ",[10]Data!D58)</f>
        <v xml:space="preserve"> </v>
      </c>
      <c r="G536" s="120" t="str">
        <f>IF(ISBLANK([10]Data!E58)," ",[10]Data!E58)</f>
        <v xml:space="preserve"> </v>
      </c>
      <c r="H536" s="120" t="str">
        <f>IF(ISBLANK([10]Data!F58)," ",[10]Data!F58)</f>
        <v xml:space="preserve"> </v>
      </c>
      <c r="I536" s="120" t="str">
        <f>IF(ISBLANK([10]Data!G58)," ",[10]Data!G58)</f>
        <v xml:space="preserve"> </v>
      </c>
      <c r="J536" s="120" t="str">
        <f>IF(ISBLANK([10]Data!H58)," ",[10]Data!H58)</f>
        <v xml:space="preserve"> </v>
      </c>
      <c r="K536" s="120"/>
      <c r="L536" s="120" t="str">
        <f>IF(ISBLANK([10]Data!J58)," ",[10]Data!J58)</f>
        <v xml:space="preserve"> </v>
      </c>
      <c r="M536" s="120"/>
    </row>
    <row r="537" spans="1:13" ht="18.75" x14ac:dyDescent="0.3">
      <c r="A537" s="120" t="str">
        <f>B537&amp;"_"&amp;COUNTIF($C$10:$C$10:B537,B537)</f>
        <v xml:space="preserve"> _354</v>
      </c>
      <c r="B537" s="120" t="str">
        <f>IF(ISBLANK([10]Data!B59)," ",[10]Data!$C$7)</f>
        <v xml:space="preserve"> </v>
      </c>
      <c r="C537" s="120" t="str">
        <f>IF(ISBLANK([10]Data!H59)," ",[10]Data!$L$7)</f>
        <v xml:space="preserve"> </v>
      </c>
      <c r="D537" s="120" t="str">
        <f>IF(ISBLANK([10]Data!B59)," ",[10]Data!B59)</f>
        <v xml:space="preserve"> </v>
      </c>
      <c r="E537" s="120" t="str">
        <f>IF(ISBLANK([10]Data!C59)," ",[10]Data!C59)</f>
        <v xml:space="preserve"> </v>
      </c>
      <c r="F537" s="120" t="str">
        <f>IF(ISBLANK([10]Data!D59)," ",[10]Data!D59)</f>
        <v xml:space="preserve"> </v>
      </c>
      <c r="G537" s="120" t="str">
        <f>IF(ISBLANK([10]Data!E59)," ",[10]Data!E59)</f>
        <v xml:space="preserve"> </v>
      </c>
      <c r="H537" s="120" t="str">
        <f>IF(ISBLANK([10]Data!F59)," ",[10]Data!F59)</f>
        <v xml:space="preserve"> </v>
      </c>
      <c r="I537" s="120" t="str">
        <f>IF(ISBLANK([10]Data!G59)," ",[10]Data!G59)</f>
        <v xml:space="preserve"> </v>
      </c>
      <c r="J537" s="120" t="str">
        <f>IF(ISBLANK([10]Data!H59)," ",[10]Data!H59)</f>
        <v xml:space="preserve"> </v>
      </c>
      <c r="K537" s="120"/>
      <c r="L537" s="120" t="str">
        <f>IF(ISBLANK([10]Data!J59)," ",[10]Data!J59)</f>
        <v xml:space="preserve"> </v>
      </c>
      <c r="M537" s="120"/>
    </row>
    <row r="538" spans="1:13" ht="18.75" x14ac:dyDescent="0.3">
      <c r="A538" s="120" t="str">
        <f>B538&amp;"_"&amp;COUNTIF($C$10:$C$10:B538,B538)</f>
        <v xml:space="preserve"> _356</v>
      </c>
      <c r="B538" s="120" t="str">
        <f>IF(ISBLANK([10]Data!B60)," ",[10]Data!$C$7)</f>
        <v xml:space="preserve"> </v>
      </c>
      <c r="C538" s="120" t="str">
        <f>IF(ISBLANK([10]Data!H60)," ",[10]Data!$L$7)</f>
        <v xml:space="preserve"> </v>
      </c>
      <c r="D538" s="120" t="str">
        <f>IF(ISBLANK([10]Data!B60)," ",[10]Data!B60)</f>
        <v xml:space="preserve"> </v>
      </c>
      <c r="E538" s="120" t="str">
        <f>IF(ISBLANK([10]Data!C60)," ",[10]Data!C60)</f>
        <v xml:space="preserve"> </v>
      </c>
      <c r="F538" s="120" t="str">
        <f>IF(ISBLANK([10]Data!D60)," ",[10]Data!D60)</f>
        <v xml:space="preserve"> </v>
      </c>
      <c r="G538" s="120" t="str">
        <f>IF(ISBLANK([10]Data!E60)," ",[10]Data!E60)</f>
        <v xml:space="preserve"> </v>
      </c>
      <c r="H538" s="120" t="str">
        <f>IF(ISBLANK([10]Data!F60)," ",[10]Data!F60)</f>
        <v xml:space="preserve"> </v>
      </c>
      <c r="I538" s="120" t="str">
        <f>IF(ISBLANK([10]Data!G60)," ",[10]Data!G60)</f>
        <v xml:space="preserve"> </v>
      </c>
      <c r="J538" s="120" t="str">
        <f>IF(ISBLANK([10]Data!H60)," ",[10]Data!H60)</f>
        <v xml:space="preserve"> </v>
      </c>
      <c r="K538" s="120"/>
      <c r="L538" s="120" t="str">
        <f>IF(ISBLANK([10]Data!J60)," ",[10]Data!J60)</f>
        <v xml:space="preserve"> </v>
      </c>
      <c r="M538" s="120"/>
    </row>
    <row r="539" spans="1:13" ht="18.75" x14ac:dyDescent="0.3">
      <c r="A539" s="120" t="str">
        <f>B539&amp;"_"&amp;COUNTIF($C$10:$C$10:B539,B539)</f>
        <v xml:space="preserve"> _358</v>
      </c>
      <c r="B539" s="120" t="str">
        <f>IF(ISBLANK([10]Data!B61)," ",[10]Data!$C$7)</f>
        <v xml:space="preserve"> </v>
      </c>
      <c r="C539" s="120" t="str">
        <f>IF(ISBLANK([10]Data!H61)," ",[10]Data!$L$7)</f>
        <v xml:space="preserve"> </v>
      </c>
      <c r="D539" s="120" t="str">
        <f>IF(ISBLANK([10]Data!B61)," ",[10]Data!B61)</f>
        <v xml:space="preserve"> </v>
      </c>
      <c r="E539" s="120" t="str">
        <f>IF(ISBLANK([10]Data!C61)," ",[10]Data!C61)</f>
        <v xml:space="preserve"> </v>
      </c>
      <c r="F539" s="120" t="str">
        <f>IF(ISBLANK([10]Data!D61)," ",[10]Data!D61)</f>
        <v xml:space="preserve"> </v>
      </c>
      <c r="G539" s="120" t="str">
        <f>IF(ISBLANK([10]Data!E61)," ",[10]Data!E61)</f>
        <v xml:space="preserve"> </v>
      </c>
      <c r="H539" s="120" t="str">
        <f>IF(ISBLANK([10]Data!F61)," ",[10]Data!F61)</f>
        <v xml:space="preserve"> </v>
      </c>
      <c r="I539" s="120" t="str">
        <f>IF(ISBLANK([10]Data!G61)," ",[10]Data!G61)</f>
        <v xml:space="preserve"> </v>
      </c>
      <c r="J539" s="120" t="str">
        <f>IF(ISBLANK([10]Data!H61)," ",[10]Data!H61)</f>
        <v xml:space="preserve"> </v>
      </c>
      <c r="K539" s="120"/>
      <c r="L539" s="120" t="str">
        <f>IF(ISBLANK([10]Data!J61)," ",[10]Data!J61)</f>
        <v xml:space="preserve"> </v>
      </c>
      <c r="M539" s="120"/>
    </row>
    <row r="540" spans="1:13" ht="18.75" x14ac:dyDescent="0.3">
      <c r="A540" s="120" t="str">
        <f>B540&amp;"_"&amp;COUNTIF($C$10:$C$10:B540,B540)</f>
        <v xml:space="preserve"> _360</v>
      </c>
      <c r="B540" s="120" t="str">
        <f>IF(ISBLANK([10]Data!B62)," ",[10]Data!$C$7)</f>
        <v xml:space="preserve"> </v>
      </c>
      <c r="C540" s="120" t="str">
        <f>IF(ISBLANK([10]Data!H62)," ",[10]Data!$L$7)</f>
        <v xml:space="preserve"> </v>
      </c>
      <c r="D540" s="120" t="str">
        <f>IF(ISBLANK([10]Data!B62)," ",[10]Data!B62)</f>
        <v xml:space="preserve"> </v>
      </c>
      <c r="E540" s="120" t="str">
        <f>IF(ISBLANK([10]Data!C62)," ",[10]Data!C62)</f>
        <v xml:space="preserve"> </v>
      </c>
      <c r="F540" s="120" t="str">
        <f>IF(ISBLANK([10]Data!D62)," ",[10]Data!D62)</f>
        <v xml:space="preserve"> </v>
      </c>
      <c r="G540" s="120" t="str">
        <f>IF(ISBLANK([10]Data!E62)," ",[10]Data!E62)</f>
        <v xml:space="preserve"> </v>
      </c>
      <c r="H540" s="120" t="str">
        <f>IF(ISBLANK([10]Data!F62)," ",[10]Data!F62)</f>
        <v xml:space="preserve"> </v>
      </c>
      <c r="I540" s="120" t="str">
        <f>IF(ISBLANK([10]Data!G62)," ",[10]Data!G62)</f>
        <v xml:space="preserve"> </v>
      </c>
      <c r="J540" s="120" t="str">
        <f>IF(ISBLANK([10]Data!H62)," ",[10]Data!H62)</f>
        <v xml:space="preserve"> </v>
      </c>
      <c r="K540" s="120"/>
      <c r="L540" s="120" t="str">
        <f>IF(ISBLANK([10]Data!J62)," ",[10]Data!J62)</f>
        <v xml:space="preserve"> </v>
      </c>
      <c r="M540" s="120"/>
    </row>
    <row r="541" spans="1:13" ht="18.75" x14ac:dyDescent="0.3">
      <c r="A541" s="120" t="str">
        <f>B541&amp;"_"&amp;COUNTIF($C$10:$C$10:B541,B541)</f>
        <v xml:space="preserve"> _362</v>
      </c>
      <c r="B541" s="120" t="str">
        <f>IF(ISBLANK([10]Data!B63)," ",[10]Data!$C$7)</f>
        <v xml:space="preserve"> </v>
      </c>
      <c r="C541" s="120" t="str">
        <f>IF(ISBLANK([10]Data!H63)," ",[10]Data!$L$7)</f>
        <v xml:space="preserve"> </v>
      </c>
      <c r="D541" s="120" t="str">
        <f>IF(ISBLANK([10]Data!B63)," ",[10]Data!B63)</f>
        <v xml:space="preserve"> </v>
      </c>
      <c r="E541" s="120" t="str">
        <f>IF(ISBLANK([10]Data!C63)," ",[10]Data!C63)</f>
        <v xml:space="preserve"> </v>
      </c>
      <c r="F541" s="120" t="str">
        <f>IF(ISBLANK([10]Data!D63)," ",[10]Data!D63)</f>
        <v xml:space="preserve"> </v>
      </c>
      <c r="G541" s="120" t="str">
        <f>IF(ISBLANK([10]Data!E63)," ",[10]Data!E63)</f>
        <v xml:space="preserve"> </v>
      </c>
      <c r="H541" s="120" t="str">
        <f>IF(ISBLANK([10]Data!F63)," ",[10]Data!F63)</f>
        <v xml:space="preserve"> </v>
      </c>
      <c r="I541" s="120" t="str">
        <f>IF(ISBLANK([10]Data!G63)," ",[10]Data!G63)</f>
        <v xml:space="preserve"> </v>
      </c>
      <c r="J541" s="120" t="str">
        <f>IF(ISBLANK([10]Data!H63)," ",[10]Data!H63)</f>
        <v xml:space="preserve"> </v>
      </c>
      <c r="K541" s="120"/>
      <c r="L541" s="120" t="str">
        <f>IF(ISBLANK([10]Data!J63)," ",[10]Data!J63)</f>
        <v xml:space="preserve"> </v>
      </c>
      <c r="M541" s="120"/>
    </row>
    <row r="542" spans="1:13" ht="18.75" x14ac:dyDescent="0.3">
      <c r="A542" s="120" t="str">
        <f>B542&amp;"_"&amp;COUNTIF($C$10:$C$10:B542,B542)</f>
        <v xml:space="preserve"> _364</v>
      </c>
      <c r="B542" s="120" t="str">
        <f>IF(ISBLANK([10]Data!B64)," ",[10]Data!$C$7)</f>
        <v xml:space="preserve"> </v>
      </c>
      <c r="C542" s="120" t="str">
        <f>IF(ISBLANK([10]Data!H64)," ",[10]Data!$L$7)</f>
        <v xml:space="preserve"> </v>
      </c>
      <c r="D542" s="120" t="str">
        <f>IF(ISBLANK([10]Data!B64)," ",[10]Data!B64)</f>
        <v xml:space="preserve"> </v>
      </c>
      <c r="E542" s="120" t="str">
        <f>IF(ISBLANK([10]Data!C64)," ",[10]Data!C64)</f>
        <v xml:space="preserve"> </v>
      </c>
      <c r="F542" s="120" t="str">
        <f>IF(ISBLANK([10]Data!D64)," ",[10]Data!D64)</f>
        <v xml:space="preserve"> </v>
      </c>
      <c r="G542" s="120" t="str">
        <f>IF(ISBLANK([10]Data!E64)," ",[10]Data!E64)</f>
        <v xml:space="preserve"> </v>
      </c>
      <c r="H542" s="120" t="str">
        <f>IF(ISBLANK([10]Data!F64)," ",[10]Data!F64)</f>
        <v xml:space="preserve"> </v>
      </c>
      <c r="I542" s="120" t="str">
        <f>IF(ISBLANK([10]Data!G64)," ",[10]Data!G64)</f>
        <v xml:space="preserve"> </v>
      </c>
      <c r="J542" s="120" t="str">
        <f>IF(ISBLANK([10]Data!H64)," ",[10]Data!H64)</f>
        <v xml:space="preserve"> </v>
      </c>
      <c r="K542" s="120"/>
      <c r="L542" s="120" t="str">
        <f>IF(ISBLANK([10]Data!J64)," ",[10]Data!J64)</f>
        <v xml:space="preserve"> </v>
      </c>
      <c r="M542" s="120"/>
    </row>
    <row r="543" spans="1:13" ht="18.75" x14ac:dyDescent="0.3">
      <c r="A543" s="120" t="str">
        <f>B543&amp;"_"&amp;COUNTIF($C$10:$C$10:B543,B543)</f>
        <v xml:space="preserve"> _366</v>
      </c>
      <c r="B543" s="120" t="str">
        <f>IF(ISBLANK([10]Data!B65)," ",[10]Data!$C$7)</f>
        <v xml:space="preserve"> </v>
      </c>
      <c r="C543" s="120" t="str">
        <f>IF(ISBLANK([10]Data!H65)," ",[10]Data!$L$7)</f>
        <v xml:space="preserve"> </v>
      </c>
      <c r="D543" s="120" t="str">
        <f>IF(ISBLANK([10]Data!B65)," ",[10]Data!B65)</f>
        <v xml:space="preserve"> </v>
      </c>
      <c r="E543" s="120" t="str">
        <f>IF(ISBLANK([10]Data!C65)," ",[10]Data!C65)</f>
        <v xml:space="preserve"> </v>
      </c>
      <c r="F543" s="120" t="str">
        <f>IF(ISBLANK([10]Data!D65)," ",[10]Data!D65)</f>
        <v xml:space="preserve"> </v>
      </c>
      <c r="G543" s="120" t="str">
        <f>IF(ISBLANK([10]Data!E65)," ",[10]Data!E65)</f>
        <v xml:space="preserve"> </v>
      </c>
      <c r="H543" s="120" t="str">
        <f>IF(ISBLANK([10]Data!F65)," ",[10]Data!F65)</f>
        <v xml:space="preserve"> </v>
      </c>
      <c r="I543" s="120" t="str">
        <f>IF(ISBLANK([10]Data!G65)," ",[10]Data!G65)</f>
        <v xml:space="preserve"> </v>
      </c>
      <c r="J543" s="120" t="str">
        <f>IF(ISBLANK([10]Data!H65)," ",[10]Data!H65)</f>
        <v xml:space="preserve"> </v>
      </c>
      <c r="K543" s="120"/>
      <c r="L543" s="120" t="str">
        <f>IF(ISBLANK([10]Data!J65)," ",[10]Data!J65)</f>
        <v xml:space="preserve"> </v>
      </c>
      <c r="M543" s="120"/>
    </row>
    <row r="544" spans="1:13" ht="18.75" x14ac:dyDescent="0.3">
      <c r="A544" s="120" t="str">
        <f>B544&amp;"_"&amp;COUNTIF($C$10:$C$10:B544,B544)</f>
        <v xml:space="preserve"> _368</v>
      </c>
      <c r="B544" s="120" t="str">
        <f>IF(ISBLANK([10]Data!B66)," ",[10]Data!$C$7)</f>
        <v xml:space="preserve"> </v>
      </c>
      <c r="C544" s="120" t="str">
        <f>IF(ISBLANK([10]Data!H66)," ",[10]Data!$L$7)</f>
        <v xml:space="preserve"> </v>
      </c>
      <c r="D544" s="120" t="str">
        <f>IF(ISBLANK([10]Data!B66)," ",[10]Data!B66)</f>
        <v xml:space="preserve"> </v>
      </c>
      <c r="E544" s="120" t="str">
        <f>IF(ISBLANK([10]Data!C66)," ",[10]Data!C66)</f>
        <v xml:space="preserve"> </v>
      </c>
      <c r="F544" s="120" t="str">
        <f>IF(ISBLANK([10]Data!D66)," ",[10]Data!D66)</f>
        <v xml:space="preserve"> </v>
      </c>
      <c r="G544" s="120" t="str">
        <f>IF(ISBLANK([10]Data!E66)," ",[10]Data!E66)</f>
        <v xml:space="preserve"> </v>
      </c>
      <c r="H544" s="120" t="str">
        <f>IF(ISBLANK([10]Data!F66)," ",[10]Data!F66)</f>
        <v xml:space="preserve"> </v>
      </c>
      <c r="I544" s="120" t="str">
        <f>IF(ISBLANK([10]Data!G66)," ",[10]Data!G66)</f>
        <v xml:space="preserve"> </v>
      </c>
      <c r="J544" s="120" t="str">
        <f>IF(ISBLANK([10]Data!H66)," ",[10]Data!H66)</f>
        <v xml:space="preserve"> </v>
      </c>
      <c r="K544" s="120"/>
      <c r="L544" s="120" t="str">
        <f>IF(ISBLANK([10]Data!J66)," ",[10]Data!J66)</f>
        <v xml:space="preserve"> </v>
      </c>
      <c r="M544" s="120"/>
    </row>
    <row r="545" spans="1:13" ht="18.75" x14ac:dyDescent="0.3">
      <c r="A545" s="120" t="str">
        <f>B545&amp;"_"&amp;COUNTIF($C$10:$C$10:B545,B545)</f>
        <v xml:space="preserve"> _370</v>
      </c>
      <c r="B545" s="120" t="str">
        <f>IF(ISBLANK([10]Data!B67)," ",[10]Data!$C$7)</f>
        <v xml:space="preserve"> </v>
      </c>
      <c r="C545" s="120" t="str">
        <f>IF(ISBLANK([10]Data!H67)," ",[10]Data!$L$7)</f>
        <v xml:space="preserve"> </v>
      </c>
      <c r="D545" s="120" t="str">
        <f>IF(ISBLANK([10]Data!B67)," ",[10]Data!B67)</f>
        <v xml:space="preserve"> </v>
      </c>
      <c r="E545" s="120" t="str">
        <f>IF(ISBLANK([10]Data!C67)," ",[10]Data!C67)</f>
        <v xml:space="preserve"> </v>
      </c>
      <c r="F545" s="120" t="str">
        <f>IF(ISBLANK([10]Data!D67)," ",[10]Data!D67)</f>
        <v xml:space="preserve"> </v>
      </c>
      <c r="G545" s="120" t="str">
        <f>IF(ISBLANK([10]Data!E67)," ",[10]Data!E67)</f>
        <v xml:space="preserve"> </v>
      </c>
      <c r="H545" s="120" t="str">
        <f>IF(ISBLANK([10]Data!F67)," ",[10]Data!F67)</f>
        <v xml:space="preserve"> </v>
      </c>
      <c r="I545" s="120" t="str">
        <f>IF(ISBLANK([10]Data!G67)," ",[10]Data!G67)</f>
        <v xml:space="preserve"> </v>
      </c>
      <c r="J545" s="120" t="str">
        <f>IF(ISBLANK([10]Data!H67)," ",[10]Data!H67)</f>
        <v xml:space="preserve"> </v>
      </c>
      <c r="K545" s="120"/>
      <c r="L545" s="120" t="str">
        <f>IF(ISBLANK([10]Data!J67)," ",[10]Data!J67)</f>
        <v xml:space="preserve"> </v>
      </c>
      <c r="M545" s="120"/>
    </row>
    <row r="546" spans="1:13" ht="18.75" x14ac:dyDescent="0.3">
      <c r="A546" s="120" t="str">
        <f>B546&amp;"_"&amp;COUNTIF($C$10:$C$10:B546,B546)</f>
        <v xml:space="preserve"> _372</v>
      </c>
      <c r="B546" s="120" t="str">
        <f>IF(ISBLANK([10]Data!B68)," ",[10]Data!$C$7)</f>
        <v xml:space="preserve"> </v>
      </c>
      <c r="C546" s="120" t="str">
        <f>IF(ISBLANK([10]Data!H68)," ",[10]Data!$L$7)</f>
        <v xml:space="preserve"> </v>
      </c>
      <c r="D546" s="120" t="str">
        <f>IF(ISBLANK([10]Data!B68)," ",[10]Data!B68)</f>
        <v xml:space="preserve"> </v>
      </c>
      <c r="E546" s="120" t="str">
        <f>IF(ISBLANK([10]Data!C68)," ",[10]Data!C68)</f>
        <v xml:space="preserve"> </v>
      </c>
      <c r="F546" s="120" t="str">
        <f>IF(ISBLANK([10]Data!D68)," ",[10]Data!D68)</f>
        <v xml:space="preserve"> </v>
      </c>
      <c r="G546" s="120" t="str">
        <f>IF(ISBLANK([10]Data!E68)," ",[10]Data!E68)</f>
        <v xml:space="preserve"> </v>
      </c>
      <c r="H546" s="120" t="str">
        <f>IF(ISBLANK([10]Data!F68)," ",[10]Data!F68)</f>
        <v xml:space="preserve"> </v>
      </c>
      <c r="I546" s="120" t="str">
        <f>IF(ISBLANK([10]Data!G68)," ",[10]Data!G68)</f>
        <v xml:space="preserve"> </v>
      </c>
      <c r="J546" s="120" t="str">
        <f>IF(ISBLANK([10]Data!H68)," ",[10]Data!H68)</f>
        <v xml:space="preserve"> </v>
      </c>
      <c r="K546" s="120"/>
      <c r="L546" s="120" t="str">
        <f>IF(ISBLANK([10]Data!J68)," ",[10]Data!J68)</f>
        <v xml:space="preserve"> </v>
      </c>
      <c r="M546" s="120"/>
    </row>
    <row r="547" spans="1:13" ht="18.75" x14ac:dyDescent="0.3">
      <c r="A547" s="120" t="str">
        <f>B547&amp;"_"&amp;COUNTIF($C$10:$C$10:B547,B547)</f>
        <v xml:space="preserve"> _374</v>
      </c>
      <c r="B547" s="120" t="str">
        <f>IF(ISBLANK([10]Data!B69)," ",[10]Data!$C$7)</f>
        <v xml:space="preserve"> </v>
      </c>
      <c r="C547" s="120" t="str">
        <f>IF(ISBLANK([10]Data!H69)," ",[10]Data!$L$7)</f>
        <v xml:space="preserve"> </v>
      </c>
      <c r="D547" s="120" t="str">
        <f>IF(ISBLANK([10]Data!B69)," ",[10]Data!B69)</f>
        <v xml:space="preserve"> </v>
      </c>
      <c r="E547" s="120" t="str">
        <f>IF(ISBLANK([10]Data!C69)," ",[10]Data!C69)</f>
        <v xml:space="preserve"> </v>
      </c>
      <c r="F547" s="120" t="str">
        <f>IF(ISBLANK([10]Data!D69)," ",[10]Data!D69)</f>
        <v xml:space="preserve"> </v>
      </c>
      <c r="G547" s="120" t="str">
        <f>IF(ISBLANK([10]Data!E69)," ",[10]Data!E69)</f>
        <v xml:space="preserve"> </v>
      </c>
      <c r="H547" s="120" t="str">
        <f>IF(ISBLANK([10]Data!F69)," ",[10]Data!F69)</f>
        <v xml:space="preserve"> </v>
      </c>
      <c r="I547" s="120" t="str">
        <f>IF(ISBLANK([10]Data!G69)," ",[10]Data!G69)</f>
        <v xml:space="preserve"> </v>
      </c>
      <c r="J547" s="120" t="str">
        <f>IF(ISBLANK([10]Data!H69)," ",[10]Data!H69)</f>
        <v xml:space="preserve"> </v>
      </c>
      <c r="K547" s="120"/>
      <c r="L547" s="120" t="str">
        <f>IF(ISBLANK([10]Data!J69)," ",[10]Data!J69)</f>
        <v xml:space="preserve"> </v>
      </c>
      <c r="M547" s="120"/>
    </row>
    <row r="548" spans="1:13" ht="18.75" x14ac:dyDescent="0.3">
      <c r="A548" s="120" t="str">
        <f>B548&amp;"_"&amp;COUNTIF($C$10:$C$10:B548,B548)</f>
        <v xml:space="preserve"> _376</v>
      </c>
      <c r="B548" s="120" t="str">
        <f>IF(ISBLANK([10]Data!B70)," ",[10]Data!$C$7)</f>
        <v xml:space="preserve"> </v>
      </c>
      <c r="C548" s="120" t="str">
        <f>IF(ISBLANK([10]Data!H70)," ",[10]Data!$L$7)</f>
        <v xml:space="preserve"> </v>
      </c>
      <c r="D548" s="120" t="str">
        <f>IF(ISBLANK([10]Data!B70)," ",[10]Data!B70)</f>
        <v xml:space="preserve"> </v>
      </c>
      <c r="E548" s="120" t="str">
        <f>IF(ISBLANK([10]Data!C70)," ",[10]Data!C70)</f>
        <v xml:space="preserve"> </v>
      </c>
      <c r="F548" s="120" t="str">
        <f>IF(ISBLANK([10]Data!D70)," ",[10]Data!D70)</f>
        <v xml:space="preserve"> </v>
      </c>
      <c r="G548" s="120" t="str">
        <f>IF(ISBLANK([10]Data!E70)," ",[10]Data!E70)</f>
        <v xml:space="preserve"> </v>
      </c>
      <c r="H548" s="120" t="str">
        <f>IF(ISBLANK([10]Data!F70)," ",[10]Data!F70)</f>
        <v xml:space="preserve"> </v>
      </c>
      <c r="I548" s="120" t="str">
        <f>IF(ISBLANK([10]Data!G70)," ",[10]Data!G70)</f>
        <v xml:space="preserve"> </v>
      </c>
      <c r="J548" s="120" t="str">
        <f>IF(ISBLANK([10]Data!H70)," ",[10]Data!H70)</f>
        <v xml:space="preserve"> </v>
      </c>
      <c r="K548" s="120"/>
      <c r="L548" s="120" t="str">
        <f>IF(ISBLANK([10]Data!J70)," ",[10]Data!J70)</f>
        <v xml:space="preserve"> </v>
      </c>
      <c r="M548" s="120"/>
    </row>
    <row r="549" spans="1:13" ht="18.75" x14ac:dyDescent="0.3">
      <c r="A549" s="120" t="str">
        <f>B549&amp;"_"&amp;COUNTIF($C$10:$C$10:B549,B549)</f>
        <v xml:space="preserve"> _378</v>
      </c>
      <c r="B549" s="120" t="str">
        <f>IF(ISBLANK([10]Data!B71)," ",[10]Data!$C$7)</f>
        <v xml:space="preserve"> </v>
      </c>
      <c r="C549" s="120" t="str">
        <f>IF(ISBLANK([10]Data!H71)," ",[10]Data!$L$7)</f>
        <v xml:space="preserve"> </v>
      </c>
      <c r="D549" s="120" t="str">
        <f>IF(ISBLANK([10]Data!B71)," ",[10]Data!B71)</f>
        <v xml:space="preserve"> </v>
      </c>
      <c r="E549" s="120" t="str">
        <f>IF(ISBLANK([10]Data!C71)," ",[10]Data!C71)</f>
        <v xml:space="preserve"> </v>
      </c>
      <c r="F549" s="120" t="str">
        <f>IF(ISBLANK([10]Data!D71)," ",[10]Data!D71)</f>
        <v xml:space="preserve"> </v>
      </c>
      <c r="G549" s="120" t="str">
        <f>IF(ISBLANK([10]Data!E71)," ",[10]Data!E71)</f>
        <v xml:space="preserve"> </v>
      </c>
      <c r="H549" s="120" t="str">
        <f>IF(ISBLANK([10]Data!F71)," ",[10]Data!F71)</f>
        <v xml:space="preserve"> </v>
      </c>
      <c r="I549" s="120" t="str">
        <f>IF(ISBLANK([10]Data!G71)," ",[10]Data!G71)</f>
        <v xml:space="preserve"> </v>
      </c>
      <c r="J549" s="120" t="str">
        <f>IF(ISBLANK([10]Data!H71)," ",[10]Data!H71)</f>
        <v xml:space="preserve"> </v>
      </c>
      <c r="K549" s="120"/>
      <c r="L549" s="120" t="str">
        <f>IF(ISBLANK([10]Data!J71)," ",[10]Data!J71)</f>
        <v xml:space="preserve"> </v>
      </c>
      <c r="M549" s="120"/>
    </row>
    <row r="550" spans="1:13" ht="18.75" x14ac:dyDescent="0.3">
      <c r="A550" s="120" t="str">
        <f>B550&amp;"_"&amp;COUNTIF($C$10:$C$10:B550,B550)</f>
        <v>أهلامين_352</v>
      </c>
      <c r="B550" s="120" t="str">
        <f>IF(ISBLANK([11]Data!B12)," ",[11]Data!$C$7)</f>
        <v>أهلامين</v>
      </c>
      <c r="C550" s="120" t="str">
        <f>IF(ISBLANK([11]Data!H12)," ",[11]Data!$L$7)</f>
        <v>6APG-10</v>
      </c>
      <c r="D550" s="120" t="str">
        <f>IF(ISBLANK([11]Data!B12)," ",[11]Data!B12)</f>
        <v>D133174574</v>
      </c>
      <c r="E550" s="120" t="str">
        <f>IF(ISBLANK([11]Data!C12)," ",[11]Data!C12)</f>
        <v>أهلمين1</v>
      </c>
      <c r="F550" s="120" t="str">
        <f>IF(ISBLANK([11]Data!D12)," ",[11]Data!D12)</f>
        <v>أنثى</v>
      </c>
      <c r="G550" s="120" t="str">
        <f>IF(ISBLANK([11]Data!E12)," ",[11]Data!E12)</f>
        <v xml:space="preserve"> </v>
      </c>
      <c r="H550" s="120">
        <f>IF(ISBLANK([11]Data!F12)," ",[11]Data!F12)</f>
        <v>1</v>
      </c>
      <c r="I550" s="120">
        <f>IF(ISBLANK([11]Data!G12)," ",[11]Data!G12)</f>
        <v>1</v>
      </c>
      <c r="J550" s="120">
        <f>IF(ISBLANK([11]Data!H12)," ",[11]Data!H12)</f>
        <v>8.61</v>
      </c>
      <c r="K550" s="120"/>
      <c r="L550" s="120">
        <f>IF(ISBLANK([11]Data!J12)," ",[11]Data!J12)</f>
        <v>9.57</v>
      </c>
      <c r="M550" s="120"/>
    </row>
    <row r="551" spans="1:13" ht="18.75" x14ac:dyDescent="0.3">
      <c r="A551" s="120" t="str">
        <f>B551&amp;"_"&amp;COUNTIF($C$10:$C$10:B551,B551)</f>
        <v>أهلامين_353</v>
      </c>
      <c r="B551" s="120" t="str">
        <f>IF(ISBLANK([11]Data!B13)," ",[11]Data!$C$7)</f>
        <v>أهلامين</v>
      </c>
      <c r="C551" s="120" t="str">
        <f>IF(ISBLANK([11]Data!H13)," ",[11]Data!$L$7)</f>
        <v>6APG-10</v>
      </c>
      <c r="D551" s="120" t="str">
        <f>IF(ISBLANK([11]Data!B13)," ",[11]Data!B13)</f>
        <v>E132012602</v>
      </c>
      <c r="E551" s="120" t="str">
        <f>IF(ISBLANK([11]Data!C13)," ",[11]Data!C13)</f>
        <v>أهلمين2</v>
      </c>
      <c r="F551" s="120" t="str">
        <f>IF(ISBLANK([11]Data!D13)," ",[11]Data!D13)</f>
        <v>أنثى</v>
      </c>
      <c r="G551" s="120" t="str">
        <f>IF(ISBLANK([11]Data!E13)," ",[11]Data!E13)</f>
        <v xml:space="preserve"> </v>
      </c>
      <c r="H551" s="120">
        <f>IF(ISBLANK([11]Data!F13)," ",[11]Data!F13)</f>
        <v>1</v>
      </c>
      <c r="I551" s="120">
        <f>IF(ISBLANK([11]Data!G13)," ",[11]Data!G13)</f>
        <v>1</v>
      </c>
      <c r="J551" s="120">
        <f>IF(ISBLANK([11]Data!H13)," ",[11]Data!H13)</f>
        <v>5.39</v>
      </c>
      <c r="K551" s="120"/>
      <c r="L551" s="120">
        <f>IF(ISBLANK([11]Data!J13)," ",[11]Data!J13)</f>
        <v>6.44</v>
      </c>
      <c r="M551" s="120"/>
    </row>
    <row r="552" spans="1:13" ht="18.75" x14ac:dyDescent="0.3">
      <c r="A552" s="120" t="str">
        <f>B552&amp;"_"&amp;COUNTIF($C$10:$C$10:B552,B552)</f>
        <v>أهلامين_354</v>
      </c>
      <c r="B552" s="120" t="str">
        <f>IF(ISBLANK([11]Data!B14)," ",[11]Data!$C$7)</f>
        <v>أهلامين</v>
      </c>
      <c r="C552" s="120" t="str">
        <f>IF(ISBLANK([11]Data!H14)," ",[11]Data!$L$7)</f>
        <v>6APG-10</v>
      </c>
      <c r="D552" s="120" t="str">
        <f>IF(ISBLANK([11]Data!B14)," ",[11]Data!B14)</f>
        <v>E132012603</v>
      </c>
      <c r="E552" s="120" t="str">
        <f>IF(ISBLANK([11]Data!C14)," ",[11]Data!C14)</f>
        <v>أهلمين3</v>
      </c>
      <c r="F552" s="120" t="str">
        <f>IF(ISBLANK([11]Data!D14)," ",[11]Data!D14)</f>
        <v>ذكر</v>
      </c>
      <c r="G552" s="120" t="str">
        <f>IF(ISBLANK([11]Data!E14)," ",[11]Data!E14)</f>
        <v xml:space="preserve"> </v>
      </c>
      <c r="H552" s="120">
        <f>IF(ISBLANK([11]Data!F14)," ",[11]Data!F14)</f>
        <v>1</v>
      </c>
      <c r="I552" s="120">
        <f>IF(ISBLANK([11]Data!G14)," ",[11]Data!G14)</f>
        <v>1</v>
      </c>
      <c r="J552" s="120">
        <f>IF(ISBLANK([11]Data!H14)," ",[11]Data!H14)</f>
        <v>6.73</v>
      </c>
      <c r="K552" s="120"/>
      <c r="L552" s="120">
        <f>IF(ISBLANK([11]Data!J14)," ",[11]Data!J14)</f>
        <v>8.2100000000000009</v>
      </c>
      <c r="M552" s="120"/>
    </row>
    <row r="553" spans="1:13" ht="18.75" x14ac:dyDescent="0.3">
      <c r="A553" s="120" t="str">
        <f>B553&amp;"_"&amp;COUNTIF($C$10:$C$10:B553,B553)</f>
        <v>أهلامين_355</v>
      </c>
      <c r="B553" s="120" t="str">
        <f>IF(ISBLANK([11]Data!B15)," ",[11]Data!$C$7)</f>
        <v>أهلامين</v>
      </c>
      <c r="C553" s="120" t="str">
        <f>IF(ISBLANK([11]Data!H15)," ",[11]Data!$L$7)</f>
        <v>6APG-10</v>
      </c>
      <c r="D553" s="120" t="str">
        <f>IF(ISBLANK([11]Data!B15)," ",[11]Data!B15)</f>
        <v>E132245333</v>
      </c>
      <c r="E553" s="120" t="str">
        <f>IF(ISBLANK([11]Data!C15)," ",[11]Data!C15)</f>
        <v>أهلمين4</v>
      </c>
      <c r="F553" s="120" t="str">
        <f>IF(ISBLANK([11]Data!D15)," ",[11]Data!D15)</f>
        <v>أنثى</v>
      </c>
      <c r="G553" s="120" t="str">
        <f>IF(ISBLANK([11]Data!E15)," ",[11]Data!E15)</f>
        <v xml:space="preserve"> </v>
      </c>
      <c r="H553" s="120">
        <f>IF(ISBLANK([11]Data!F15)," ",[11]Data!F15)</f>
        <v>2</v>
      </c>
      <c r="I553" s="120">
        <f>IF(ISBLANK([11]Data!G15)," ",[11]Data!G15)</f>
        <v>1</v>
      </c>
      <c r="J553" s="120">
        <f>IF(ISBLANK([11]Data!H15)," ",[11]Data!H15)</f>
        <v>5.57</v>
      </c>
      <c r="K553" s="120"/>
      <c r="L553" s="120">
        <f>IF(ISBLANK([11]Data!J15)," ",[11]Data!J15)</f>
        <v>6.61</v>
      </c>
      <c r="M553" s="120"/>
    </row>
    <row r="554" spans="1:13" ht="18.75" x14ac:dyDescent="0.3">
      <c r="A554" s="120" t="str">
        <f>B554&amp;"_"&amp;COUNTIF($C$10:$C$10:B554,B554)</f>
        <v>أهلامين_356</v>
      </c>
      <c r="B554" s="120" t="str">
        <f>IF(ISBLANK([11]Data!B16)," ",[11]Data!$C$7)</f>
        <v>أهلامين</v>
      </c>
      <c r="C554" s="120" t="str">
        <f>IF(ISBLANK([11]Data!H16)," ",[11]Data!$L$7)</f>
        <v>6APG-10</v>
      </c>
      <c r="D554" s="120" t="str">
        <f>IF(ISBLANK([11]Data!B16)," ",[11]Data!B16)</f>
        <v>E133087934</v>
      </c>
      <c r="E554" s="120" t="str">
        <f>IF(ISBLANK([11]Data!C16)," ",[11]Data!C16)</f>
        <v>أهلمين5</v>
      </c>
      <c r="F554" s="120" t="str">
        <f>IF(ISBLANK([11]Data!D16)," ",[11]Data!D16)</f>
        <v>أنثى</v>
      </c>
      <c r="G554" s="120" t="str">
        <f>IF(ISBLANK([11]Data!E16)," ",[11]Data!E16)</f>
        <v xml:space="preserve"> </v>
      </c>
      <c r="H554" s="120">
        <f>IF(ISBLANK([11]Data!F16)," ",[11]Data!F16)</f>
        <v>1</v>
      </c>
      <c r="I554" s="120">
        <f>IF(ISBLANK([11]Data!G16)," ",[11]Data!G16)</f>
        <v>1</v>
      </c>
      <c r="J554" s="120">
        <f>IF(ISBLANK([11]Data!H16)," ",[11]Data!H16)</f>
        <v>6.44</v>
      </c>
      <c r="K554" s="120"/>
      <c r="L554" s="120">
        <f>IF(ISBLANK([11]Data!J16)," ",[11]Data!J16)</f>
        <v>7.53</v>
      </c>
      <c r="M554" s="120"/>
    </row>
    <row r="555" spans="1:13" ht="18.75" x14ac:dyDescent="0.3">
      <c r="A555" s="120" t="str">
        <f>B555&amp;"_"&amp;COUNTIF($C$10:$C$10:B555,B555)</f>
        <v>أهلامين_357</v>
      </c>
      <c r="B555" s="120" t="str">
        <f>IF(ISBLANK([11]Data!B17)," ",[11]Data!$C$7)</f>
        <v>أهلامين</v>
      </c>
      <c r="C555" s="120" t="str">
        <f>IF(ISBLANK([11]Data!H17)," ",[11]Data!$L$7)</f>
        <v>6APG-10</v>
      </c>
      <c r="D555" s="120" t="str">
        <f>IF(ISBLANK([11]Data!B17)," ",[11]Data!B17)</f>
        <v>E139057118</v>
      </c>
      <c r="E555" s="120" t="str">
        <f>IF(ISBLANK([11]Data!C17)," ",[11]Data!C17)</f>
        <v>أهلمين6</v>
      </c>
      <c r="F555" s="120" t="str">
        <f>IF(ISBLANK([11]Data!D17)," ",[11]Data!D17)</f>
        <v>أنثى</v>
      </c>
      <c r="G555" s="120" t="str">
        <f>IF(ISBLANK([11]Data!E17)," ",[11]Data!E17)</f>
        <v xml:space="preserve"> </v>
      </c>
      <c r="H555" s="120">
        <f>IF(ISBLANK([11]Data!F17)," ",[11]Data!F17)</f>
        <v>1</v>
      </c>
      <c r="I555" s="120">
        <f>IF(ISBLANK([11]Data!G17)," ",[11]Data!G17)</f>
        <v>1</v>
      </c>
      <c r="J555" s="120">
        <f>IF(ISBLANK([11]Data!H17)," ",[11]Data!H17)</f>
        <v>8.16</v>
      </c>
      <c r="K555" s="120"/>
      <c r="L555" s="120">
        <f>IF(ISBLANK([11]Data!J17)," ",[11]Data!J17)</f>
        <v>8.84</v>
      </c>
      <c r="M555" s="120"/>
    </row>
    <row r="556" spans="1:13" ht="18.75" x14ac:dyDescent="0.3">
      <c r="A556" s="120" t="str">
        <f>B556&amp;"_"&amp;COUNTIF($C$10:$C$10:B556,B556)</f>
        <v>أهلامين_358</v>
      </c>
      <c r="B556" s="120" t="str">
        <f>IF(ISBLANK([11]Data!B18)," ",[11]Data!$C$7)</f>
        <v>أهلامين</v>
      </c>
      <c r="C556" s="120" t="str">
        <f>IF(ISBLANK([11]Data!H18)," ",[11]Data!$L$7)</f>
        <v>6APG-10</v>
      </c>
      <c r="D556" s="120" t="str">
        <f>IF(ISBLANK([11]Data!B18)," ",[11]Data!B18)</f>
        <v>E140099485</v>
      </c>
      <c r="E556" s="120" t="str">
        <f>IF(ISBLANK([11]Data!C18)," ",[11]Data!C18)</f>
        <v>أهلمين7</v>
      </c>
      <c r="F556" s="120" t="str">
        <f>IF(ISBLANK([11]Data!D18)," ",[11]Data!D18)</f>
        <v>ذكر</v>
      </c>
      <c r="G556" s="120" t="str">
        <f>IF(ISBLANK([11]Data!E18)," ",[11]Data!E18)</f>
        <v xml:space="preserve"> </v>
      </c>
      <c r="H556" s="120">
        <f>IF(ISBLANK([11]Data!F18)," ",[11]Data!F18)</f>
        <v>1</v>
      </c>
      <c r="I556" s="120">
        <f>IF(ISBLANK([11]Data!G18)," ",[11]Data!G18)</f>
        <v>1</v>
      </c>
      <c r="J556" s="120">
        <f>IF(ISBLANK([11]Data!H18)," ",[11]Data!H18)</f>
        <v>4.97</v>
      </c>
      <c r="K556" s="120"/>
      <c r="L556" s="120">
        <f>IF(ISBLANK([11]Data!J18)," ",[11]Data!J18)</f>
        <v>4.01</v>
      </c>
      <c r="M556" s="120"/>
    </row>
    <row r="557" spans="1:13" ht="18.75" x14ac:dyDescent="0.3">
      <c r="A557" s="120" t="str">
        <f>B557&amp;"_"&amp;COUNTIF($C$10:$C$10:B557,B557)</f>
        <v>أهلامين_359</v>
      </c>
      <c r="B557" s="120" t="str">
        <f>IF(ISBLANK([11]Data!B19)," ",[11]Data!$C$7)</f>
        <v>أهلامين</v>
      </c>
      <c r="C557" s="120" t="str">
        <f>IF(ISBLANK([11]Data!H19)," ",[11]Data!$L$7)</f>
        <v>6APG-10</v>
      </c>
      <c r="D557" s="120" t="str">
        <f>IF(ISBLANK([11]Data!B19)," ",[11]Data!B19)</f>
        <v>E140099487</v>
      </c>
      <c r="E557" s="120" t="str">
        <f>IF(ISBLANK([11]Data!C19)," ",[11]Data!C19)</f>
        <v>أهلمين8</v>
      </c>
      <c r="F557" s="120" t="str">
        <f>IF(ISBLANK([11]Data!D19)," ",[11]Data!D19)</f>
        <v>ذكر</v>
      </c>
      <c r="G557" s="120" t="str">
        <f>IF(ISBLANK([11]Data!E19)," ",[11]Data!E19)</f>
        <v xml:space="preserve"> </v>
      </c>
      <c r="H557" s="120">
        <f>IF(ISBLANK([11]Data!F19)," ",[11]Data!F19)</f>
        <v>1</v>
      </c>
      <c r="I557" s="120">
        <f>IF(ISBLANK([11]Data!G19)," ",[11]Data!G19)</f>
        <v>1</v>
      </c>
      <c r="J557" s="120">
        <f>IF(ISBLANK([11]Data!H19)," ",[11]Data!H19)</f>
        <v>5.33</v>
      </c>
      <c r="K557" s="120"/>
      <c r="L557" s="120">
        <f>IF(ISBLANK([11]Data!J19)," ",[11]Data!J19)</f>
        <v>4.53</v>
      </c>
      <c r="M557" s="120"/>
    </row>
    <row r="558" spans="1:13" ht="18.75" x14ac:dyDescent="0.3">
      <c r="A558" s="120" t="str">
        <f>B558&amp;"_"&amp;COUNTIF($C$10:$C$10:B558,B558)</f>
        <v>أهلامين_360</v>
      </c>
      <c r="B558" s="120" t="str">
        <f>IF(ISBLANK([11]Data!B20)," ",[11]Data!$C$7)</f>
        <v>أهلامين</v>
      </c>
      <c r="C558" s="120" t="str">
        <f>IF(ISBLANK([11]Data!H20)," ",[11]Data!$L$7)</f>
        <v>6APG-10</v>
      </c>
      <c r="D558" s="120" t="str">
        <f>IF(ISBLANK([11]Data!B20)," ",[11]Data!B20)</f>
        <v>E140121535</v>
      </c>
      <c r="E558" s="120" t="str">
        <f>IF(ISBLANK([11]Data!C20)," ",[11]Data!C20)</f>
        <v>أهلمين9</v>
      </c>
      <c r="F558" s="120" t="str">
        <f>IF(ISBLANK([11]Data!D20)," ",[11]Data!D20)</f>
        <v>ذكر</v>
      </c>
      <c r="G558" s="120" t="str">
        <f>IF(ISBLANK([11]Data!E20)," ",[11]Data!E20)</f>
        <v xml:space="preserve"> </v>
      </c>
      <c r="H558" s="120">
        <f>IF(ISBLANK([11]Data!F20)," ",[11]Data!F20)</f>
        <v>1</v>
      </c>
      <c r="I558" s="120">
        <f>IF(ISBLANK([11]Data!G20)," ",[11]Data!G20)</f>
        <v>1</v>
      </c>
      <c r="J558" s="120">
        <f>IF(ISBLANK([11]Data!H20)," ",[11]Data!H20)</f>
        <v>5.42</v>
      </c>
      <c r="K558" s="120"/>
      <c r="L558" s="120">
        <f>IF(ISBLANK([11]Data!J20)," ",[11]Data!J20)</f>
        <v>5.63</v>
      </c>
      <c r="M558" s="120"/>
    </row>
    <row r="559" spans="1:13" ht="18.75" x14ac:dyDescent="0.3">
      <c r="A559" s="120" t="str">
        <f>B559&amp;"_"&amp;COUNTIF($C$10:$C$10:B559,B559)</f>
        <v>أهلامين_361</v>
      </c>
      <c r="B559" s="120" t="str">
        <f>IF(ISBLANK([11]Data!B21)," ",[11]Data!$C$7)</f>
        <v>أهلامين</v>
      </c>
      <c r="C559" s="120" t="str">
        <f>IF(ISBLANK([11]Data!H21)," ",[11]Data!$L$7)</f>
        <v>6APG-10</v>
      </c>
      <c r="D559" s="120" t="str">
        <f>IF(ISBLANK([11]Data!B21)," ",[11]Data!B21)</f>
        <v>E140121536</v>
      </c>
      <c r="E559" s="120" t="str">
        <f>IF(ISBLANK([11]Data!C21)," ",[11]Data!C21)</f>
        <v>أهلمين10</v>
      </c>
      <c r="F559" s="120" t="str">
        <f>IF(ISBLANK([11]Data!D21)," ",[11]Data!D21)</f>
        <v>ذكر</v>
      </c>
      <c r="G559" s="120" t="str">
        <f>IF(ISBLANK([11]Data!E21)," ",[11]Data!E21)</f>
        <v xml:space="preserve"> </v>
      </c>
      <c r="H559" s="120">
        <f>IF(ISBLANK([11]Data!F21)," ",[11]Data!F21)</f>
        <v>1</v>
      </c>
      <c r="I559" s="120">
        <f>IF(ISBLANK([11]Data!G21)," ",[11]Data!G21)</f>
        <v>1</v>
      </c>
      <c r="J559" s="120">
        <f>IF(ISBLANK([11]Data!H21)," ",[11]Data!H21)</f>
        <v>7.93</v>
      </c>
      <c r="K559" s="120"/>
      <c r="L559" s="120">
        <f>IF(ISBLANK([11]Data!J21)," ",[11]Data!J21)</f>
        <v>9.27</v>
      </c>
      <c r="M559" s="120"/>
    </row>
    <row r="560" spans="1:13" ht="18.75" x14ac:dyDescent="0.3">
      <c r="A560" s="120" t="str">
        <f>B560&amp;"_"&amp;COUNTIF($C$10:$C$10:B560,B560)</f>
        <v>أهلامين_362</v>
      </c>
      <c r="B560" s="120" t="str">
        <f>IF(ISBLANK([11]Data!B22)," ",[11]Data!$C$7)</f>
        <v>أهلامين</v>
      </c>
      <c r="C560" s="120" t="str">
        <f>IF(ISBLANK([11]Data!H22)," ",[11]Data!$L$7)</f>
        <v>6APG-10</v>
      </c>
      <c r="D560" s="120" t="str">
        <f>IF(ISBLANK([11]Data!B22)," ",[11]Data!B22)</f>
        <v>E141118470</v>
      </c>
      <c r="E560" s="120" t="str">
        <f>IF(ISBLANK([11]Data!C22)," ",[11]Data!C22)</f>
        <v>أهلمين11</v>
      </c>
      <c r="F560" s="120" t="str">
        <f>IF(ISBLANK([11]Data!D22)," ",[11]Data!D22)</f>
        <v>ذكر</v>
      </c>
      <c r="G560" s="120" t="str">
        <f>IF(ISBLANK([11]Data!E22)," ",[11]Data!E22)</f>
        <v xml:space="preserve"> </v>
      </c>
      <c r="H560" s="120">
        <f>IF(ISBLANK([11]Data!F22)," ",[11]Data!F22)</f>
        <v>1</v>
      </c>
      <c r="I560" s="120">
        <f>IF(ISBLANK([11]Data!G22)," ",[11]Data!G22)</f>
        <v>1</v>
      </c>
      <c r="J560" s="120">
        <f>IF(ISBLANK([11]Data!H22)," ",[11]Data!H22)</f>
        <v>5.48</v>
      </c>
      <c r="K560" s="120"/>
      <c r="L560" s="120">
        <f>IF(ISBLANK([11]Data!J22)," ",[11]Data!J22)</f>
        <v>7.18</v>
      </c>
      <c r="M560" s="120"/>
    </row>
    <row r="561" spans="1:13" ht="18.75" x14ac:dyDescent="0.3">
      <c r="A561" s="120" t="str">
        <f>B561&amp;"_"&amp;COUNTIF($C$10:$C$10:B561,B561)</f>
        <v>أهلامين_363</v>
      </c>
      <c r="B561" s="120" t="str">
        <f>IF(ISBLANK([11]Data!B23)," ",[11]Data!$C$7)</f>
        <v>أهلامين</v>
      </c>
      <c r="C561" s="120" t="str">
        <f>IF(ISBLANK([11]Data!H23)," ",[11]Data!$L$7)</f>
        <v>6APG-10</v>
      </c>
      <c r="D561" s="120" t="str">
        <f>IF(ISBLANK([11]Data!B23)," ",[11]Data!B23)</f>
        <v>E141124147</v>
      </c>
      <c r="E561" s="120" t="str">
        <f>IF(ISBLANK([11]Data!C23)," ",[11]Data!C23)</f>
        <v>أهلمين12</v>
      </c>
      <c r="F561" s="120" t="str">
        <f>IF(ISBLANK([11]Data!D23)," ",[11]Data!D23)</f>
        <v>ذكر</v>
      </c>
      <c r="G561" s="120" t="str">
        <f>IF(ISBLANK([11]Data!E23)," ",[11]Data!E23)</f>
        <v xml:space="preserve"> </v>
      </c>
      <c r="H561" s="120">
        <f>IF(ISBLANK([11]Data!F23)," ",[11]Data!F23)</f>
        <v>1</v>
      </c>
      <c r="I561" s="120">
        <f>IF(ISBLANK([11]Data!G23)," ",[11]Data!G23)</f>
        <v>1</v>
      </c>
      <c r="J561" s="120">
        <f>IF(ISBLANK([11]Data!H23)," ",[11]Data!H23)</f>
        <v>5.77</v>
      </c>
      <c r="K561" s="120"/>
      <c r="L561" s="120">
        <f>IF(ISBLANK([11]Data!J23)," ",[11]Data!J23)</f>
        <v>7.44</v>
      </c>
      <c r="M561" s="120"/>
    </row>
    <row r="562" spans="1:13" ht="18.75" x14ac:dyDescent="0.3">
      <c r="A562" s="120" t="str">
        <f>B562&amp;"_"&amp;COUNTIF($C$10:$C$10:B562,B562)</f>
        <v>أهلامين_364</v>
      </c>
      <c r="B562" s="120" t="str">
        <f>IF(ISBLANK([11]Data!B24)," ",[11]Data!$C$7)</f>
        <v>أهلامين</v>
      </c>
      <c r="C562" s="120" t="str">
        <f>IF(ISBLANK([11]Data!H24)," ",[11]Data!$L$7)</f>
        <v>6APG-10</v>
      </c>
      <c r="D562" s="120" t="str">
        <f>IF(ISBLANK([11]Data!B24)," ",[11]Data!B24)</f>
        <v>E142094383</v>
      </c>
      <c r="E562" s="120" t="str">
        <f>IF(ISBLANK([11]Data!C24)," ",[11]Data!C24)</f>
        <v>أهلمين13</v>
      </c>
      <c r="F562" s="120" t="str">
        <f>IF(ISBLANK([11]Data!D24)," ",[11]Data!D24)</f>
        <v>أنثى</v>
      </c>
      <c r="G562" s="120" t="str">
        <f>IF(ISBLANK([11]Data!E24)," ",[11]Data!E24)</f>
        <v xml:space="preserve"> </v>
      </c>
      <c r="H562" s="120">
        <f>IF(ISBLANK([11]Data!F24)," ",[11]Data!F24)</f>
        <v>2</v>
      </c>
      <c r="I562" s="120">
        <f>IF(ISBLANK([11]Data!G24)," ",[11]Data!G24)</f>
        <v>1</v>
      </c>
      <c r="J562" s="120">
        <f>IF(ISBLANK([11]Data!H24)," ",[11]Data!H24)</f>
        <v>4.92</v>
      </c>
      <c r="K562" s="120"/>
      <c r="L562" s="120">
        <f>IF(ISBLANK([11]Data!J24)," ",[11]Data!J24)</f>
        <v>2.79</v>
      </c>
      <c r="M562" s="120"/>
    </row>
    <row r="563" spans="1:13" ht="18.75" x14ac:dyDescent="0.3">
      <c r="A563" s="120" t="str">
        <f>B563&amp;"_"&amp;COUNTIF($C$10:$C$10:B563,B563)</f>
        <v>أهلامين_365</v>
      </c>
      <c r="B563" s="120" t="str">
        <f>IF(ISBLANK([11]Data!B25)," ",[11]Data!$C$7)</f>
        <v>أهلامين</v>
      </c>
      <c r="C563" s="120" t="str">
        <f>IF(ISBLANK([11]Data!H25)," ",[11]Data!$L$7)</f>
        <v>6APG-10</v>
      </c>
      <c r="D563" s="120" t="str">
        <f>IF(ISBLANK([11]Data!B25)," ",[11]Data!B25)</f>
        <v>E142121685</v>
      </c>
      <c r="E563" s="120" t="str">
        <f>IF(ISBLANK([11]Data!C25)," ",[11]Data!C25)</f>
        <v>أهلمين14</v>
      </c>
      <c r="F563" s="120" t="str">
        <f>IF(ISBLANK([11]Data!D25)," ",[11]Data!D25)</f>
        <v>أنثى</v>
      </c>
      <c r="G563" s="120" t="str">
        <f>IF(ISBLANK([11]Data!E25)," ",[11]Data!E25)</f>
        <v xml:space="preserve"> </v>
      </c>
      <c r="H563" s="120">
        <f>IF(ISBLANK([11]Data!F25)," ",[11]Data!F25)</f>
        <v>1</v>
      </c>
      <c r="I563" s="120">
        <f>IF(ISBLANK([11]Data!G25)," ",[11]Data!G25)</f>
        <v>1</v>
      </c>
      <c r="J563" s="120">
        <f>IF(ISBLANK([11]Data!H25)," ",[11]Data!H25)</f>
        <v>5.95</v>
      </c>
      <c r="K563" s="120"/>
      <c r="L563" s="120">
        <f>IF(ISBLANK([11]Data!J25)," ",[11]Data!J25)</f>
        <v>6.64</v>
      </c>
      <c r="M563" s="120"/>
    </row>
    <row r="564" spans="1:13" ht="18.75" x14ac:dyDescent="0.3">
      <c r="A564" s="120" t="str">
        <f>B564&amp;"_"&amp;COUNTIF($C$10:$C$10:B564,B564)</f>
        <v>أهلامين_366</v>
      </c>
      <c r="B564" s="120" t="str">
        <f>IF(ISBLANK([11]Data!B26)," ",[11]Data!$C$7)</f>
        <v>أهلامين</v>
      </c>
      <c r="C564" s="120" t="str">
        <f>IF(ISBLANK([11]Data!H26)," ",[11]Data!$L$7)</f>
        <v>6APG-10</v>
      </c>
      <c r="D564" s="120" t="str">
        <f>IF(ISBLANK([11]Data!B26)," ",[11]Data!B26)</f>
        <v>E144124234</v>
      </c>
      <c r="E564" s="120" t="str">
        <f>IF(ISBLANK([11]Data!C26)," ",[11]Data!C26)</f>
        <v>أهلمين15</v>
      </c>
      <c r="F564" s="120" t="str">
        <f>IF(ISBLANK([11]Data!D26)," ",[11]Data!D26)</f>
        <v>أنثى</v>
      </c>
      <c r="G564" s="120" t="str">
        <f>IF(ISBLANK([11]Data!E26)," ",[11]Data!E26)</f>
        <v xml:space="preserve"> </v>
      </c>
      <c r="H564" s="120">
        <f>IF(ISBLANK([11]Data!F26)," ",[11]Data!F26)</f>
        <v>1</v>
      </c>
      <c r="I564" s="120">
        <f>IF(ISBLANK([11]Data!G26)," ",[11]Data!G26)</f>
        <v>1</v>
      </c>
      <c r="J564" s="120">
        <f>IF(ISBLANK([11]Data!H26)," ",[11]Data!H26)</f>
        <v>5.6</v>
      </c>
      <c r="K564" s="120"/>
      <c r="L564" s="120">
        <f>IF(ISBLANK([11]Data!J26)," ",[11]Data!J26)</f>
        <v>6.77</v>
      </c>
      <c r="M564" s="120"/>
    </row>
    <row r="565" spans="1:13" ht="18.75" x14ac:dyDescent="0.3">
      <c r="A565" s="120" t="str">
        <f>B565&amp;"_"&amp;COUNTIF($C$10:$C$10:B565,B565)</f>
        <v>أهلامين_367</v>
      </c>
      <c r="B565" s="120" t="str">
        <f>IF(ISBLANK([11]Data!B27)," ",[11]Data!$C$7)</f>
        <v>أهلامين</v>
      </c>
      <c r="C565" s="120" t="str">
        <f>IF(ISBLANK([11]Data!H27)," ",[11]Data!$L$7)</f>
        <v>6APG-10</v>
      </c>
      <c r="D565" s="120" t="str">
        <f>IF(ISBLANK([11]Data!B27)," ",[11]Data!B27)</f>
        <v>E144124236</v>
      </c>
      <c r="E565" s="120" t="str">
        <f>IF(ISBLANK([11]Data!C27)," ",[11]Data!C27)</f>
        <v>أهلمين16</v>
      </c>
      <c r="F565" s="120" t="str">
        <f>IF(ISBLANK([11]Data!D27)," ",[11]Data!D27)</f>
        <v>أنثى</v>
      </c>
      <c r="G565" s="120" t="str">
        <f>IF(ISBLANK([11]Data!E27)," ",[11]Data!E27)</f>
        <v xml:space="preserve"> </v>
      </c>
      <c r="H565" s="120">
        <f>IF(ISBLANK([11]Data!F27)," ",[11]Data!F27)</f>
        <v>1</v>
      </c>
      <c r="I565" s="120">
        <f>IF(ISBLANK([11]Data!G27)," ",[11]Data!G27)</f>
        <v>1</v>
      </c>
      <c r="J565" s="120">
        <f>IF(ISBLANK([11]Data!H27)," ",[11]Data!H27)</f>
        <v>5.05</v>
      </c>
      <c r="K565" s="120"/>
      <c r="L565" s="120">
        <f>IF(ISBLANK([11]Data!J27)," ",[11]Data!J27)</f>
        <v>4.1900000000000004</v>
      </c>
      <c r="M565" s="120"/>
    </row>
    <row r="566" spans="1:13" ht="18.75" x14ac:dyDescent="0.3">
      <c r="A566" s="120" t="str">
        <f>B566&amp;"_"&amp;COUNTIF($C$10:$C$10:B566,B566)</f>
        <v>أهلامين_368</v>
      </c>
      <c r="B566" s="120" t="str">
        <f>IF(ISBLANK([11]Data!B28)," ",[11]Data!$C$7)</f>
        <v>أهلامين</v>
      </c>
      <c r="C566" s="120" t="str">
        <f>IF(ISBLANK([11]Data!H28)," ",[11]Data!$L$7)</f>
        <v>6APG-10</v>
      </c>
      <c r="D566" s="120" t="str">
        <f>IF(ISBLANK([11]Data!B28)," ",[11]Data!B28)</f>
        <v>E144124238</v>
      </c>
      <c r="E566" s="120" t="str">
        <f>IF(ISBLANK([11]Data!C28)," ",[11]Data!C28)</f>
        <v>أهلمين17</v>
      </c>
      <c r="F566" s="120" t="str">
        <f>IF(ISBLANK([11]Data!D28)," ",[11]Data!D28)</f>
        <v>أنثى</v>
      </c>
      <c r="G566" s="120" t="str">
        <f>IF(ISBLANK([11]Data!E28)," ",[11]Data!E28)</f>
        <v xml:space="preserve"> </v>
      </c>
      <c r="H566" s="120">
        <f>IF(ISBLANK([11]Data!F28)," ",[11]Data!F28)</f>
        <v>1</v>
      </c>
      <c r="I566" s="120">
        <f>IF(ISBLANK([11]Data!G28)," ",[11]Data!G28)</f>
        <v>1</v>
      </c>
      <c r="J566" s="120">
        <f>IF(ISBLANK([11]Data!H28)," ",[11]Data!H28)</f>
        <v>5.3</v>
      </c>
      <c r="K566" s="120"/>
      <c r="L566" s="120">
        <f>IF(ISBLANK([11]Data!J28)," ",[11]Data!J28)</f>
        <v>5.08</v>
      </c>
      <c r="M566" s="120"/>
    </row>
    <row r="567" spans="1:13" ht="18.75" x14ac:dyDescent="0.3">
      <c r="A567" s="120" t="str">
        <f>B567&amp;"_"&amp;COUNTIF($C$10:$C$10:B567,B567)</f>
        <v>أهلامين_369</v>
      </c>
      <c r="B567" s="120" t="str">
        <f>IF(ISBLANK([11]Data!B29)," ",[11]Data!$C$7)</f>
        <v>أهلامين</v>
      </c>
      <c r="C567" s="120" t="str">
        <f>IF(ISBLANK([11]Data!H29)," ",[11]Data!$L$7)</f>
        <v>6APG-10</v>
      </c>
      <c r="D567" s="120" t="str">
        <f>IF(ISBLANK([11]Data!B29)," ",[11]Data!B29)</f>
        <v>E147108468</v>
      </c>
      <c r="E567" s="120" t="str">
        <f>IF(ISBLANK([11]Data!C29)," ",[11]Data!C29)</f>
        <v>أهلمين18</v>
      </c>
      <c r="F567" s="120" t="str">
        <f>IF(ISBLANK([11]Data!D29)," ",[11]Data!D29)</f>
        <v>أنثى</v>
      </c>
      <c r="G567" s="120">
        <f>IF(ISBLANK([11]Data!E29)," ",[11]Data!E29)</f>
        <v>1</v>
      </c>
      <c r="H567" s="120">
        <f>IF(ISBLANK([11]Data!F29)," ",[11]Data!F29)</f>
        <v>1</v>
      </c>
      <c r="I567" s="120">
        <f>IF(ISBLANK([11]Data!G29)," ",[11]Data!G29)</f>
        <v>1</v>
      </c>
      <c r="J567" s="120">
        <f>IF(ISBLANK([11]Data!H29)," ",[11]Data!H29)</f>
        <v>5.16</v>
      </c>
      <c r="K567" s="120"/>
      <c r="L567" s="120">
        <f>IF(ISBLANK([11]Data!J29)," ",[11]Data!J29)</f>
        <v>6.31</v>
      </c>
      <c r="M567" s="120"/>
    </row>
    <row r="568" spans="1:13" ht="18.75" x14ac:dyDescent="0.3">
      <c r="A568" s="120" t="str">
        <f>B568&amp;"_"&amp;COUNTIF($C$10:$C$10:B568,B568)</f>
        <v>أهلامين_370</v>
      </c>
      <c r="B568" s="120" t="str">
        <f>IF(ISBLANK([11]Data!B30)," ",[11]Data!$C$7)</f>
        <v>أهلامين</v>
      </c>
      <c r="C568" s="120" t="str">
        <f>IF(ISBLANK([11]Data!H30)," ",[11]Data!$L$7)</f>
        <v>6APG-10</v>
      </c>
      <c r="D568" s="120" t="str">
        <f>IF(ISBLANK([11]Data!B30)," ",[11]Data!B30)</f>
        <v>E148029910</v>
      </c>
      <c r="E568" s="120" t="str">
        <f>IF(ISBLANK([11]Data!C30)," ",[11]Data!C30)</f>
        <v>أهلمين19</v>
      </c>
      <c r="F568" s="120" t="str">
        <f>IF(ISBLANK([11]Data!D30)," ",[11]Data!D30)</f>
        <v>أنثى</v>
      </c>
      <c r="G568" s="120" t="str">
        <f>IF(ISBLANK([11]Data!E30)," ",[11]Data!E30)</f>
        <v xml:space="preserve"> </v>
      </c>
      <c r="H568" s="120">
        <f>IF(ISBLANK([11]Data!F30)," ",[11]Data!F30)</f>
        <v>1</v>
      </c>
      <c r="I568" s="120">
        <f>IF(ISBLANK([11]Data!G30)," ",[11]Data!G30)</f>
        <v>1</v>
      </c>
      <c r="J568" s="120">
        <f>IF(ISBLANK([11]Data!H30)," ",[11]Data!H30)</f>
        <v>8.27</v>
      </c>
      <c r="K568" s="120"/>
      <c r="L568" s="120">
        <f>IF(ISBLANK([11]Data!J30)," ",[11]Data!J30)</f>
        <v>9.33</v>
      </c>
      <c r="M568" s="120"/>
    </row>
    <row r="569" spans="1:13" ht="18.75" x14ac:dyDescent="0.3">
      <c r="A569" s="120" t="str">
        <f>B569&amp;"_"&amp;COUNTIF($C$10:$C$10:B569,B569)</f>
        <v>أهلامين_371</v>
      </c>
      <c r="B569" s="120" t="str">
        <f>IF(ISBLANK([11]Data!B31)," ",[11]Data!$C$7)</f>
        <v>أهلامين</v>
      </c>
      <c r="C569" s="120" t="str">
        <f>IF(ISBLANK([11]Data!H31)," ",[11]Data!$L$7)</f>
        <v>6APG-10</v>
      </c>
      <c r="D569" s="120" t="str">
        <f>IF(ISBLANK([11]Data!B31)," ",[11]Data!B31)</f>
        <v>E148108395</v>
      </c>
      <c r="E569" s="120" t="str">
        <f>IF(ISBLANK([11]Data!C31)," ",[11]Data!C31)</f>
        <v>أهلمين20</v>
      </c>
      <c r="F569" s="120" t="str">
        <f>IF(ISBLANK([11]Data!D31)," ",[11]Data!D31)</f>
        <v>ذكر</v>
      </c>
      <c r="G569" s="120">
        <f>IF(ISBLANK([11]Data!E31)," ",[11]Data!E31)</f>
        <v>1</v>
      </c>
      <c r="H569" s="120">
        <f>IF(ISBLANK([11]Data!F31)," ",[11]Data!F31)</f>
        <v>1</v>
      </c>
      <c r="I569" s="120">
        <f>IF(ISBLANK([11]Data!G31)," ",[11]Data!G31)</f>
        <v>1</v>
      </c>
      <c r="J569" s="120">
        <f>IF(ISBLANK([11]Data!H31)," ",[11]Data!H31)</f>
        <v>5.21</v>
      </c>
      <c r="K569" s="120"/>
      <c r="L569" s="120">
        <f>IF(ISBLANK([11]Data!J31)," ",[11]Data!J31)</f>
        <v>5.83</v>
      </c>
      <c r="M569" s="120"/>
    </row>
    <row r="570" spans="1:13" ht="18.75" x14ac:dyDescent="0.3">
      <c r="A570" s="120" t="str">
        <f>B570&amp;"_"&amp;COUNTIF($C$10:$C$10:B570,B570)</f>
        <v>أهلامين_372</v>
      </c>
      <c r="B570" s="120" t="str">
        <f>IF(ISBLANK([11]Data!B32)," ",[11]Data!$C$7)</f>
        <v>أهلامين</v>
      </c>
      <c r="C570" s="120" t="str">
        <f>IF(ISBLANK([11]Data!H32)," ",[11]Data!$L$7)</f>
        <v>6APG-10</v>
      </c>
      <c r="D570" s="120" t="str">
        <f>IF(ISBLANK([11]Data!B32)," ",[11]Data!B32)</f>
        <v>E149094374</v>
      </c>
      <c r="E570" s="120" t="str">
        <f>IF(ISBLANK([11]Data!C32)," ",[11]Data!C32)</f>
        <v>أهلمين21</v>
      </c>
      <c r="F570" s="120" t="str">
        <f>IF(ISBLANK([11]Data!D32)," ",[11]Data!D32)</f>
        <v>أنثى</v>
      </c>
      <c r="G570" s="120" t="str">
        <f>IF(ISBLANK([11]Data!E32)," ",[11]Data!E32)</f>
        <v xml:space="preserve"> </v>
      </c>
      <c r="H570" s="120">
        <f>IF(ISBLANK([11]Data!F32)," ",[11]Data!F32)</f>
        <v>1</v>
      </c>
      <c r="I570" s="120">
        <f>IF(ISBLANK([11]Data!G32)," ",[11]Data!G32)</f>
        <v>1</v>
      </c>
      <c r="J570" s="120">
        <f>IF(ISBLANK([11]Data!H32)," ",[11]Data!H32)</f>
        <v>5.3</v>
      </c>
      <c r="K570" s="120"/>
      <c r="L570" s="120">
        <f>IF(ISBLANK([11]Data!J32)," ",[11]Data!J32)</f>
        <v>4.5</v>
      </c>
      <c r="M570" s="120"/>
    </row>
    <row r="571" spans="1:13" ht="18.75" x14ac:dyDescent="0.3">
      <c r="A571" s="120" t="str">
        <f>B571&amp;"_"&amp;COUNTIF($C$10:$C$10:B571,B571)</f>
        <v>أهلامين_373</v>
      </c>
      <c r="B571" s="120" t="str">
        <f>IF(ISBLANK([11]Data!B33)," ",[11]Data!$C$7)</f>
        <v>أهلامين</v>
      </c>
      <c r="C571" s="120" t="str">
        <f>IF(ISBLANK([11]Data!H33)," ",[11]Data!$L$7)</f>
        <v>6APG-10</v>
      </c>
      <c r="D571" s="120" t="str">
        <f>IF(ISBLANK([11]Data!B33)," ",[11]Data!B33)</f>
        <v>E149095399</v>
      </c>
      <c r="E571" s="120" t="str">
        <f>IF(ISBLANK([11]Data!C33)," ",[11]Data!C33)</f>
        <v>أهلمين22</v>
      </c>
      <c r="F571" s="120" t="str">
        <f>IF(ISBLANK([11]Data!D33)," ",[11]Data!D33)</f>
        <v>ذكر</v>
      </c>
      <c r="G571" s="120" t="str">
        <f>IF(ISBLANK([11]Data!E33)," ",[11]Data!E33)</f>
        <v xml:space="preserve"> </v>
      </c>
      <c r="H571" s="120">
        <f>IF(ISBLANK([11]Data!F33)," ",[11]Data!F33)</f>
        <v>2</v>
      </c>
      <c r="I571" s="120">
        <f>IF(ISBLANK([11]Data!G33)," ",[11]Data!G33)</f>
        <v>1</v>
      </c>
      <c r="J571" s="120">
        <f>IF(ISBLANK([11]Data!H33)," ",[11]Data!H33)</f>
        <v>5.15</v>
      </c>
      <c r="K571" s="120"/>
      <c r="L571" s="120">
        <f>IF(ISBLANK([11]Data!J33)," ",[11]Data!J33)</f>
        <v>5.61</v>
      </c>
      <c r="M571" s="120"/>
    </row>
    <row r="572" spans="1:13" ht="18.75" x14ac:dyDescent="0.3">
      <c r="A572" s="120" t="str">
        <f>B572&amp;"_"&amp;COUNTIF($C$10:$C$10:B572,B572)</f>
        <v>أهلامين_374</v>
      </c>
      <c r="B572" s="120" t="str">
        <f>IF(ISBLANK([11]Data!B34)," ",[11]Data!$C$7)</f>
        <v>أهلامين</v>
      </c>
      <c r="C572" s="120" t="str">
        <f>IF(ISBLANK([11]Data!H34)," ",[11]Data!$L$7)</f>
        <v>6APG-10</v>
      </c>
      <c r="D572" s="120" t="str">
        <f>IF(ISBLANK([11]Data!B34)," ",[11]Data!B34)</f>
        <v>E149099449</v>
      </c>
      <c r="E572" s="120" t="str">
        <f>IF(ISBLANK([11]Data!C34)," ",[11]Data!C34)</f>
        <v>أهلمين23</v>
      </c>
      <c r="F572" s="120" t="str">
        <f>IF(ISBLANK([11]Data!D34)," ",[11]Data!D34)</f>
        <v>أنثى</v>
      </c>
      <c r="G572" s="120" t="str">
        <f>IF(ISBLANK([11]Data!E34)," ",[11]Data!E34)</f>
        <v xml:space="preserve"> </v>
      </c>
      <c r="H572" s="120">
        <f>IF(ISBLANK([11]Data!F34)," ",[11]Data!F34)</f>
        <v>1</v>
      </c>
      <c r="I572" s="120">
        <f>IF(ISBLANK([11]Data!G34)," ",[11]Data!G34)</f>
        <v>1</v>
      </c>
      <c r="J572" s="120">
        <f>IF(ISBLANK([11]Data!H34)," ",[11]Data!H34)</f>
        <v>6.34</v>
      </c>
      <c r="K572" s="120"/>
      <c r="L572" s="120">
        <f>IF(ISBLANK([11]Data!J34)," ",[11]Data!J34)</f>
        <v>7.64</v>
      </c>
      <c r="M572" s="120"/>
    </row>
    <row r="573" spans="1:13" ht="18.75" x14ac:dyDescent="0.3">
      <c r="A573" s="120" t="str">
        <f>B573&amp;"_"&amp;COUNTIF($C$10:$C$10:B573,B573)</f>
        <v>أهلامين_375</v>
      </c>
      <c r="B573" s="120" t="str">
        <f>IF(ISBLANK([11]Data!B35)," ",[11]Data!$C$7)</f>
        <v>أهلامين</v>
      </c>
      <c r="C573" s="120" t="str">
        <f>IF(ISBLANK([11]Data!H35)," ",[11]Data!$L$7)</f>
        <v>6APG-10</v>
      </c>
      <c r="D573" s="120" t="str">
        <f>IF(ISBLANK([11]Data!B35)," ",[11]Data!B35)</f>
        <v>E149099450</v>
      </c>
      <c r="E573" s="120" t="str">
        <f>IF(ISBLANK([11]Data!C35)," ",[11]Data!C35)</f>
        <v>أهلمين24</v>
      </c>
      <c r="F573" s="120" t="str">
        <f>IF(ISBLANK([11]Data!D35)," ",[11]Data!D35)</f>
        <v>أنثى</v>
      </c>
      <c r="G573" s="120" t="str">
        <f>IF(ISBLANK([11]Data!E35)," ",[11]Data!E35)</f>
        <v xml:space="preserve"> </v>
      </c>
      <c r="H573" s="120">
        <f>IF(ISBLANK([11]Data!F35)," ",[11]Data!F35)</f>
        <v>1</v>
      </c>
      <c r="I573" s="120">
        <f>IF(ISBLANK([11]Data!G35)," ",[11]Data!G35)</f>
        <v>1</v>
      </c>
      <c r="J573" s="120">
        <f>IF(ISBLANK([11]Data!H35)," ",[11]Data!H35)</f>
        <v>5.0199999999999996</v>
      </c>
      <c r="K573" s="120"/>
      <c r="L573" s="120">
        <f>IF(ISBLANK([11]Data!J35)," ",[11]Data!J35)</f>
        <v>5.61</v>
      </c>
      <c r="M573" s="120"/>
    </row>
    <row r="574" spans="1:13" ht="18.75" x14ac:dyDescent="0.3">
      <c r="A574" s="120" t="str">
        <f>B574&amp;"_"&amp;COUNTIF($C$10:$C$10:B574,B574)</f>
        <v>أهلامين_376</v>
      </c>
      <c r="B574" s="120" t="str">
        <f>IF(ISBLANK([11]Data!B36)," ",[11]Data!$C$7)</f>
        <v>أهلامين</v>
      </c>
      <c r="C574" s="120" t="str">
        <f>IF(ISBLANK([11]Data!H36)," ",[11]Data!$L$7)</f>
        <v>6APG-10</v>
      </c>
      <c r="D574" s="120" t="str">
        <f>IF(ISBLANK([11]Data!B36)," ",[11]Data!B36)</f>
        <v>E149099452</v>
      </c>
      <c r="E574" s="120" t="str">
        <f>IF(ISBLANK([11]Data!C36)," ",[11]Data!C36)</f>
        <v>أهلمين25</v>
      </c>
      <c r="F574" s="120" t="str">
        <f>IF(ISBLANK([11]Data!D36)," ",[11]Data!D36)</f>
        <v>أنثى</v>
      </c>
      <c r="G574" s="120" t="str">
        <f>IF(ISBLANK([11]Data!E36)," ",[11]Data!E36)</f>
        <v xml:space="preserve"> </v>
      </c>
      <c r="H574" s="120">
        <f>IF(ISBLANK([11]Data!F36)," ",[11]Data!F36)</f>
        <v>1</v>
      </c>
      <c r="I574" s="120">
        <f>IF(ISBLANK([11]Data!G36)," ",[11]Data!G36)</f>
        <v>1</v>
      </c>
      <c r="J574" s="120">
        <f>IF(ISBLANK([11]Data!H36)," ",[11]Data!H36)</f>
        <v>5.35</v>
      </c>
      <c r="K574" s="120"/>
      <c r="L574" s="120">
        <f>IF(ISBLANK([11]Data!J36)," ",[11]Data!J36)</f>
        <v>6.5</v>
      </c>
      <c r="M574" s="120"/>
    </row>
    <row r="575" spans="1:13" ht="18.75" x14ac:dyDescent="0.3">
      <c r="A575" s="120" t="str">
        <f>B575&amp;"_"&amp;COUNTIF($C$10:$C$10:B575,B575)</f>
        <v>أهلامين_377</v>
      </c>
      <c r="B575" s="120" t="str">
        <f>IF(ISBLANK([11]Data!B37)," ",[11]Data!$C$7)</f>
        <v>أهلامين</v>
      </c>
      <c r="C575" s="120" t="str">
        <f>IF(ISBLANK([11]Data!H37)," ",[11]Data!$L$7)</f>
        <v>6APG-10</v>
      </c>
      <c r="D575" s="120" t="str">
        <f>IF(ISBLANK([11]Data!B37)," ",[11]Data!B37)</f>
        <v>E148200432</v>
      </c>
      <c r="E575" s="120" t="str">
        <f>IF(ISBLANK([11]Data!C37)," ",[11]Data!C37)</f>
        <v>أهلمين26</v>
      </c>
      <c r="F575" s="120" t="str">
        <f>IF(ISBLANK([11]Data!D37)," ",[11]Data!D37)</f>
        <v>أنثى</v>
      </c>
      <c r="G575" s="120" t="str">
        <f>IF(ISBLANK([11]Data!E37)," ",[11]Data!E37)</f>
        <v xml:space="preserve"> </v>
      </c>
      <c r="H575" s="120">
        <f>IF(ISBLANK([11]Data!F37)," ",[11]Data!F37)</f>
        <v>1</v>
      </c>
      <c r="I575" s="120">
        <f>IF(ISBLANK([11]Data!G37)," ",[11]Data!G37)</f>
        <v>1</v>
      </c>
      <c r="J575" s="120">
        <f>IF(ISBLANK([11]Data!H37)," ",[11]Data!H37)</f>
        <v>6.57</v>
      </c>
      <c r="K575" s="120"/>
      <c r="L575" s="120">
        <f>IF(ISBLANK([11]Data!J37)," ",[11]Data!J37)</f>
        <v>7.16</v>
      </c>
      <c r="M575" s="120"/>
    </row>
    <row r="576" spans="1:13" ht="18.75" x14ac:dyDescent="0.3">
      <c r="A576" s="120" t="str">
        <f>B576&amp;"_"&amp;COUNTIF($C$10:$C$10:B576,B576)</f>
        <v>أهلامين_378</v>
      </c>
      <c r="B576" s="120" t="str">
        <f>IF(ISBLANK([11]Data!B38)," ",[11]Data!$C$7)</f>
        <v>أهلامين</v>
      </c>
      <c r="C576" s="120" t="str">
        <f>IF(ISBLANK([11]Data!H38)," ",[11]Data!$L$7)</f>
        <v>6APG-10</v>
      </c>
      <c r="D576" s="120" t="str">
        <f>IF(ISBLANK([11]Data!B38)," ",[11]Data!B38)</f>
        <v>E149099454</v>
      </c>
      <c r="E576" s="120" t="str">
        <f>IF(ISBLANK([11]Data!C38)," ",[11]Data!C38)</f>
        <v>أهلمين27</v>
      </c>
      <c r="F576" s="120" t="str">
        <f>IF(ISBLANK([11]Data!D38)," ",[11]Data!D38)</f>
        <v>أنثى</v>
      </c>
      <c r="G576" s="120" t="str">
        <f>IF(ISBLANK([11]Data!E38)," ",[11]Data!E38)</f>
        <v xml:space="preserve"> </v>
      </c>
      <c r="H576" s="120">
        <f>IF(ISBLANK([11]Data!F38)," ",[11]Data!F38)</f>
        <v>1</v>
      </c>
      <c r="I576" s="120">
        <f>IF(ISBLANK([11]Data!G38)," ",[11]Data!G38)</f>
        <v>1</v>
      </c>
      <c r="J576" s="120">
        <f>IF(ISBLANK([11]Data!H38)," ",[11]Data!H38)</f>
        <v>6.8</v>
      </c>
      <c r="K576" s="120"/>
      <c r="L576" s="120">
        <f>IF(ISBLANK([11]Data!J38)," ",[11]Data!J38)</f>
        <v>8.31</v>
      </c>
      <c r="M576" s="120"/>
    </row>
    <row r="577" spans="1:13" ht="18.75" x14ac:dyDescent="0.3">
      <c r="A577" s="120" t="str">
        <f>B577&amp;"_"&amp;COUNTIF($C$10:$C$10:B577,B577)</f>
        <v>أهلامين_379</v>
      </c>
      <c r="B577" s="120" t="str">
        <f>IF(ISBLANK([11]Data!B39)," ",[11]Data!$C$7)</f>
        <v>أهلامين</v>
      </c>
      <c r="C577" s="120" t="str">
        <f>IF(ISBLANK([11]Data!H39)," ",[11]Data!$L$7)</f>
        <v>6APG-10</v>
      </c>
      <c r="D577" s="120" t="str">
        <f>IF(ISBLANK([11]Data!B39)," ",[11]Data!B39)</f>
        <v>E149099457</v>
      </c>
      <c r="E577" s="120" t="str">
        <f>IF(ISBLANK([11]Data!C39)," ",[11]Data!C39)</f>
        <v>أهلمين28</v>
      </c>
      <c r="F577" s="120" t="str">
        <f>IF(ISBLANK([11]Data!D39)," ",[11]Data!D39)</f>
        <v>أنثى</v>
      </c>
      <c r="G577" s="120" t="str">
        <f>IF(ISBLANK([11]Data!E39)," ",[11]Data!E39)</f>
        <v xml:space="preserve"> </v>
      </c>
      <c r="H577" s="120">
        <f>IF(ISBLANK([11]Data!F39)," ",[11]Data!F39)</f>
        <v>1</v>
      </c>
      <c r="I577" s="120">
        <f>IF(ISBLANK([11]Data!G39)," ",[11]Data!G39)</f>
        <v>1</v>
      </c>
      <c r="J577" s="120">
        <f>IF(ISBLANK([11]Data!H39)," ",[11]Data!H39)</f>
        <v>6.13</v>
      </c>
      <c r="K577" s="120"/>
      <c r="L577" s="120">
        <f>IF(ISBLANK([11]Data!J39)," ",[11]Data!J39)</f>
        <v>7.23</v>
      </c>
      <c r="M577" s="120"/>
    </row>
    <row r="578" spans="1:13" ht="18.75" x14ac:dyDescent="0.3">
      <c r="A578" s="120" t="str">
        <f>B578&amp;"_"&amp;COUNTIF($C$10:$C$10:B578,B578)</f>
        <v>أهلامين_380</v>
      </c>
      <c r="B578" s="120" t="str">
        <f>IF(ISBLANK([11]Data!B40)," ",[11]Data!$C$7)</f>
        <v>أهلامين</v>
      </c>
      <c r="C578" s="120" t="str">
        <f>IF(ISBLANK([11]Data!H40)," ",[11]Data!$L$7)</f>
        <v>6APG-10</v>
      </c>
      <c r="D578" s="120" t="str">
        <f>IF(ISBLANK([11]Data!B40)," ",[11]Data!B40)</f>
        <v>E149099460</v>
      </c>
      <c r="E578" s="120" t="str">
        <f>IF(ISBLANK([11]Data!C40)," ",[11]Data!C40)</f>
        <v>أهلمين29</v>
      </c>
      <c r="F578" s="120" t="str">
        <f>IF(ISBLANK([11]Data!D40)," ",[11]Data!D40)</f>
        <v>أنثى</v>
      </c>
      <c r="G578" s="120" t="str">
        <f>IF(ISBLANK([11]Data!E40)," ",[11]Data!E40)</f>
        <v xml:space="preserve"> </v>
      </c>
      <c r="H578" s="120">
        <f>IF(ISBLANK([11]Data!F40)," ",[11]Data!F40)</f>
        <v>1</v>
      </c>
      <c r="I578" s="120">
        <f>IF(ISBLANK([11]Data!G40)," ",[11]Data!G40)</f>
        <v>1</v>
      </c>
      <c r="J578" s="120">
        <f>IF(ISBLANK([11]Data!H40)," ",[11]Data!H40)</f>
        <v>5.38</v>
      </c>
      <c r="K578" s="120"/>
      <c r="L578" s="120">
        <f>IF(ISBLANK([11]Data!J40)," ",[11]Data!J40)</f>
        <v>6.62</v>
      </c>
      <c r="M578" s="120"/>
    </row>
    <row r="579" spans="1:13" ht="18.75" x14ac:dyDescent="0.3">
      <c r="A579" s="120" t="str">
        <f>B579&amp;"_"&amp;COUNTIF($C$10:$C$10:B579,B579)</f>
        <v>أهلامين_381</v>
      </c>
      <c r="B579" s="120" t="str">
        <f>IF(ISBLANK([11]Data!B41)," ",[11]Data!$C$7)</f>
        <v>أهلامين</v>
      </c>
      <c r="C579" s="120" t="str">
        <f>IF(ISBLANK([11]Data!H41)," ",[11]Data!$L$7)</f>
        <v>6APG-10</v>
      </c>
      <c r="D579" s="120" t="str">
        <f>IF(ISBLANK([11]Data!B41)," ",[11]Data!B41)</f>
        <v>E149124248</v>
      </c>
      <c r="E579" s="120" t="str">
        <f>IF(ISBLANK([11]Data!C41)," ",[11]Data!C41)</f>
        <v>أهلمين30</v>
      </c>
      <c r="F579" s="120" t="str">
        <f>IF(ISBLANK([11]Data!D41)," ",[11]Data!D41)</f>
        <v>أنثى</v>
      </c>
      <c r="G579" s="120" t="str">
        <f>IF(ISBLANK([11]Data!E41)," ",[11]Data!E41)</f>
        <v xml:space="preserve"> </v>
      </c>
      <c r="H579" s="120">
        <f>IF(ISBLANK([11]Data!F41)," ",[11]Data!F41)</f>
        <v>1</v>
      </c>
      <c r="I579" s="120">
        <f>IF(ISBLANK([11]Data!G41)," ",[11]Data!G41)</f>
        <v>1</v>
      </c>
      <c r="J579" s="120">
        <f>IF(ISBLANK([11]Data!H41)," ",[11]Data!H41)</f>
        <v>5.38</v>
      </c>
      <c r="K579" s="120"/>
      <c r="L579" s="120">
        <f>IF(ISBLANK([11]Data!J41)," ",[11]Data!J41)</f>
        <v>5.99</v>
      </c>
      <c r="M579" s="120"/>
    </row>
    <row r="580" spans="1:13" ht="18.75" x14ac:dyDescent="0.3">
      <c r="A580" s="120" t="str">
        <f>B580&amp;"_"&amp;COUNTIF($C$10:$C$10:B580,B580)</f>
        <v>أهلامين_382</v>
      </c>
      <c r="B580" s="120" t="str">
        <f>IF(ISBLANK([11]Data!B42)," ",[11]Data!$C$7)</f>
        <v>أهلامين</v>
      </c>
      <c r="C580" s="120" t="str">
        <f>IF(ISBLANK([11]Data!H42)," ",[11]Data!$L$7)</f>
        <v>6APG-10</v>
      </c>
      <c r="D580" s="120" t="str">
        <f>IF(ISBLANK([11]Data!B42)," ",[11]Data!B42)</f>
        <v>E149124249</v>
      </c>
      <c r="E580" s="120" t="str">
        <f>IF(ISBLANK([11]Data!C42)," ",[11]Data!C42)</f>
        <v>أهلمين31</v>
      </c>
      <c r="F580" s="120" t="str">
        <f>IF(ISBLANK([11]Data!D42)," ",[11]Data!D42)</f>
        <v>ذكر</v>
      </c>
      <c r="G580" s="120" t="str">
        <f>IF(ISBLANK([11]Data!E42)," ",[11]Data!E42)</f>
        <v xml:space="preserve"> </v>
      </c>
      <c r="H580" s="120">
        <f>IF(ISBLANK([11]Data!F42)," ",[11]Data!F42)</f>
        <v>1</v>
      </c>
      <c r="I580" s="120">
        <f>IF(ISBLANK([11]Data!G42)," ",[11]Data!G42)</f>
        <v>1</v>
      </c>
      <c r="J580" s="120">
        <f>IF(ISBLANK([11]Data!H42)," ",[11]Data!H42)</f>
        <v>6.71</v>
      </c>
      <c r="K580" s="120"/>
      <c r="L580" s="120">
        <f>IF(ISBLANK([11]Data!J42)," ",[11]Data!J42)</f>
        <v>7.17</v>
      </c>
      <c r="M580" s="120"/>
    </row>
    <row r="581" spans="1:13" ht="18.75" x14ac:dyDescent="0.3">
      <c r="A581" s="120" t="str">
        <f>B581&amp;"_"&amp;COUNTIF($C$10:$C$10:B581,B581)</f>
        <v>أهلامين_383</v>
      </c>
      <c r="B581" s="120" t="str">
        <f>IF(ISBLANK([11]Data!B43)," ",[11]Data!$C$7)</f>
        <v>أهلامين</v>
      </c>
      <c r="C581" s="120" t="str">
        <f>IF(ISBLANK([11]Data!H43)," ",[11]Data!$L$7)</f>
        <v>6APG-10</v>
      </c>
      <c r="D581" s="120" t="str">
        <f>IF(ISBLANK([11]Data!B43)," ",[11]Data!B43)</f>
        <v>E149124250</v>
      </c>
      <c r="E581" s="120" t="str">
        <f>IF(ISBLANK([11]Data!C43)," ",[11]Data!C43)</f>
        <v>أهلمين32</v>
      </c>
      <c r="F581" s="120" t="str">
        <f>IF(ISBLANK([11]Data!D43)," ",[11]Data!D43)</f>
        <v>ذكر</v>
      </c>
      <c r="G581" s="120" t="str">
        <f>IF(ISBLANK([11]Data!E43)," ",[11]Data!E43)</f>
        <v xml:space="preserve"> </v>
      </c>
      <c r="H581" s="120">
        <f>IF(ISBLANK([11]Data!F43)," ",[11]Data!F43)</f>
        <v>1</v>
      </c>
      <c r="I581" s="120">
        <f>IF(ISBLANK([11]Data!G43)," ",[11]Data!G43)</f>
        <v>1</v>
      </c>
      <c r="J581" s="120">
        <f>IF(ISBLANK([11]Data!H43)," ",[11]Data!H43)</f>
        <v>6.33</v>
      </c>
      <c r="K581" s="120"/>
      <c r="L581" s="120">
        <f>IF(ISBLANK([11]Data!J43)," ",[11]Data!J43)</f>
        <v>6.65</v>
      </c>
      <c r="M581" s="120"/>
    </row>
    <row r="582" spans="1:13" ht="18.75" x14ac:dyDescent="0.3">
      <c r="A582" s="120" t="str">
        <f>B582&amp;"_"&amp;COUNTIF($C$10:$C$10:B582,B582)</f>
        <v>أهلامين_384</v>
      </c>
      <c r="B582" s="120" t="str">
        <f>IF(ISBLANK([11]Data!B44)," ",[11]Data!$C$7)</f>
        <v>أهلامين</v>
      </c>
      <c r="C582" s="120" t="str">
        <f>IF(ISBLANK([11]Data!H44)," ",[11]Data!$L$7)</f>
        <v>6APG-10</v>
      </c>
      <c r="D582" s="120" t="str">
        <f>IF(ISBLANK([11]Data!B44)," ",[11]Data!B44)</f>
        <v>G131742576</v>
      </c>
      <c r="E582" s="120" t="str">
        <f>IF(ISBLANK([11]Data!C44)," ",[11]Data!C44)</f>
        <v>أهلمين33</v>
      </c>
      <c r="F582" s="120" t="str">
        <f>IF(ISBLANK([11]Data!D44)," ",[11]Data!D44)</f>
        <v>أنثى</v>
      </c>
      <c r="G582" s="120" t="str">
        <f>IF(ISBLANK([11]Data!E44)," ",[11]Data!E44)</f>
        <v xml:space="preserve"> </v>
      </c>
      <c r="H582" s="120">
        <f>IF(ISBLANK([11]Data!F44)," ",[11]Data!F44)</f>
        <v>1</v>
      </c>
      <c r="I582" s="120">
        <f>IF(ISBLANK([11]Data!G44)," ",[11]Data!G44)</f>
        <v>1</v>
      </c>
      <c r="J582" s="120">
        <f>IF(ISBLANK([11]Data!H44)," ",[11]Data!H44)</f>
        <v>6.27</v>
      </c>
      <c r="K582" s="120"/>
      <c r="L582" s="120">
        <f>IF(ISBLANK([11]Data!J44)," ",[11]Data!J44)</f>
        <v>7</v>
      </c>
      <c r="M582" s="120"/>
    </row>
    <row r="583" spans="1:13" ht="18.75" x14ac:dyDescent="0.3">
      <c r="A583" s="120" t="str">
        <f>B583&amp;"_"&amp;COUNTIF($C$10:$C$10:B583,B583)</f>
        <v>أهلامين_385</v>
      </c>
      <c r="B583" s="120" t="str">
        <f>IF(ISBLANK([11]Data!B45)," ",[11]Data!$C$7)</f>
        <v>أهلامين</v>
      </c>
      <c r="C583" s="120" t="str">
        <f>IF(ISBLANK([11]Data!H45)," ",[11]Data!$L$7)</f>
        <v>6APG-10</v>
      </c>
      <c r="D583" s="120" t="str">
        <f>IF(ISBLANK([11]Data!B45)," ",[11]Data!B45)</f>
        <v>J130085629</v>
      </c>
      <c r="E583" s="120" t="str">
        <f>IF(ISBLANK([11]Data!C45)," ",[11]Data!C45)</f>
        <v>أهلمين34</v>
      </c>
      <c r="F583" s="120" t="str">
        <f>IF(ISBLANK([11]Data!D45)," ",[11]Data!D45)</f>
        <v>ذكر</v>
      </c>
      <c r="G583" s="120" t="str">
        <f>IF(ISBLANK([11]Data!E45)," ",[11]Data!E45)</f>
        <v xml:space="preserve"> </v>
      </c>
      <c r="H583" s="120">
        <f>IF(ISBLANK([11]Data!F45)," ",[11]Data!F45)</f>
        <v>1</v>
      </c>
      <c r="I583" s="120">
        <f>IF(ISBLANK([11]Data!G45)," ",[11]Data!G45)</f>
        <v>2</v>
      </c>
      <c r="J583" s="120">
        <f>IF(ISBLANK([11]Data!H45)," ",[11]Data!H45)</f>
        <v>5.17</v>
      </c>
      <c r="K583" s="120"/>
      <c r="L583" s="120">
        <f>IF(ISBLANK([11]Data!J45)," ",[11]Data!J45)</f>
        <v>4.16</v>
      </c>
      <c r="M583" s="120"/>
    </row>
    <row r="584" spans="1:13" ht="18.75" x14ac:dyDescent="0.3">
      <c r="A584" s="120" t="str">
        <f>B584&amp;"_"&amp;COUNTIF($C$10:$C$10:B584,B584)</f>
        <v>أهلامين_386</v>
      </c>
      <c r="B584" s="120" t="str">
        <f>IF(ISBLANK([11]Data!B46)," ",[11]Data!$C$7)</f>
        <v>أهلامين</v>
      </c>
      <c r="C584" s="120" t="str">
        <f>IF(ISBLANK([11]Data!H46)," ",[11]Data!$L$7)</f>
        <v>6APG-10</v>
      </c>
      <c r="D584" s="120" t="str">
        <f>IF(ISBLANK([11]Data!B46)," ",[11]Data!B46)</f>
        <v>E140099484</v>
      </c>
      <c r="E584" s="120" t="str">
        <f>IF(ISBLANK([11]Data!C46)," ",[11]Data!C46)</f>
        <v>أهلمين35</v>
      </c>
      <c r="F584" s="120" t="str">
        <f>IF(ISBLANK([11]Data!D46)," ",[11]Data!D46)</f>
        <v>ذكر</v>
      </c>
      <c r="G584" s="120" t="str">
        <f>IF(ISBLANK([11]Data!E46)," ",[11]Data!E46)</f>
        <v xml:space="preserve"> </v>
      </c>
      <c r="H584" s="120">
        <f>IF(ISBLANK([11]Data!F46)," ",[11]Data!F46)</f>
        <v>1</v>
      </c>
      <c r="I584" s="120">
        <f>IF(ISBLANK([11]Data!G46)," ",[11]Data!G46)</f>
        <v>1</v>
      </c>
      <c r="J584" s="120">
        <f>IF(ISBLANK([11]Data!H46)," ",[11]Data!H46)</f>
        <v>5.15</v>
      </c>
      <c r="K584" s="120"/>
      <c r="L584" s="120">
        <f>IF(ISBLANK([11]Data!J46)," ",[11]Data!J46)</f>
        <v>4.75</v>
      </c>
      <c r="M584" s="120"/>
    </row>
    <row r="585" spans="1:13" ht="18.75" x14ac:dyDescent="0.3">
      <c r="A585" s="120" t="str">
        <f>B585&amp;"_"&amp;COUNTIF($C$10:$C$10:B585,B585)</f>
        <v>أهلامين_387</v>
      </c>
      <c r="B585" s="120" t="str">
        <f>IF(ISBLANK([11]Data!B47)," ",[11]Data!$C$7)</f>
        <v>أهلامين</v>
      </c>
      <c r="C585" s="120" t="str">
        <f>IF(ISBLANK([11]Data!H47)," ",[11]Data!$L$7)</f>
        <v>6APG-10</v>
      </c>
      <c r="D585" s="120" t="str">
        <f>IF(ISBLANK([11]Data!B47)," ",[11]Data!B47)</f>
        <v>E142236471</v>
      </c>
      <c r="E585" s="120" t="str">
        <f>IF(ISBLANK([11]Data!C47)," ",[11]Data!C47)</f>
        <v>أهلمين36</v>
      </c>
      <c r="F585" s="120" t="str">
        <f>IF(ISBLANK([11]Data!D47)," ",[11]Data!D47)</f>
        <v>أنثى</v>
      </c>
      <c r="G585" s="120" t="str">
        <f>IF(ISBLANK([11]Data!E47)," ",[11]Data!E47)</f>
        <v xml:space="preserve"> </v>
      </c>
      <c r="H585" s="120">
        <f>IF(ISBLANK([11]Data!F47)," ",[11]Data!F47)</f>
        <v>1</v>
      </c>
      <c r="I585" s="120">
        <f>IF(ISBLANK([11]Data!G47)," ",[11]Data!G47)</f>
        <v>1</v>
      </c>
      <c r="J585" s="120">
        <f>IF(ISBLANK([11]Data!H47)," ",[11]Data!H47)</f>
        <v>6.49</v>
      </c>
      <c r="K585" s="120"/>
      <c r="L585" s="120">
        <f>IF(ISBLANK([11]Data!J47)," ",[11]Data!J47)</f>
        <v>7.92</v>
      </c>
      <c r="M585" s="120"/>
    </row>
    <row r="586" spans="1:13" ht="18.75" x14ac:dyDescent="0.3">
      <c r="A586" s="120" t="str">
        <f>B586&amp;"_"&amp;COUNTIF($C$10:$C$10:B586,B586)</f>
        <v>أهلامين_388</v>
      </c>
      <c r="B586" s="120" t="str">
        <f>IF(ISBLANK([11]Data!B48)," ",[11]Data!$C$7)</f>
        <v>أهلامين</v>
      </c>
      <c r="C586" s="120" t="str">
        <f>IF(ISBLANK([11]Data!H48)," ",[11]Data!$L$7)</f>
        <v>6APG-10</v>
      </c>
      <c r="D586" s="120" t="str">
        <f>IF(ISBLANK([11]Data!B48)," ",[11]Data!B48)</f>
        <v>G142001025</v>
      </c>
      <c r="E586" s="120" t="str">
        <f>IF(ISBLANK([11]Data!C48)," ",[11]Data!C48)</f>
        <v>أهلمين37</v>
      </c>
      <c r="F586" s="120" t="str">
        <f>IF(ISBLANK([11]Data!D48)," ",[11]Data!D48)</f>
        <v>ذكر</v>
      </c>
      <c r="G586" s="120" t="str">
        <f>IF(ISBLANK([11]Data!E48)," ",[11]Data!E48)</f>
        <v xml:space="preserve"> </v>
      </c>
      <c r="H586" s="120" t="str">
        <f>IF(ISBLANK([11]Data!F48)," ",[11]Data!F48)</f>
        <v xml:space="preserve"> </v>
      </c>
      <c r="I586" s="120">
        <f>IF(ISBLANK([11]Data!G48)," ",[11]Data!G48)</f>
        <v>1</v>
      </c>
      <c r="J586" s="120">
        <f>IF(ISBLANK([11]Data!H48)," ",[11]Data!H48)</f>
        <v>6.32</v>
      </c>
      <c r="K586" s="120"/>
      <c r="L586" s="120">
        <f>IF(ISBLANK([11]Data!J48)," ",[11]Data!J48)</f>
        <v>7.01</v>
      </c>
      <c r="M586" s="120"/>
    </row>
    <row r="587" spans="1:13" ht="18.75" x14ac:dyDescent="0.3">
      <c r="A587" s="120" t="str">
        <f>B587&amp;"_"&amp;COUNTIF($C$10:$C$10:B587,B587)</f>
        <v>أهلامين_389</v>
      </c>
      <c r="B587" s="120" t="str">
        <f>IF(ISBLANK([11]Data!B49)," ",[11]Data!$C$7)</f>
        <v>أهلامين</v>
      </c>
      <c r="C587" s="120" t="str">
        <f>IF(ISBLANK([11]Data!H49)," ",[11]Data!$L$7)</f>
        <v>6APG-10</v>
      </c>
      <c r="D587" s="120" t="str">
        <f>IF(ISBLANK([11]Data!B49)," ",[11]Data!B49)</f>
        <v>E149099458</v>
      </c>
      <c r="E587" s="120" t="str">
        <f>IF(ISBLANK([11]Data!C49)," ",[11]Data!C49)</f>
        <v>أهلمين38</v>
      </c>
      <c r="F587" s="120" t="str">
        <f>IF(ISBLANK([11]Data!D49)," ",[11]Data!D49)</f>
        <v>أنثى</v>
      </c>
      <c r="G587" s="120" t="str">
        <f>IF(ISBLANK([11]Data!E49)," ",[11]Data!E49)</f>
        <v xml:space="preserve"> </v>
      </c>
      <c r="H587" s="120">
        <f>IF(ISBLANK([11]Data!F49)," ",[11]Data!F49)</f>
        <v>1</v>
      </c>
      <c r="I587" s="120">
        <f>IF(ISBLANK([11]Data!G49)," ",[11]Data!G49)</f>
        <v>1</v>
      </c>
      <c r="J587" s="120">
        <f>IF(ISBLANK([11]Data!H49)," ",[11]Data!H49)</f>
        <v>5.64</v>
      </c>
      <c r="K587" s="120"/>
      <c r="L587" s="120">
        <f>IF(ISBLANK([11]Data!J49)," ",[11]Data!J49)</f>
        <v>6.93</v>
      </c>
      <c r="M587" s="120"/>
    </row>
    <row r="588" spans="1:13" ht="18.75" x14ac:dyDescent="0.3">
      <c r="A588" s="120" t="str">
        <f>B588&amp;"_"&amp;COUNTIF($C$10:$C$10:B588,B588)</f>
        <v>أهلامين_390</v>
      </c>
      <c r="B588" s="120" t="str">
        <f>IF(ISBLANK([11]Data!B50)," ",[11]Data!$C$7)</f>
        <v>أهلامين</v>
      </c>
      <c r="C588" s="120" t="str">
        <f>IF(ISBLANK([11]Data!H50)," ",[11]Data!$L$7)</f>
        <v>6APG-10</v>
      </c>
      <c r="D588" s="120" t="str">
        <f>IF(ISBLANK([11]Data!B50)," ",[11]Data!B50)</f>
        <v>J133488430</v>
      </c>
      <c r="E588" s="120" t="str">
        <f>IF(ISBLANK([11]Data!C50)," ",[11]Data!C50)</f>
        <v>أهلمين39</v>
      </c>
      <c r="F588" s="120" t="str">
        <f>IF(ISBLANK([11]Data!D50)," ",[11]Data!D50)</f>
        <v>أنثى</v>
      </c>
      <c r="G588" s="120" t="str">
        <f>IF(ISBLANK([11]Data!E50)," ",[11]Data!E50)</f>
        <v xml:space="preserve"> </v>
      </c>
      <c r="H588" s="120">
        <f>IF(ISBLANK([11]Data!F50)," ",[11]Data!F50)</f>
        <v>1</v>
      </c>
      <c r="I588" s="120">
        <f>IF(ISBLANK([11]Data!G50)," ",[11]Data!G50)</f>
        <v>1</v>
      </c>
      <c r="J588" s="120">
        <f>IF(ISBLANK([11]Data!H50)," ",[11]Data!H50)</f>
        <v>5.85</v>
      </c>
      <c r="K588" s="120"/>
      <c r="L588" s="120">
        <f>IF(ISBLANK([11]Data!J50)," ",[11]Data!J50)</f>
        <v>7.15</v>
      </c>
      <c r="M588" s="120"/>
    </row>
    <row r="589" spans="1:13" ht="18.75" x14ac:dyDescent="0.3">
      <c r="A589" s="120" t="str">
        <f>B589&amp;"_"&amp;COUNTIF($C$10:$C$10:B589,B589)</f>
        <v xml:space="preserve"> _380</v>
      </c>
      <c r="B589" s="120" t="str">
        <f>IF(ISBLANK([11]Data!B51)," ",[11]Data!$C$7)</f>
        <v xml:space="preserve"> </v>
      </c>
      <c r="C589" s="120" t="str">
        <f>IF(ISBLANK([11]Data!H51)," ",[11]Data!$L$7)</f>
        <v xml:space="preserve"> </v>
      </c>
      <c r="D589" s="120" t="str">
        <f>IF(ISBLANK([11]Data!B51)," ",[11]Data!B51)</f>
        <v xml:space="preserve"> </v>
      </c>
      <c r="E589" s="120" t="str">
        <f>IF(ISBLANK([11]Data!C51)," ",[11]Data!C51)</f>
        <v xml:space="preserve"> </v>
      </c>
      <c r="F589" s="120" t="str">
        <f>IF(ISBLANK([11]Data!D51)," ",[11]Data!D51)</f>
        <v xml:space="preserve"> </v>
      </c>
      <c r="G589" s="120" t="str">
        <f>IF(ISBLANK([11]Data!E51)," ",[11]Data!E51)</f>
        <v xml:space="preserve"> </v>
      </c>
      <c r="H589" s="120" t="str">
        <f>IF(ISBLANK([11]Data!F51)," ",[11]Data!F51)</f>
        <v xml:space="preserve"> </v>
      </c>
      <c r="I589" s="120" t="str">
        <f>IF(ISBLANK([11]Data!G51)," ",[11]Data!G51)</f>
        <v xml:space="preserve"> </v>
      </c>
      <c r="J589" s="120" t="str">
        <f>IF(ISBLANK([11]Data!H51)," ",[11]Data!H51)</f>
        <v xml:space="preserve"> </v>
      </c>
      <c r="K589" s="120"/>
      <c r="L589" s="120" t="str">
        <f>IF(ISBLANK([11]Data!J51)," ",[11]Data!J51)</f>
        <v xml:space="preserve"> </v>
      </c>
      <c r="M589" s="120"/>
    </row>
    <row r="590" spans="1:13" ht="18.75" x14ac:dyDescent="0.3">
      <c r="A590" s="120" t="str">
        <f>B590&amp;"_"&amp;COUNTIF($C$10:$C$10:B590,B590)</f>
        <v xml:space="preserve"> _382</v>
      </c>
      <c r="B590" s="120" t="str">
        <f>IF(ISBLANK([11]Data!B52)," ",[11]Data!$C$7)</f>
        <v xml:space="preserve"> </v>
      </c>
      <c r="C590" s="120" t="str">
        <f>IF(ISBLANK([11]Data!H52)," ",[11]Data!$L$7)</f>
        <v xml:space="preserve"> </v>
      </c>
      <c r="D590" s="120" t="str">
        <f>IF(ISBLANK([11]Data!B52)," ",[11]Data!B52)</f>
        <v xml:space="preserve"> </v>
      </c>
      <c r="E590" s="120" t="str">
        <f>IF(ISBLANK([11]Data!C52)," ",[11]Data!C52)</f>
        <v xml:space="preserve"> </v>
      </c>
      <c r="F590" s="120" t="str">
        <f>IF(ISBLANK([11]Data!D52)," ",[11]Data!D52)</f>
        <v xml:space="preserve"> </v>
      </c>
      <c r="G590" s="120" t="str">
        <f>IF(ISBLANK([11]Data!E52)," ",[11]Data!E52)</f>
        <v xml:space="preserve"> </v>
      </c>
      <c r="H590" s="120" t="str">
        <f>IF(ISBLANK([11]Data!F52)," ",[11]Data!F52)</f>
        <v xml:space="preserve"> </v>
      </c>
      <c r="I590" s="120" t="str">
        <f>IF(ISBLANK([11]Data!G52)," ",[11]Data!G52)</f>
        <v xml:space="preserve"> </v>
      </c>
      <c r="J590" s="120" t="str">
        <f>IF(ISBLANK([11]Data!H52)," ",[11]Data!H52)</f>
        <v xml:space="preserve"> </v>
      </c>
      <c r="K590" s="120"/>
      <c r="L590" s="120" t="str">
        <f>IF(ISBLANK([11]Data!J52)," ",[11]Data!J52)</f>
        <v xml:space="preserve"> </v>
      </c>
      <c r="M590" s="120"/>
    </row>
    <row r="591" spans="1:13" ht="18.75" x14ac:dyDescent="0.3">
      <c r="A591" s="120" t="str">
        <f>B591&amp;"_"&amp;COUNTIF($C$10:$C$10:B591,B591)</f>
        <v xml:space="preserve"> _384</v>
      </c>
      <c r="B591" s="120" t="str">
        <f>IF(ISBLANK([11]Data!B53)," ",[11]Data!$C$7)</f>
        <v xml:space="preserve"> </v>
      </c>
      <c r="C591" s="120" t="str">
        <f>IF(ISBLANK([11]Data!H53)," ",[11]Data!$L$7)</f>
        <v xml:space="preserve"> </v>
      </c>
      <c r="D591" s="120" t="str">
        <f>IF(ISBLANK([11]Data!B53)," ",[11]Data!B53)</f>
        <v xml:space="preserve"> </v>
      </c>
      <c r="E591" s="120" t="str">
        <f>IF(ISBLANK([11]Data!C53)," ",[11]Data!C53)</f>
        <v xml:space="preserve"> </v>
      </c>
      <c r="F591" s="120" t="str">
        <f>IF(ISBLANK([11]Data!D53)," ",[11]Data!D53)</f>
        <v xml:space="preserve"> </v>
      </c>
      <c r="G591" s="120" t="str">
        <f>IF(ISBLANK([11]Data!E53)," ",[11]Data!E53)</f>
        <v xml:space="preserve"> </v>
      </c>
      <c r="H591" s="120" t="str">
        <f>IF(ISBLANK([11]Data!F53)," ",[11]Data!F53)</f>
        <v xml:space="preserve"> </v>
      </c>
      <c r="I591" s="120" t="str">
        <f>IF(ISBLANK([11]Data!G53)," ",[11]Data!G53)</f>
        <v xml:space="preserve"> </v>
      </c>
      <c r="J591" s="120" t="str">
        <f>IF(ISBLANK([11]Data!H53)," ",[11]Data!H53)</f>
        <v xml:space="preserve"> </v>
      </c>
      <c r="K591" s="120"/>
      <c r="L591" s="120" t="str">
        <f>IF(ISBLANK([11]Data!J53)," ",[11]Data!J53)</f>
        <v xml:space="preserve"> </v>
      </c>
      <c r="M591" s="120"/>
    </row>
    <row r="592" spans="1:13" ht="18.75" x14ac:dyDescent="0.3">
      <c r="A592" s="120" t="str">
        <f>B592&amp;"_"&amp;COUNTIF($C$10:$C$10:B592,B592)</f>
        <v xml:space="preserve"> _386</v>
      </c>
      <c r="B592" s="120" t="str">
        <f>IF(ISBLANK([11]Data!B54)," ",[11]Data!$C$7)</f>
        <v xml:space="preserve"> </v>
      </c>
      <c r="C592" s="120" t="str">
        <f>IF(ISBLANK([11]Data!H54)," ",[11]Data!$L$7)</f>
        <v xml:space="preserve"> </v>
      </c>
      <c r="D592" s="120" t="str">
        <f>IF(ISBLANK([11]Data!B54)," ",[11]Data!B54)</f>
        <v xml:space="preserve"> </v>
      </c>
      <c r="E592" s="120" t="str">
        <f>IF(ISBLANK([11]Data!C54)," ",[11]Data!C54)</f>
        <v xml:space="preserve"> </v>
      </c>
      <c r="F592" s="120" t="str">
        <f>IF(ISBLANK([11]Data!D54)," ",[11]Data!D54)</f>
        <v xml:space="preserve"> </v>
      </c>
      <c r="G592" s="120" t="str">
        <f>IF(ISBLANK([11]Data!E54)," ",[11]Data!E54)</f>
        <v xml:space="preserve"> </v>
      </c>
      <c r="H592" s="120" t="str">
        <f>IF(ISBLANK([11]Data!F54)," ",[11]Data!F54)</f>
        <v xml:space="preserve"> </v>
      </c>
      <c r="I592" s="120" t="str">
        <f>IF(ISBLANK([11]Data!G54)," ",[11]Data!G54)</f>
        <v xml:space="preserve"> </v>
      </c>
      <c r="J592" s="120" t="str">
        <f>IF(ISBLANK([11]Data!H54)," ",[11]Data!H54)</f>
        <v xml:space="preserve"> </v>
      </c>
      <c r="K592" s="120"/>
      <c r="L592" s="120" t="str">
        <f>IF(ISBLANK([11]Data!J54)," ",[11]Data!J54)</f>
        <v xml:space="preserve"> </v>
      </c>
      <c r="M592" s="120"/>
    </row>
    <row r="593" spans="1:13" ht="18.75" x14ac:dyDescent="0.3">
      <c r="A593" s="120" t="str">
        <f>B593&amp;"_"&amp;COUNTIF($C$10:$C$10:B593,B593)</f>
        <v xml:space="preserve"> _388</v>
      </c>
      <c r="B593" s="120" t="str">
        <f>IF(ISBLANK([11]Data!B55)," ",[11]Data!$C$7)</f>
        <v xml:space="preserve"> </v>
      </c>
      <c r="C593" s="120" t="str">
        <f>IF(ISBLANK([11]Data!H55)," ",[11]Data!$L$7)</f>
        <v xml:space="preserve"> </v>
      </c>
      <c r="D593" s="120" t="str">
        <f>IF(ISBLANK([11]Data!B55)," ",[11]Data!B55)</f>
        <v xml:space="preserve"> </v>
      </c>
      <c r="E593" s="120" t="str">
        <f>IF(ISBLANK([11]Data!C55)," ",[11]Data!C55)</f>
        <v xml:space="preserve"> </v>
      </c>
      <c r="F593" s="120" t="str">
        <f>IF(ISBLANK([11]Data!D55)," ",[11]Data!D55)</f>
        <v xml:space="preserve"> </v>
      </c>
      <c r="G593" s="120" t="str">
        <f>IF(ISBLANK([11]Data!E55)," ",[11]Data!E55)</f>
        <v xml:space="preserve"> </v>
      </c>
      <c r="H593" s="120" t="str">
        <f>IF(ISBLANK([11]Data!F55)," ",[11]Data!F55)</f>
        <v xml:space="preserve"> </v>
      </c>
      <c r="I593" s="120" t="str">
        <f>IF(ISBLANK([11]Data!G55)," ",[11]Data!G55)</f>
        <v xml:space="preserve"> </v>
      </c>
      <c r="J593" s="120" t="str">
        <f>IF(ISBLANK([11]Data!H55)," ",[11]Data!H55)</f>
        <v xml:space="preserve"> </v>
      </c>
      <c r="K593" s="120"/>
      <c r="L593" s="120" t="str">
        <f>IF(ISBLANK([11]Data!J55)," ",[11]Data!J55)</f>
        <v xml:space="preserve"> </v>
      </c>
      <c r="M593" s="120"/>
    </row>
    <row r="594" spans="1:13" ht="18.75" x14ac:dyDescent="0.3">
      <c r="A594" s="120" t="str">
        <f>B594&amp;"_"&amp;COUNTIF($C$10:$C$10:B594,B594)</f>
        <v xml:space="preserve"> _390</v>
      </c>
      <c r="B594" s="120" t="str">
        <f>IF(ISBLANK([11]Data!B56)," ",[11]Data!$C$7)</f>
        <v xml:space="preserve"> </v>
      </c>
      <c r="C594" s="120" t="str">
        <f>IF(ISBLANK([11]Data!H56)," ",[11]Data!$L$7)</f>
        <v xml:space="preserve"> </v>
      </c>
      <c r="D594" s="120" t="str">
        <f>IF(ISBLANK([11]Data!B56)," ",[11]Data!B56)</f>
        <v xml:space="preserve"> </v>
      </c>
      <c r="E594" s="120" t="str">
        <f>IF(ISBLANK([11]Data!C56)," ",[11]Data!C56)</f>
        <v xml:space="preserve"> </v>
      </c>
      <c r="F594" s="120" t="str">
        <f>IF(ISBLANK([11]Data!D56)," ",[11]Data!D56)</f>
        <v xml:space="preserve"> </v>
      </c>
      <c r="G594" s="120" t="str">
        <f>IF(ISBLANK([11]Data!E56)," ",[11]Data!E56)</f>
        <v xml:space="preserve"> </v>
      </c>
      <c r="H594" s="120" t="str">
        <f>IF(ISBLANK([11]Data!F56)," ",[11]Data!F56)</f>
        <v xml:space="preserve"> </v>
      </c>
      <c r="I594" s="120" t="str">
        <f>IF(ISBLANK([11]Data!G56)," ",[11]Data!G56)</f>
        <v xml:space="preserve"> </v>
      </c>
      <c r="J594" s="120" t="str">
        <f>IF(ISBLANK([11]Data!H56)," ",[11]Data!H56)</f>
        <v xml:space="preserve"> </v>
      </c>
      <c r="K594" s="120"/>
      <c r="L594" s="120" t="str">
        <f>IF(ISBLANK([11]Data!J56)," ",[11]Data!J56)</f>
        <v xml:space="preserve"> </v>
      </c>
      <c r="M594" s="120"/>
    </row>
    <row r="595" spans="1:13" ht="18.75" x14ac:dyDescent="0.3">
      <c r="A595" s="120" t="str">
        <f>B595&amp;"_"&amp;COUNTIF($C$10:$C$10:B595,B595)</f>
        <v xml:space="preserve"> _392</v>
      </c>
      <c r="B595" s="120" t="str">
        <f>IF(ISBLANK([11]Data!B57)," ",[11]Data!$C$7)</f>
        <v xml:space="preserve"> </v>
      </c>
      <c r="C595" s="120" t="str">
        <f>IF(ISBLANK([11]Data!H57)," ",[11]Data!$L$7)</f>
        <v xml:space="preserve"> </v>
      </c>
      <c r="D595" s="120" t="str">
        <f>IF(ISBLANK([11]Data!B57)," ",[11]Data!B57)</f>
        <v xml:space="preserve"> </v>
      </c>
      <c r="E595" s="120" t="str">
        <f>IF(ISBLANK([11]Data!C57)," ",[11]Data!C57)</f>
        <v xml:space="preserve"> </v>
      </c>
      <c r="F595" s="120" t="str">
        <f>IF(ISBLANK([11]Data!D57)," ",[11]Data!D57)</f>
        <v xml:space="preserve"> </v>
      </c>
      <c r="G595" s="120" t="str">
        <f>IF(ISBLANK([11]Data!E57)," ",[11]Data!E57)</f>
        <v xml:space="preserve"> </v>
      </c>
      <c r="H595" s="120" t="str">
        <f>IF(ISBLANK([11]Data!F57)," ",[11]Data!F57)</f>
        <v xml:space="preserve"> </v>
      </c>
      <c r="I595" s="120" t="str">
        <f>IF(ISBLANK([11]Data!G57)," ",[11]Data!G57)</f>
        <v xml:space="preserve"> </v>
      </c>
      <c r="J595" s="120" t="str">
        <f>IF(ISBLANK([11]Data!H57)," ",[11]Data!H57)</f>
        <v xml:space="preserve"> </v>
      </c>
      <c r="K595" s="120"/>
      <c r="L595" s="120" t="str">
        <f>IF(ISBLANK([11]Data!J57)," ",[11]Data!J57)</f>
        <v xml:space="preserve"> </v>
      </c>
      <c r="M595" s="120"/>
    </row>
    <row r="596" spans="1:13" ht="18.75" x14ac:dyDescent="0.3">
      <c r="A596" s="120" t="str">
        <f>B596&amp;"_"&amp;COUNTIF($C$10:$C$10:B596,B596)</f>
        <v xml:space="preserve"> _394</v>
      </c>
      <c r="B596" s="120" t="str">
        <f>IF(ISBLANK([11]Data!B58)," ",[11]Data!$C$7)</f>
        <v xml:space="preserve"> </v>
      </c>
      <c r="C596" s="120" t="str">
        <f>IF(ISBLANK([11]Data!H58)," ",[11]Data!$L$7)</f>
        <v xml:space="preserve"> </v>
      </c>
      <c r="D596" s="120" t="str">
        <f>IF(ISBLANK([11]Data!B58)," ",[11]Data!B58)</f>
        <v xml:space="preserve"> </v>
      </c>
      <c r="E596" s="120" t="str">
        <f>IF(ISBLANK([11]Data!C58)," ",[11]Data!C58)</f>
        <v xml:space="preserve"> </v>
      </c>
      <c r="F596" s="120" t="str">
        <f>IF(ISBLANK([11]Data!D58)," ",[11]Data!D58)</f>
        <v xml:space="preserve"> </v>
      </c>
      <c r="G596" s="120" t="str">
        <f>IF(ISBLANK([11]Data!E58)," ",[11]Data!E58)</f>
        <v xml:space="preserve"> </v>
      </c>
      <c r="H596" s="120" t="str">
        <f>IF(ISBLANK([11]Data!F58)," ",[11]Data!F58)</f>
        <v xml:space="preserve"> </v>
      </c>
      <c r="I596" s="120" t="str">
        <f>IF(ISBLANK([11]Data!G58)," ",[11]Data!G58)</f>
        <v xml:space="preserve"> </v>
      </c>
      <c r="J596" s="120" t="str">
        <f>IF(ISBLANK([11]Data!H58)," ",[11]Data!H58)</f>
        <v xml:space="preserve"> </v>
      </c>
      <c r="K596" s="120"/>
      <c r="L596" s="120" t="str">
        <f>IF(ISBLANK([11]Data!J58)," ",[11]Data!J58)</f>
        <v xml:space="preserve"> </v>
      </c>
      <c r="M596" s="120"/>
    </row>
    <row r="597" spans="1:13" ht="18.75" x14ac:dyDescent="0.3">
      <c r="A597" s="120" t="str">
        <f>B597&amp;"_"&amp;COUNTIF($C$10:$C$10:B597,B597)</f>
        <v xml:space="preserve"> _396</v>
      </c>
      <c r="B597" s="120" t="str">
        <f>IF(ISBLANK([11]Data!B59)," ",[11]Data!$C$7)</f>
        <v xml:space="preserve"> </v>
      </c>
      <c r="C597" s="120" t="str">
        <f>IF(ISBLANK([11]Data!H59)," ",[11]Data!$L$7)</f>
        <v xml:space="preserve"> </v>
      </c>
      <c r="D597" s="120" t="str">
        <f>IF(ISBLANK([11]Data!B59)," ",[11]Data!B59)</f>
        <v xml:space="preserve"> </v>
      </c>
      <c r="E597" s="120" t="str">
        <f>IF(ISBLANK([11]Data!C59)," ",[11]Data!C59)</f>
        <v xml:space="preserve"> </v>
      </c>
      <c r="F597" s="120" t="str">
        <f>IF(ISBLANK([11]Data!D59)," ",[11]Data!D59)</f>
        <v xml:space="preserve"> </v>
      </c>
      <c r="G597" s="120" t="str">
        <f>IF(ISBLANK([11]Data!E59)," ",[11]Data!E59)</f>
        <v xml:space="preserve"> </v>
      </c>
      <c r="H597" s="120" t="str">
        <f>IF(ISBLANK([11]Data!F59)," ",[11]Data!F59)</f>
        <v xml:space="preserve"> </v>
      </c>
      <c r="I597" s="120" t="str">
        <f>IF(ISBLANK([11]Data!G59)," ",[11]Data!G59)</f>
        <v xml:space="preserve"> </v>
      </c>
      <c r="J597" s="120" t="str">
        <f>IF(ISBLANK([11]Data!H59)," ",[11]Data!H59)</f>
        <v xml:space="preserve"> </v>
      </c>
      <c r="K597" s="120"/>
      <c r="L597" s="120" t="str">
        <f>IF(ISBLANK([11]Data!J59)," ",[11]Data!J59)</f>
        <v xml:space="preserve"> </v>
      </c>
      <c r="M597" s="120"/>
    </row>
    <row r="598" spans="1:13" ht="18.75" x14ac:dyDescent="0.3">
      <c r="A598" s="120" t="str">
        <f>B598&amp;"_"&amp;COUNTIF($C$10:$C$10:B598,B598)</f>
        <v xml:space="preserve"> _398</v>
      </c>
      <c r="B598" s="120" t="str">
        <f>IF(ISBLANK([11]Data!B60)," ",[11]Data!$C$7)</f>
        <v xml:space="preserve"> </v>
      </c>
      <c r="C598" s="120" t="str">
        <f>IF(ISBLANK([11]Data!H60)," ",[11]Data!$L$7)</f>
        <v xml:space="preserve"> </v>
      </c>
      <c r="D598" s="120" t="str">
        <f>IF(ISBLANK([11]Data!B60)," ",[11]Data!B60)</f>
        <v xml:space="preserve"> </v>
      </c>
      <c r="E598" s="120" t="str">
        <f>IF(ISBLANK([11]Data!C60)," ",[11]Data!C60)</f>
        <v xml:space="preserve"> </v>
      </c>
      <c r="F598" s="120" t="str">
        <f>IF(ISBLANK([11]Data!D60)," ",[11]Data!D60)</f>
        <v xml:space="preserve"> </v>
      </c>
      <c r="G598" s="120" t="str">
        <f>IF(ISBLANK([11]Data!E60)," ",[11]Data!E60)</f>
        <v xml:space="preserve"> </v>
      </c>
      <c r="H598" s="120" t="str">
        <f>IF(ISBLANK([11]Data!F60)," ",[11]Data!F60)</f>
        <v xml:space="preserve"> </v>
      </c>
      <c r="I598" s="120" t="str">
        <f>IF(ISBLANK([11]Data!G60)," ",[11]Data!G60)</f>
        <v xml:space="preserve"> </v>
      </c>
      <c r="J598" s="120" t="str">
        <f>IF(ISBLANK([11]Data!H60)," ",[11]Data!H60)</f>
        <v xml:space="preserve"> </v>
      </c>
      <c r="K598" s="120"/>
      <c r="L598" s="120" t="str">
        <f>IF(ISBLANK([11]Data!J60)," ",[11]Data!J60)</f>
        <v xml:space="preserve"> </v>
      </c>
      <c r="M598" s="120"/>
    </row>
    <row r="599" spans="1:13" ht="18.75" x14ac:dyDescent="0.3">
      <c r="A599" s="120" t="str">
        <f>B599&amp;"_"&amp;COUNTIF($C$10:$C$10:B599,B599)</f>
        <v xml:space="preserve"> _400</v>
      </c>
      <c r="B599" s="120" t="str">
        <f>IF(ISBLANK([11]Data!B61)," ",[11]Data!$C$7)</f>
        <v xml:space="preserve"> </v>
      </c>
      <c r="C599" s="120" t="str">
        <f>IF(ISBLANK([11]Data!H61)," ",[11]Data!$L$7)</f>
        <v xml:space="preserve"> </v>
      </c>
      <c r="D599" s="120" t="str">
        <f>IF(ISBLANK([11]Data!B61)," ",[11]Data!B61)</f>
        <v xml:space="preserve"> </v>
      </c>
      <c r="E599" s="120" t="str">
        <f>IF(ISBLANK([11]Data!C61)," ",[11]Data!C61)</f>
        <v xml:space="preserve"> </v>
      </c>
      <c r="F599" s="120" t="str">
        <f>IF(ISBLANK([11]Data!D61)," ",[11]Data!D61)</f>
        <v xml:space="preserve"> </v>
      </c>
      <c r="G599" s="120" t="str">
        <f>IF(ISBLANK([11]Data!E61)," ",[11]Data!E61)</f>
        <v xml:space="preserve"> </v>
      </c>
      <c r="H599" s="120" t="str">
        <f>IF(ISBLANK([11]Data!F61)," ",[11]Data!F61)</f>
        <v xml:space="preserve"> </v>
      </c>
      <c r="I599" s="120" t="str">
        <f>IF(ISBLANK([11]Data!G61)," ",[11]Data!G61)</f>
        <v xml:space="preserve"> </v>
      </c>
      <c r="J599" s="120" t="str">
        <f>IF(ISBLANK([11]Data!H61)," ",[11]Data!H61)</f>
        <v xml:space="preserve"> </v>
      </c>
      <c r="K599" s="120"/>
      <c r="L599" s="120" t="str">
        <f>IF(ISBLANK([11]Data!J61)," ",[11]Data!J61)</f>
        <v xml:space="preserve"> </v>
      </c>
      <c r="M599" s="120"/>
    </row>
    <row r="600" spans="1:13" ht="18.75" x14ac:dyDescent="0.3">
      <c r="A600" s="120" t="str">
        <f>B600&amp;"_"&amp;COUNTIF($C$10:$C$10:B600,B600)</f>
        <v xml:space="preserve"> _402</v>
      </c>
      <c r="B600" s="120" t="str">
        <f>IF(ISBLANK([11]Data!B62)," ",[11]Data!$C$7)</f>
        <v xml:space="preserve"> </v>
      </c>
      <c r="C600" s="120" t="str">
        <f>IF(ISBLANK([11]Data!H62)," ",[11]Data!$L$7)</f>
        <v xml:space="preserve"> </v>
      </c>
      <c r="D600" s="120" t="str">
        <f>IF(ISBLANK([11]Data!B62)," ",[11]Data!B62)</f>
        <v xml:space="preserve"> </v>
      </c>
      <c r="E600" s="120" t="str">
        <f>IF(ISBLANK([11]Data!C62)," ",[11]Data!C62)</f>
        <v xml:space="preserve"> </v>
      </c>
      <c r="F600" s="120" t="str">
        <f>IF(ISBLANK([11]Data!D62)," ",[11]Data!D62)</f>
        <v xml:space="preserve"> </v>
      </c>
      <c r="G600" s="120" t="str">
        <f>IF(ISBLANK([11]Data!E62)," ",[11]Data!E62)</f>
        <v xml:space="preserve"> </v>
      </c>
      <c r="H600" s="120" t="str">
        <f>IF(ISBLANK([11]Data!F62)," ",[11]Data!F62)</f>
        <v xml:space="preserve"> </v>
      </c>
      <c r="I600" s="120" t="str">
        <f>IF(ISBLANK([11]Data!G62)," ",[11]Data!G62)</f>
        <v xml:space="preserve"> </v>
      </c>
      <c r="J600" s="120" t="str">
        <f>IF(ISBLANK([11]Data!H62)," ",[11]Data!H62)</f>
        <v xml:space="preserve"> </v>
      </c>
      <c r="K600" s="120"/>
      <c r="L600" s="120" t="str">
        <f>IF(ISBLANK([11]Data!J62)," ",[11]Data!J62)</f>
        <v xml:space="preserve"> </v>
      </c>
      <c r="M600" s="120"/>
    </row>
    <row r="601" spans="1:13" ht="18.75" x14ac:dyDescent="0.3">
      <c r="A601" s="120" t="str">
        <f>B601&amp;"_"&amp;COUNTIF($C$10:$C$10:B601,B601)</f>
        <v xml:space="preserve"> _404</v>
      </c>
      <c r="B601" s="120" t="str">
        <f>IF(ISBLANK([11]Data!B63)," ",[11]Data!$C$7)</f>
        <v xml:space="preserve"> </v>
      </c>
      <c r="C601" s="120" t="str">
        <f>IF(ISBLANK([11]Data!H63)," ",[11]Data!$L$7)</f>
        <v xml:space="preserve"> </v>
      </c>
      <c r="D601" s="120" t="str">
        <f>IF(ISBLANK([11]Data!B63)," ",[11]Data!B63)</f>
        <v xml:space="preserve"> </v>
      </c>
      <c r="E601" s="120" t="str">
        <f>IF(ISBLANK([11]Data!C63)," ",[11]Data!C63)</f>
        <v xml:space="preserve"> </v>
      </c>
      <c r="F601" s="120" t="str">
        <f>IF(ISBLANK([11]Data!D63)," ",[11]Data!D63)</f>
        <v xml:space="preserve"> </v>
      </c>
      <c r="G601" s="120" t="str">
        <f>IF(ISBLANK([11]Data!E63)," ",[11]Data!E63)</f>
        <v xml:space="preserve"> </v>
      </c>
      <c r="H601" s="120" t="str">
        <f>IF(ISBLANK([11]Data!F63)," ",[11]Data!F63)</f>
        <v xml:space="preserve"> </v>
      </c>
      <c r="I601" s="120" t="str">
        <f>IF(ISBLANK([11]Data!G63)," ",[11]Data!G63)</f>
        <v xml:space="preserve"> </v>
      </c>
      <c r="J601" s="120" t="str">
        <f>IF(ISBLANK([11]Data!H63)," ",[11]Data!H63)</f>
        <v xml:space="preserve"> </v>
      </c>
      <c r="K601" s="120"/>
      <c r="L601" s="120" t="str">
        <f>IF(ISBLANK([11]Data!J63)," ",[11]Data!J63)</f>
        <v xml:space="preserve"> </v>
      </c>
      <c r="M601" s="120"/>
    </row>
    <row r="602" spans="1:13" ht="18.75" x14ac:dyDescent="0.3">
      <c r="A602" s="120" t="str">
        <f>B602&amp;"_"&amp;COUNTIF($C$10:$C$10:B602,B602)</f>
        <v xml:space="preserve"> _406</v>
      </c>
      <c r="B602" s="120" t="str">
        <f>IF(ISBLANK([11]Data!B64)," ",[11]Data!$C$7)</f>
        <v xml:space="preserve"> </v>
      </c>
      <c r="C602" s="120" t="str">
        <f>IF(ISBLANK([11]Data!H64)," ",[11]Data!$L$7)</f>
        <v xml:space="preserve"> </v>
      </c>
      <c r="D602" s="120" t="str">
        <f>IF(ISBLANK([11]Data!B64)," ",[11]Data!B64)</f>
        <v xml:space="preserve"> </v>
      </c>
      <c r="E602" s="120" t="str">
        <f>IF(ISBLANK([11]Data!C64)," ",[11]Data!C64)</f>
        <v xml:space="preserve"> </v>
      </c>
      <c r="F602" s="120" t="str">
        <f>IF(ISBLANK([11]Data!D64)," ",[11]Data!D64)</f>
        <v xml:space="preserve"> </v>
      </c>
      <c r="G602" s="120" t="str">
        <f>IF(ISBLANK([11]Data!E64)," ",[11]Data!E64)</f>
        <v xml:space="preserve"> </v>
      </c>
      <c r="H602" s="120" t="str">
        <f>IF(ISBLANK([11]Data!F64)," ",[11]Data!F64)</f>
        <v xml:space="preserve"> </v>
      </c>
      <c r="I602" s="120" t="str">
        <f>IF(ISBLANK([11]Data!G64)," ",[11]Data!G64)</f>
        <v xml:space="preserve"> </v>
      </c>
      <c r="J602" s="120" t="str">
        <f>IF(ISBLANK([11]Data!H64)," ",[11]Data!H64)</f>
        <v xml:space="preserve"> </v>
      </c>
      <c r="K602" s="120"/>
      <c r="L602" s="120" t="str">
        <f>IF(ISBLANK([11]Data!J64)," ",[11]Data!J64)</f>
        <v xml:space="preserve"> </v>
      </c>
      <c r="M602" s="120"/>
    </row>
    <row r="603" spans="1:13" ht="18.75" x14ac:dyDescent="0.3">
      <c r="A603" s="120" t="str">
        <f>B603&amp;"_"&amp;COUNTIF($C$10:$C$10:B603,B603)</f>
        <v xml:space="preserve"> _408</v>
      </c>
      <c r="B603" s="120" t="str">
        <f>IF(ISBLANK([11]Data!B65)," ",[11]Data!$C$7)</f>
        <v xml:space="preserve"> </v>
      </c>
      <c r="C603" s="120" t="str">
        <f>IF(ISBLANK([11]Data!H65)," ",[11]Data!$L$7)</f>
        <v xml:space="preserve"> </v>
      </c>
      <c r="D603" s="120" t="str">
        <f>IF(ISBLANK([11]Data!B65)," ",[11]Data!B65)</f>
        <v xml:space="preserve"> </v>
      </c>
      <c r="E603" s="120" t="str">
        <f>IF(ISBLANK([11]Data!C65)," ",[11]Data!C65)</f>
        <v xml:space="preserve"> </v>
      </c>
      <c r="F603" s="120" t="str">
        <f>IF(ISBLANK([11]Data!D65)," ",[11]Data!D65)</f>
        <v xml:space="preserve"> </v>
      </c>
      <c r="G603" s="120" t="str">
        <f>IF(ISBLANK([11]Data!E65)," ",[11]Data!E65)</f>
        <v xml:space="preserve"> </v>
      </c>
      <c r="H603" s="120" t="str">
        <f>IF(ISBLANK([11]Data!F65)," ",[11]Data!F65)</f>
        <v xml:space="preserve"> </v>
      </c>
      <c r="I603" s="120" t="str">
        <f>IF(ISBLANK([11]Data!G65)," ",[11]Data!G65)</f>
        <v xml:space="preserve"> </v>
      </c>
      <c r="J603" s="120" t="str">
        <f>IF(ISBLANK([11]Data!H65)," ",[11]Data!H65)</f>
        <v xml:space="preserve"> </v>
      </c>
      <c r="K603" s="120"/>
      <c r="L603" s="120" t="str">
        <f>IF(ISBLANK([11]Data!J65)," ",[11]Data!J65)</f>
        <v xml:space="preserve"> </v>
      </c>
      <c r="M603" s="120"/>
    </row>
    <row r="604" spans="1:13" ht="18.75" x14ac:dyDescent="0.3">
      <c r="A604" s="120" t="str">
        <f>B604&amp;"_"&amp;COUNTIF($C$10:$C$10:B604,B604)</f>
        <v xml:space="preserve"> _410</v>
      </c>
      <c r="B604" s="120" t="str">
        <f>IF(ISBLANK([11]Data!B66)," ",[11]Data!$C$7)</f>
        <v xml:space="preserve"> </v>
      </c>
      <c r="C604" s="120" t="str">
        <f>IF(ISBLANK([11]Data!H66)," ",[11]Data!$L$7)</f>
        <v xml:space="preserve"> </v>
      </c>
      <c r="D604" s="120" t="str">
        <f>IF(ISBLANK([11]Data!B66)," ",[11]Data!B66)</f>
        <v xml:space="preserve"> </v>
      </c>
      <c r="E604" s="120" t="str">
        <f>IF(ISBLANK([11]Data!C66)," ",[11]Data!C66)</f>
        <v xml:space="preserve"> </v>
      </c>
      <c r="F604" s="120" t="str">
        <f>IF(ISBLANK([11]Data!D66)," ",[11]Data!D66)</f>
        <v xml:space="preserve"> </v>
      </c>
      <c r="G604" s="120" t="str">
        <f>IF(ISBLANK([11]Data!E66)," ",[11]Data!E66)</f>
        <v xml:space="preserve"> </v>
      </c>
      <c r="H604" s="120" t="str">
        <f>IF(ISBLANK([11]Data!F66)," ",[11]Data!F66)</f>
        <v xml:space="preserve"> </v>
      </c>
      <c r="I604" s="120" t="str">
        <f>IF(ISBLANK([11]Data!G66)," ",[11]Data!G66)</f>
        <v xml:space="preserve"> </v>
      </c>
      <c r="J604" s="120" t="str">
        <f>IF(ISBLANK([11]Data!H66)," ",[11]Data!H66)</f>
        <v xml:space="preserve"> </v>
      </c>
      <c r="K604" s="120"/>
      <c r="L604" s="120" t="str">
        <f>IF(ISBLANK([11]Data!J66)," ",[11]Data!J66)</f>
        <v xml:space="preserve"> </v>
      </c>
      <c r="M604" s="120"/>
    </row>
    <row r="605" spans="1:13" ht="18.75" x14ac:dyDescent="0.3">
      <c r="A605" s="120" t="str">
        <f>B605&amp;"_"&amp;COUNTIF($C$10:$C$10:B605,B605)</f>
        <v xml:space="preserve"> _412</v>
      </c>
      <c r="B605" s="120" t="str">
        <f>IF(ISBLANK([11]Data!B67)," ",[11]Data!$C$7)</f>
        <v xml:space="preserve"> </v>
      </c>
      <c r="C605" s="120" t="str">
        <f>IF(ISBLANK([11]Data!H67)," ",[11]Data!$L$7)</f>
        <v xml:space="preserve"> </v>
      </c>
      <c r="D605" s="120" t="str">
        <f>IF(ISBLANK([11]Data!B67)," ",[11]Data!B67)</f>
        <v xml:space="preserve"> </v>
      </c>
      <c r="E605" s="120" t="str">
        <f>IF(ISBLANK([11]Data!C67)," ",[11]Data!C67)</f>
        <v xml:space="preserve"> </v>
      </c>
      <c r="F605" s="120" t="str">
        <f>IF(ISBLANK([11]Data!D67)," ",[11]Data!D67)</f>
        <v xml:space="preserve"> </v>
      </c>
      <c r="G605" s="120" t="str">
        <f>IF(ISBLANK([11]Data!E67)," ",[11]Data!E67)</f>
        <v xml:space="preserve"> </v>
      </c>
      <c r="H605" s="120" t="str">
        <f>IF(ISBLANK([11]Data!F67)," ",[11]Data!F67)</f>
        <v xml:space="preserve"> </v>
      </c>
      <c r="I605" s="120" t="str">
        <f>IF(ISBLANK([11]Data!G67)," ",[11]Data!G67)</f>
        <v xml:space="preserve"> </v>
      </c>
      <c r="J605" s="120" t="str">
        <f>IF(ISBLANK([11]Data!H67)," ",[11]Data!H67)</f>
        <v xml:space="preserve"> </v>
      </c>
      <c r="K605" s="120"/>
      <c r="L605" s="120" t="str">
        <f>IF(ISBLANK([11]Data!J67)," ",[11]Data!J67)</f>
        <v xml:space="preserve"> </v>
      </c>
      <c r="M605" s="120"/>
    </row>
    <row r="606" spans="1:13" ht="18.75" x14ac:dyDescent="0.3">
      <c r="A606" s="120" t="str">
        <f>B606&amp;"_"&amp;COUNTIF($C$10:$C$10:B606,B606)</f>
        <v xml:space="preserve"> _414</v>
      </c>
      <c r="B606" s="120" t="str">
        <f>IF(ISBLANK([11]Data!B68)," ",[11]Data!$C$7)</f>
        <v xml:space="preserve"> </v>
      </c>
      <c r="C606" s="120" t="str">
        <f>IF(ISBLANK([11]Data!H68)," ",[11]Data!$L$7)</f>
        <v xml:space="preserve"> </v>
      </c>
      <c r="D606" s="120" t="str">
        <f>IF(ISBLANK([11]Data!B68)," ",[11]Data!B68)</f>
        <v xml:space="preserve"> </v>
      </c>
      <c r="E606" s="120" t="str">
        <f>IF(ISBLANK([11]Data!C68)," ",[11]Data!C68)</f>
        <v xml:space="preserve"> </v>
      </c>
      <c r="F606" s="120" t="str">
        <f>IF(ISBLANK([11]Data!D68)," ",[11]Data!D68)</f>
        <v xml:space="preserve"> </v>
      </c>
      <c r="G606" s="120" t="str">
        <f>IF(ISBLANK([11]Data!E68)," ",[11]Data!E68)</f>
        <v xml:space="preserve"> </v>
      </c>
      <c r="H606" s="120" t="str">
        <f>IF(ISBLANK([11]Data!F68)," ",[11]Data!F68)</f>
        <v xml:space="preserve"> </v>
      </c>
      <c r="I606" s="120" t="str">
        <f>IF(ISBLANK([11]Data!G68)," ",[11]Data!G68)</f>
        <v xml:space="preserve"> </v>
      </c>
      <c r="J606" s="120" t="str">
        <f>IF(ISBLANK([11]Data!H68)," ",[11]Data!H68)</f>
        <v xml:space="preserve"> </v>
      </c>
      <c r="K606" s="120"/>
      <c r="L606" s="120" t="str">
        <f>IF(ISBLANK([11]Data!J68)," ",[11]Data!J68)</f>
        <v xml:space="preserve"> </v>
      </c>
      <c r="M606" s="120"/>
    </row>
    <row r="607" spans="1:13" ht="18.75" x14ac:dyDescent="0.3">
      <c r="A607" s="120" t="str">
        <f>B607&amp;"_"&amp;COUNTIF($C$10:$C$10:B607,B607)</f>
        <v xml:space="preserve"> _416</v>
      </c>
      <c r="B607" s="120" t="str">
        <f>IF(ISBLANK([11]Data!B69)," ",[11]Data!$C$7)</f>
        <v xml:space="preserve"> </v>
      </c>
      <c r="C607" s="120" t="str">
        <f>IF(ISBLANK([11]Data!H69)," ",[11]Data!$L$7)</f>
        <v xml:space="preserve"> </v>
      </c>
      <c r="D607" s="120" t="str">
        <f>IF(ISBLANK([11]Data!B69)," ",[11]Data!B69)</f>
        <v xml:space="preserve"> </v>
      </c>
      <c r="E607" s="120" t="str">
        <f>IF(ISBLANK([11]Data!C69)," ",[11]Data!C69)</f>
        <v xml:space="preserve"> </v>
      </c>
      <c r="F607" s="120" t="str">
        <f>IF(ISBLANK([11]Data!D69)," ",[11]Data!D69)</f>
        <v xml:space="preserve"> </v>
      </c>
      <c r="G607" s="120" t="str">
        <f>IF(ISBLANK([11]Data!E69)," ",[11]Data!E69)</f>
        <v xml:space="preserve"> </v>
      </c>
      <c r="H607" s="120" t="str">
        <f>IF(ISBLANK([11]Data!F69)," ",[11]Data!F69)</f>
        <v xml:space="preserve"> </v>
      </c>
      <c r="I607" s="120" t="str">
        <f>IF(ISBLANK([11]Data!G69)," ",[11]Data!G69)</f>
        <v xml:space="preserve"> </v>
      </c>
      <c r="J607" s="120" t="str">
        <f>IF(ISBLANK([11]Data!H69)," ",[11]Data!H69)</f>
        <v xml:space="preserve"> </v>
      </c>
      <c r="K607" s="120"/>
      <c r="L607" s="120" t="str">
        <f>IF(ISBLANK([11]Data!J69)," ",[11]Data!J69)</f>
        <v xml:space="preserve"> </v>
      </c>
      <c r="M607" s="120"/>
    </row>
    <row r="608" spans="1:13" ht="18.75" x14ac:dyDescent="0.3">
      <c r="A608" s="120" t="str">
        <f>B608&amp;"_"&amp;COUNTIF($C$10:$C$10:B608,B608)</f>
        <v xml:space="preserve"> _418</v>
      </c>
      <c r="B608" s="120" t="str">
        <f>IF(ISBLANK([11]Data!B70)," ",[11]Data!$C$7)</f>
        <v xml:space="preserve"> </v>
      </c>
      <c r="C608" s="120" t="str">
        <f>IF(ISBLANK([11]Data!H70)," ",[11]Data!$L$7)</f>
        <v xml:space="preserve"> </v>
      </c>
      <c r="D608" s="120" t="str">
        <f>IF(ISBLANK([11]Data!B70)," ",[11]Data!B70)</f>
        <v xml:space="preserve"> </v>
      </c>
      <c r="E608" s="120" t="str">
        <f>IF(ISBLANK([11]Data!C70)," ",[11]Data!C70)</f>
        <v xml:space="preserve"> </v>
      </c>
      <c r="F608" s="120" t="str">
        <f>IF(ISBLANK([11]Data!D70)," ",[11]Data!D70)</f>
        <v xml:space="preserve"> </v>
      </c>
      <c r="G608" s="120" t="str">
        <f>IF(ISBLANK([11]Data!E70)," ",[11]Data!E70)</f>
        <v xml:space="preserve"> </v>
      </c>
      <c r="H608" s="120" t="str">
        <f>IF(ISBLANK([11]Data!F70)," ",[11]Data!F70)</f>
        <v xml:space="preserve"> </v>
      </c>
      <c r="I608" s="120" t="str">
        <f>IF(ISBLANK([11]Data!G70)," ",[11]Data!G70)</f>
        <v xml:space="preserve"> </v>
      </c>
      <c r="J608" s="120" t="str">
        <f>IF(ISBLANK([11]Data!H70)," ",[11]Data!H70)</f>
        <v xml:space="preserve"> </v>
      </c>
      <c r="K608" s="120"/>
      <c r="L608" s="120" t="str">
        <f>IF(ISBLANK([11]Data!J70)," ",[11]Data!J70)</f>
        <v xml:space="preserve"> </v>
      </c>
      <c r="M608" s="120"/>
    </row>
    <row r="609" spans="1:13" ht="18.75" x14ac:dyDescent="0.3">
      <c r="A609" s="120" t="str">
        <f>B609&amp;"_"&amp;COUNTIF($C$10:$C$10:B609,B609)</f>
        <v xml:space="preserve"> _420</v>
      </c>
      <c r="B609" s="120" t="str">
        <f>IF(ISBLANK([11]Data!B71)," ",[11]Data!$C$7)</f>
        <v xml:space="preserve"> </v>
      </c>
      <c r="C609" s="120" t="str">
        <f>IF(ISBLANK([11]Data!H71)," ",[11]Data!$L$7)</f>
        <v xml:space="preserve"> </v>
      </c>
      <c r="D609" s="120" t="str">
        <f>IF(ISBLANK([11]Data!B71)," ",[11]Data!B71)</f>
        <v xml:space="preserve"> </v>
      </c>
      <c r="E609" s="120" t="str">
        <f>IF(ISBLANK([11]Data!C71)," ",[11]Data!C71)</f>
        <v xml:space="preserve"> </v>
      </c>
      <c r="F609" s="120" t="str">
        <f>IF(ISBLANK([11]Data!D71)," ",[11]Data!D71)</f>
        <v xml:space="preserve"> </v>
      </c>
      <c r="G609" s="120" t="str">
        <f>IF(ISBLANK([11]Data!E71)," ",[11]Data!E71)</f>
        <v xml:space="preserve"> </v>
      </c>
      <c r="H609" s="120" t="str">
        <f>IF(ISBLANK([11]Data!F71)," ",[11]Data!F71)</f>
        <v xml:space="preserve"> </v>
      </c>
      <c r="I609" s="120" t="str">
        <f>IF(ISBLANK([11]Data!G71)," ",[11]Data!G71)</f>
        <v xml:space="preserve"> </v>
      </c>
      <c r="J609" s="120" t="str">
        <f>IF(ISBLANK([11]Data!H71)," ",[11]Data!H71)</f>
        <v xml:space="preserve"> </v>
      </c>
      <c r="K609" s="120"/>
      <c r="L609" s="120" t="str">
        <f>IF(ISBLANK([11]Data!J71)," ",[11]Data!J71)</f>
        <v xml:space="preserve"> </v>
      </c>
      <c r="M609" s="1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1"/>
    <pageSetUpPr fitToPage="1"/>
  </sheetPr>
  <dimension ref="A1:W297"/>
  <sheetViews>
    <sheetView showGridLines="0" rightToLeft="1" topLeftCell="B1" zoomScale="70" zoomScaleNormal="70" zoomScaleSheetLayoutView="80" workbookViewId="0">
      <selection activeCell="S13" sqref="S13"/>
    </sheetView>
  </sheetViews>
  <sheetFormatPr baseColWidth="10" defaultColWidth="0" defaultRowHeight="26.25" customHeight="1" x14ac:dyDescent="0.35"/>
  <cols>
    <col min="1" max="1" width="17.42578125" style="77" hidden="1" customWidth="1"/>
    <col min="2" max="2" width="6.28515625" style="71" customWidth="1"/>
    <col min="3" max="3" width="21.85546875" style="71" customWidth="1"/>
    <col min="4" max="4" width="19.85546875" style="71" customWidth="1"/>
    <col min="5" max="5" width="7.5703125" style="71" customWidth="1"/>
    <col min="6" max="6" width="11" style="118" customWidth="1"/>
    <col min="7" max="7" width="11" style="71" customWidth="1"/>
    <col min="8" max="8" width="11.28515625" style="71" customWidth="1"/>
    <col min="9" max="9" width="12.28515625" style="71" customWidth="1"/>
    <col min="10" max="10" width="8.28515625" style="71" customWidth="1"/>
    <col min="11" max="11" width="1" style="73" customWidth="1"/>
    <col min="12" max="12" width="13.42578125" style="74" customWidth="1"/>
    <col min="13" max="13" width="10.5703125" style="74" customWidth="1"/>
    <col min="14" max="14" width="10.85546875" style="74" customWidth="1"/>
    <col min="15" max="15" width="17.42578125" style="74" customWidth="1"/>
    <col min="16" max="16" width="13.7109375" style="74" customWidth="1"/>
    <col min="17" max="17" width="17.42578125" style="74" customWidth="1"/>
    <col min="18" max="21" width="11.42578125" style="77" customWidth="1"/>
    <col min="22" max="16384" width="11.42578125" style="77" hidden="1"/>
  </cols>
  <sheetData>
    <row r="1" spans="1:23" ht="26.25" customHeight="1" x14ac:dyDescent="0.35">
      <c r="A1" s="70" t="s">
        <v>26</v>
      </c>
      <c r="C1" s="72" t="str">
        <f>ahlamine!U5</f>
        <v>المديرية الإقليمية</v>
      </c>
      <c r="D1" s="154" t="str">
        <f>ahlamine!V5</f>
        <v>إقليم: القنيطرة</v>
      </c>
      <c r="E1" s="154"/>
      <c r="F1" s="154"/>
      <c r="G1" s="154"/>
      <c r="H1" s="154"/>
      <c r="I1" s="154"/>
      <c r="J1" s="154"/>
      <c r="P1" s="75" t="s">
        <v>51</v>
      </c>
      <c r="Q1" s="76" t="str">
        <f>ahlamine!V6</f>
        <v>2018/2019</v>
      </c>
    </row>
    <row r="2" spans="1:23" ht="32.25" customHeight="1" thickBot="1" x14ac:dyDescent="0.4">
      <c r="A2" s="78"/>
      <c r="C2" s="79" t="str">
        <f>ahlamine!Q6</f>
        <v>مؤسسة</v>
      </c>
      <c r="D2" s="155" t="str">
        <f>ahlamine!R6</f>
        <v>أهلامين</v>
      </c>
      <c r="E2" s="155"/>
      <c r="F2" s="155"/>
      <c r="G2" s="155"/>
      <c r="H2" s="155"/>
      <c r="I2" s="155"/>
      <c r="J2" s="155"/>
      <c r="M2" s="119" t="s">
        <v>27</v>
      </c>
      <c r="Q2" s="80" t="s">
        <v>28</v>
      </c>
    </row>
    <row r="3" spans="1:23" ht="33" customHeight="1" thickBot="1" x14ac:dyDescent="0.4">
      <c r="A3" s="81"/>
      <c r="B3" s="82" t="s">
        <v>2</v>
      </c>
      <c r="C3" s="25" t="s">
        <v>3</v>
      </c>
      <c r="D3" s="25" t="s">
        <v>4</v>
      </c>
      <c r="E3" s="25" t="s">
        <v>0</v>
      </c>
      <c r="F3" s="24" t="s">
        <v>38</v>
      </c>
      <c r="G3" s="24" t="s">
        <v>39</v>
      </c>
      <c r="H3" s="25" t="s">
        <v>35</v>
      </c>
      <c r="I3" s="25" t="s">
        <v>1</v>
      </c>
      <c r="J3" s="26" t="s">
        <v>5</v>
      </c>
      <c r="K3" s="73">
        <v>6</v>
      </c>
      <c r="L3" s="83" t="s">
        <v>25</v>
      </c>
      <c r="M3" s="84"/>
      <c r="N3" s="84"/>
      <c r="O3" s="84"/>
      <c r="P3" s="159" t="str">
        <f>VLOOKUP(S5,ahl,2)</f>
        <v>6APG-1</v>
      </c>
      <c r="Q3" s="159"/>
      <c r="V3" s="77">
        <v>1</v>
      </c>
      <c r="W3" s="85" t="str">
        <f>[2]Data!$L$7</f>
        <v>6APG-1</v>
      </c>
    </row>
    <row r="4" spans="1:23" s="92" customFormat="1" ht="26.25" customHeight="1" x14ac:dyDescent="0.35">
      <c r="A4" s="81" t="str">
        <f t="shared" ref="A4:A35" si="0">$P$3&amp;"_"&amp;B4</f>
        <v>6APG-1_1</v>
      </c>
      <c r="B4" s="86">
        <v>1</v>
      </c>
      <c r="C4" s="87" t="str">
        <f>IFERROR(INDEX(ahlamine2,MATCH(A4,ahlamine0,0))," ")</f>
        <v>أهلمين1</v>
      </c>
      <c r="D4" s="87" t="str">
        <f t="shared" ref="D4:D51" si="1">IFERROR(INDEX(ahlamine1,MATCH(A4,ahlamine0,0))," ")</f>
        <v>D133174574</v>
      </c>
      <c r="E4" s="87" t="str">
        <f t="shared" ref="E4:E51" si="2">IFERROR(INDEX(ahlamine3,MATCH(A4,ahlamine0,0))," ")</f>
        <v>أنثى</v>
      </c>
      <c r="F4" s="88">
        <f t="shared" ref="F4:F35" si="3">IFERROR(INDEX(ahlamine4,MATCH(A4,ahlamine0,0))," ")</f>
        <v>8.61</v>
      </c>
      <c r="G4" s="88">
        <f t="shared" ref="G4:G35" si="4">IFERROR(INDEX(ahlamine5,MATCH(A4,ahlamine0,0))," ")</f>
        <v>9.57</v>
      </c>
      <c r="H4" s="88">
        <f t="shared" ref="H4:H35" si="5">IFERROR(INDEX(ahlamine31,MATCH(A4,ahlamine0,0))," ")</f>
        <v>9.09</v>
      </c>
      <c r="I4" s="89" t="str">
        <f>IF(ISBLANK(H4)," ",IF(H4&lt;=2.5,"توبيخ",IF(AND(H4&gt;=2.51,H4&lt;=3),"إنذار",IF(AND(H4&gt;=3.001,H4&lt;=4),"تنبيه",IF(AND(H4&gt;=6,H4&lt;=6.99),"لوحة الشرف",IF(AND(H4&gt;=7,H4&lt;=7.99),"تشجيع",IF(AND(H4&gt;=8,H4&lt;=9.99),"تنويه","")))))))</f>
        <v>تنويه</v>
      </c>
      <c r="J4" s="90">
        <f>IFERROR(RANK(H4,ahlamine311)+COUNTIF($H$4:H4,H4)-1," ")</f>
        <v>1</v>
      </c>
      <c r="K4" s="91"/>
      <c r="L4" s="156" t="s">
        <v>6</v>
      </c>
      <c r="M4" s="157"/>
      <c r="N4" s="157" t="s">
        <v>7</v>
      </c>
      <c r="O4" s="157"/>
      <c r="P4" s="157" t="s">
        <v>29</v>
      </c>
      <c r="Q4" s="158"/>
      <c r="V4" s="92">
        <v>2</v>
      </c>
      <c r="W4" s="85" t="str">
        <f>[3]Data!$L$7</f>
        <v>6APG-2</v>
      </c>
    </row>
    <row r="5" spans="1:23" s="92" customFormat="1" ht="26.25" customHeight="1" x14ac:dyDescent="0.35">
      <c r="A5" s="81" t="str">
        <f t="shared" si="0"/>
        <v>6APG-1_2</v>
      </c>
      <c r="B5" s="86">
        <v>2</v>
      </c>
      <c r="C5" s="87" t="str">
        <f t="shared" ref="C5:C51" si="6">IFERROR(INDEX(ahlamine2,MATCH(A5,ahlamine0,0))," ")</f>
        <v>أهلمين2</v>
      </c>
      <c r="D5" s="87" t="str">
        <f t="shared" si="1"/>
        <v>E132012602</v>
      </c>
      <c r="E5" s="87" t="str">
        <f t="shared" si="2"/>
        <v>أنثى</v>
      </c>
      <c r="F5" s="88">
        <f t="shared" si="3"/>
        <v>5.39</v>
      </c>
      <c r="G5" s="88">
        <f t="shared" si="4"/>
        <v>6.44</v>
      </c>
      <c r="H5" s="88">
        <f t="shared" si="5"/>
        <v>5.915</v>
      </c>
      <c r="I5" s="89" t="str">
        <f t="shared" ref="I5:I63" si="7">IF(ISBLANK(H5)," ",IF(H5&lt;=2.5,"توبيخ",IF(AND(H5&gt;=2.51,H5&lt;=3),"إنذار",IF(AND(H5&gt;=3.001,H5&lt;=4),"تنبيه",IF(AND(H5&gt;=6,H5&lt;=6.99),"لوحة الشرف",IF(AND(H5&gt;=7,H5&lt;=7.99),"تشجيع",IF(AND(H5&gt;=8,H5&lt;=9.99),"تنويه","")))))))</f>
        <v/>
      </c>
      <c r="J5" s="90">
        <f>IFERROR(RANK(H5,ahlamine311)+COUNTIF($H$4:H5,H5)-1," ")</f>
        <v>25</v>
      </c>
      <c r="K5" s="91"/>
      <c r="L5" s="160" t="s">
        <v>8</v>
      </c>
      <c r="M5" s="161"/>
      <c r="N5" s="162"/>
      <c r="O5" s="162"/>
      <c r="P5" s="161"/>
      <c r="Q5" s="163"/>
      <c r="S5" s="93">
        <v>1</v>
      </c>
      <c r="V5" s="77">
        <v>3</v>
      </c>
      <c r="W5" s="85" t="str">
        <f>[4]Data!$L$7</f>
        <v>6APG-3</v>
      </c>
    </row>
    <row r="6" spans="1:23" s="92" customFormat="1" ht="26.25" customHeight="1" x14ac:dyDescent="0.35">
      <c r="A6" s="81" t="str">
        <f t="shared" si="0"/>
        <v>6APG-1_3</v>
      </c>
      <c r="B6" s="86">
        <v>3</v>
      </c>
      <c r="C6" s="87" t="str">
        <f t="shared" si="6"/>
        <v>أهلمين3</v>
      </c>
      <c r="D6" s="87" t="str">
        <f t="shared" si="1"/>
        <v>E132012603</v>
      </c>
      <c r="E6" s="87" t="str">
        <f t="shared" si="2"/>
        <v>ذكر</v>
      </c>
      <c r="F6" s="88">
        <f t="shared" si="3"/>
        <v>6.73</v>
      </c>
      <c r="G6" s="88">
        <f t="shared" si="4"/>
        <v>8.2100000000000009</v>
      </c>
      <c r="H6" s="88">
        <f t="shared" si="5"/>
        <v>7.4700000000000006</v>
      </c>
      <c r="I6" s="89" t="str">
        <f t="shared" si="7"/>
        <v>تشجيع</v>
      </c>
      <c r="J6" s="90">
        <f>IFERROR(RANK(H6,ahlamine311)+COUNTIF($H$4:H6,H6)-1," ")</f>
        <v>6</v>
      </c>
      <c r="K6" s="91"/>
      <c r="L6" s="160" t="s">
        <v>9</v>
      </c>
      <c r="M6" s="161"/>
      <c r="N6" s="162"/>
      <c r="O6" s="162"/>
      <c r="P6" s="161"/>
      <c r="Q6" s="163"/>
      <c r="V6" s="92">
        <v>4</v>
      </c>
      <c r="W6" s="85" t="str">
        <f>[5]Data!$L$7</f>
        <v>6APG-4</v>
      </c>
    </row>
    <row r="7" spans="1:23" s="92" customFormat="1" ht="26.25" customHeight="1" x14ac:dyDescent="0.35">
      <c r="A7" s="81" t="str">
        <f t="shared" si="0"/>
        <v>6APG-1_4</v>
      </c>
      <c r="B7" s="86">
        <v>4</v>
      </c>
      <c r="C7" s="87" t="str">
        <f t="shared" si="6"/>
        <v>أهلمين4</v>
      </c>
      <c r="D7" s="87" t="str">
        <f t="shared" si="1"/>
        <v>E132245333</v>
      </c>
      <c r="E7" s="87" t="str">
        <f t="shared" si="2"/>
        <v>أنثى</v>
      </c>
      <c r="F7" s="88">
        <f t="shared" si="3"/>
        <v>5.57</v>
      </c>
      <c r="G7" s="88">
        <f t="shared" si="4"/>
        <v>6.61</v>
      </c>
      <c r="H7" s="88">
        <f t="shared" si="5"/>
        <v>6.09</v>
      </c>
      <c r="I7" s="89" t="str">
        <f t="shared" si="7"/>
        <v>لوحة الشرف</v>
      </c>
      <c r="J7" s="90">
        <f>IFERROR(RANK(H7,ahlamine311)+COUNTIF($H$4:H7,H7)-1," ")</f>
        <v>22</v>
      </c>
      <c r="K7" s="91"/>
      <c r="L7" s="160"/>
      <c r="M7" s="161"/>
      <c r="N7" s="162"/>
      <c r="O7" s="162"/>
      <c r="P7" s="161"/>
      <c r="Q7" s="163"/>
      <c r="V7" s="77">
        <v>5</v>
      </c>
      <c r="W7" s="85" t="str">
        <f>[6]Data!$L$7</f>
        <v>6APG-5</v>
      </c>
    </row>
    <row r="8" spans="1:23" s="92" customFormat="1" ht="26.25" customHeight="1" thickBot="1" x14ac:dyDescent="0.4">
      <c r="A8" s="81" t="str">
        <f t="shared" si="0"/>
        <v>6APG-1_5</v>
      </c>
      <c r="B8" s="86">
        <v>5</v>
      </c>
      <c r="C8" s="87" t="str">
        <f t="shared" si="6"/>
        <v>أهلمين5</v>
      </c>
      <c r="D8" s="87" t="str">
        <f t="shared" si="1"/>
        <v>E133087934</v>
      </c>
      <c r="E8" s="87" t="str">
        <f t="shared" si="2"/>
        <v>أنثى</v>
      </c>
      <c r="F8" s="88">
        <f t="shared" si="3"/>
        <v>6.44</v>
      </c>
      <c r="G8" s="88">
        <f t="shared" si="4"/>
        <v>7.53</v>
      </c>
      <c r="H8" s="88">
        <f t="shared" si="5"/>
        <v>6.9850000000000003</v>
      </c>
      <c r="I8" s="89" t="str">
        <f t="shared" si="7"/>
        <v>لوحة الشرف</v>
      </c>
      <c r="J8" s="90">
        <f>IFERROR(RANK(H8,ahlamine311)+COUNTIF($H$4:H8,H8)-1," ")</f>
        <v>9</v>
      </c>
      <c r="K8" s="91"/>
      <c r="L8" s="215"/>
      <c r="M8" s="216"/>
      <c r="N8" s="217"/>
      <c r="O8" s="217"/>
      <c r="P8" s="216"/>
      <c r="Q8" s="218"/>
      <c r="V8" s="92">
        <v>6</v>
      </c>
      <c r="W8" s="85" t="str">
        <f>[7]Data!$L$7</f>
        <v>6APG-6</v>
      </c>
    </row>
    <row r="9" spans="1:23" s="92" customFormat="1" ht="26.25" customHeight="1" thickBot="1" x14ac:dyDescent="0.4">
      <c r="A9" s="81" t="str">
        <f t="shared" si="0"/>
        <v>6APG-1_6</v>
      </c>
      <c r="B9" s="86">
        <v>6</v>
      </c>
      <c r="C9" s="87" t="str">
        <f t="shared" si="6"/>
        <v>أهلمين6</v>
      </c>
      <c r="D9" s="87" t="str">
        <f t="shared" si="1"/>
        <v>E139057118</v>
      </c>
      <c r="E9" s="87" t="str">
        <f t="shared" si="2"/>
        <v>أنثى</v>
      </c>
      <c r="F9" s="88">
        <f t="shared" si="3"/>
        <v>8.16</v>
      </c>
      <c r="G9" s="88">
        <f t="shared" si="4"/>
        <v>8.84</v>
      </c>
      <c r="H9" s="88">
        <f t="shared" si="5"/>
        <v>8.5</v>
      </c>
      <c r="I9" s="89" t="str">
        <f t="shared" si="7"/>
        <v>تنويه</v>
      </c>
      <c r="J9" s="90">
        <f>IFERROR(RANK(H9,ahlamine311)+COUNTIF($H$4:H9,H9)-1," ")</f>
        <v>4</v>
      </c>
      <c r="K9" s="91"/>
      <c r="L9" s="94"/>
      <c r="M9" s="94"/>
      <c r="N9" s="95"/>
      <c r="O9" s="95"/>
      <c r="P9" s="94"/>
      <c r="Q9" s="94"/>
      <c r="V9" s="77">
        <v>7</v>
      </c>
      <c r="W9" s="85" t="str">
        <f>[8]Data!$L$7</f>
        <v>6APG-7</v>
      </c>
    </row>
    <row r="10" spans="1:23" s="92" customFormat="1" ht="26.25" customHeight="1" thickBot="1" x14ac:dyDescent="0.4">
      <c r="A10" s="81" t="str">
        <f t="shared" si="0"/>
        <v>6APG-1_7</v>
      </c>
      <c r="B10" s="86">
        <v>7</v>
      </c>
      <c r="C10" s="87" t="str">
        <f t="shared" si="6"/>
        <v>أهلمين7</v>
      </c>
      <c r="D10" s="87" t="str">
        <f t="shared" si="1"/>
        <v>E140099485</v>
      </c>
      <c r="E10" s="87" t="str">
        <f t="shared" si="2"/>
        <v>ذكر</v>
      </c>
      <c r="F10" s="88">
        <f t="shared" si="3"/>
        <v>4.97</v>
      </c>
      <c r="G10" s="88">
        <f t="shared" si="4"/>
        <v>4.01</v>
      </c>
      <c r="H10" s="88">
        <f t="shared" si="5"/>
        <v>4.49</v>
      </c>
      <c r="I10" s="89" t="str">
        <f t="shared" si="7"/>
        <v/>
      </c>
      <c r="J10" s="90">
        <f>IFERROR(RANK(H10,ahlamine311)+COUNTIF($H$4:H10,H10)-1," ")</f>
        <v>38</v>
      </c>
      <c r="K10" s="91"/>
      <c r="L10" s="96"/>
      <c r="M10" s="96"/>
      <c r="N10" s="96"/>
      <c r="O10" s="96"/>
      <c r="P10" s="97" t="s">
        <v>30</v>
      </c>
      <c r="Q10" s="98" t="s">
        <v>31</v>
      </c>
      <c r="V10" s="92">
        <v>8</v>
      </c>
      <c r="W10" s="85" t="str">
        <f>[9]Data!$L$7</f>
        <v>6APG-8</v>
      </c>
    </row>
    <row r="11" spans="1:23" s="92" customFormat="1" ht="26.25" customHeight="1" thickBot="1" x14ac:dyDescent="0.4">
      <c r="A11" s="81" t="str">
        <f t="shared" si="0"/>
        <v>6APG-1_8</v>
      </c>
      <c r="B11" s="86">
        <v>8</v>
      </c>
      <c r="C11" s="87" t="str">
        <f t="shared" si="6"/>
        <v>أهلمين8</v>
      </c>
      <c r="D11" s="87" t="str">
        <f t="shared" si="1"/>
        <v>E140099487</v>
      </c>
      <c r="E11" s="87" t="str">
        <f t="shared" si="2"/>
        <v>ذكر</v>
      </c>
      <c r="F11" s="88">
        <f t="shared" si="3"/>
        <v>5.33</v>
      </c>
      <c r="G11" s="88">
        <f t="shared" si="4"/>
        <v>4.53</v>
      </c>
      <c r="H11" s="88">
        <f t="shared" si="5"/>
        <v>4.93</v>
      </c>
      <c r="I11" s="89" t="str">
        <f t="shared" si="7"/>
        <v/>
      </c>
      <c r="J11" s="90">
        <f>IFERROR(RANK(H11,ahlamine311)+COUNTIF($H$4:H11,H11)-1," ")</f>
        <v>34</v>
      </c>
      <c r="K11" s="91"/>
      <c r="L11" s="191" t="s">
        <v>10</v>
      </c>
      <c r="M11" s="192"/>
      <c r="N11" s="193"/>
      <c r="O11" s="99">
        <f>SUM(P11:Q11)</f>
        <v>39</v>
      </c>
      <c r="P11" s="100">
        <f>COUNTIFS(ahla11,P10)</f>
        <v>14</v>
      </c>
      <c r="Q11" s="101">
        <f>COUNTIFS(ahla11,Q10)</f>
        <v>25</v>
      </c>
      <c r="V11" s="77">
        <v>9</v>
      </c>
      <c r="W11" s="85" t="str">
        <f>[10]Data!$L$7</f>
        <v>6APG-9</v>
      </c>
    </row>
    <row r="12" spans="1:23" s="92" customFormat="1" ht="26.25" customHeight="1" thickBot="1" x14ac:dyDescent="0.45">
      <c r="A12" s="81" t="str">
        <f t="shared" si="0"/>
        <v>6APG-1_9</v>
      </c>
      <c r="B12" s="86">
        <v>9</v>
      </c>
      <c r="C12" s="87" t="str">
        <f t="shared" si="6"/>
        <v>أهلمين9</v>
      </c>
      <c r="D12" s="87" t="str">
        <f t="shared" si="1"/>
        <v>E140121535</v>
      </c>
      <c r="E12" s="87" t="str">
        <f t="shared" si="2"/>
        <v>ذكر</v>
      </c>
      <c r="F12" s="88">
        <f t="shared" si="3"/>
        <v>5.42</v>
      </c>
      <c r="G12" s="88">
        <f t="shared" si="4"/>
        <v>5.63</v>
      </c>
      <c r="H12" s="88">
        <f t="shared" si="5"/>
        <v>5.5250000000000004</v>
      </c>
      <c r="I12" s="89" t="str">
        <f t="shared" si="7"/>
        <v/>
      </c>
      <c r="J12" s="90">
        <f>IFERROR(RANK(H12,ahlamine311)+COUNTIF($H$4:H12,H12)-1," ")</f>
        <v>28</v>
      </c>
      <c r="K12" s="91"/>
      <c r="L12" s="188" t="s">
        <v>11</v>
      </c>
      <c r="M12" s="189"/>
      <c r="N12" s="190"/>
      <c r="O12" s="98">
        <f t="shared" ref="O12:O17" si="8">COUNTIF(ahla1,L12)</f>
        <v>4</v>
      </c>
      <c r="P12" s="44">
        <f t="shared" ref="P12:P17" si="9">COUNTIFS(ahla1,L12,ahla11,$P$10)</f>
        <v>1</v>
      </c>
      <c r="Q12" s="34">
        <f t="shared" ref="Q12:Q17" si="10">COUNTIFS(ahla1,L12,ahla11,$Q$10)</f>
        <v>3</v>
      </c>
      <c r="V12" s="92">
        <v>10</v>
      </c>
      <c r="W12" s="85" t="str">
        <f>[11]Data!$L$7</f>
        <v>6APG-10</v>
      </c>
    </row>
    <row r="13" spans="1:23" s="92" customFormat="1" ht="26.25" customHeight="1" thickBot="1" x14ac:dyDescent="0.45">
      <c r="A13" s="81" t="str">
        <f t="shared" si="0"/>
        <v>6APG-1_10</v>
      </c>
      <c r="B13" s="86">
        <v>10</v>
      </c>
      <c r="C13" s="87" t="str">
        <f t="shared" si="6"/>
        <v>أهلمين10</v>
      </c>
      <c r="D13" s="87" t="str">
        <f t="shared" si="1"/>
        <v>E140121536</v>
      </c>
      <c r="E13" s="87" t="str">
        <f t="shared" si="2"/>
        <v>ذكر</v>
      </c>
      <c r="F13" s="88">
        <f t="shared" si="3"/>
        <v>7.93</v>
      </c>
      <c r="G13" s="88">
        <f t="shared" si="4"/>
        <v>9.27</v>
      </c>
      <c r="H13" s="88">
        <f t="shared" si="5"/>
        <v>8.6</v>
      </c>
      <c r="I13" s="89" t="str">
        <f t="shared" si="7"/>
        <v>تنويه</v>
      </c>
      <c r="J13" s="90">
        <f>IFERROR(RANK(H13,ahlamine311)+COUNTIF($H$4:H13,H13)-1," ")</f>
        <v>3</v>
      </c>
      <c r="K13" s="91"/>
      <c r="L13" s="188" t="s">
        <v>12</v>
      </c>
      <c r="M13" s="189"/>
      <c r="N13" s="190"/>
      <c r="O13" s="102">
        <f t="shared" si="8"/>
        <v>3</v>
      </c>
      <c r="P13" s="44">
        <f t="shared" si="9"/>
        <v>1</v>
      </c>
      <c r="Q13" s="34">
        <f t="shared" si="10"/>
        <v>2</v>
      </c>
      <c r="W13" s="85"/>
    </row>
    <row r="14" spans="1:23" s="92" customFormat="1" ht="26.25" customHeight="1" thickBot="1" x14ac:dyDescent="0.45">
      <c r="A14" s="81" t="str">
        <f t="shared" si="0"/>
        <v>6APG-1_11</v>
      </c>
      <c r="B14" s="86">
        <v>11</v>
      </c>
      <c r="C14" s="87" t="str">
        <f t="shared" si="6"/>
        <v>أهلمين11</v>
      </c>
      <c r="D14" s="87" t="str">
        <f t="shared" si="1"/>
        <v>E141118470</v>
      </c>
      <c r="E14" s="87" t="str">
        <f t="shared" si="2"/>
        <v>ذكر</v>
      </c>
      <c r="F14" s="88">
        <f t="shared" si="3"/>
        <v>5.48</v>
      </c>
      <c r="G14" s="88">
        <f t="shared" si="4"/>
        <v>7.18</v>
      </c>
      <c r="H14" s="88">
        <f t="shared" si="5"/>
        <v>6.33</v>
      </c>
      <c r="I14" s="89" t="str">
        <f t="shared" si="7"/>
        <v>لوحة الشرف</v>
      </c>
      <c r="J14" s="90">
        <f>IFERROR(RANK(H14,ahlamine311)+COUNTIF($H$4:H14,H14)-1," ")</f>
        <v>18</v>
      </c>
      <c r="K14" s="91"/>
      <c r="L14" s="188" t="s">
        <v>14</v>
      </c>
      <c r="M14" s="189"/>
      <c r="N14" s="190"/>
      <c r="O14" s="102">
        <f t="shared" si="8"/>
        <v>16</v>
      </c>
      <c r="P14" s="44">
        <f t="shared" si="9"/>
        <v>5</v>
      </c>
      <c r="Q14" s="34">
        <f t="shared" si="10"/>
        <v>11</v>
      </c>
      <c r="W14" s="85"/>
    </row>
    <row r="15" spans="1:23" s="92" customFormat="1" ht="26.25" customHeight="1" thickBot="1" x14ac:dyDescent="0.45">
      <c r="A15" s="81" t="str">
        <f t="shared" si="0"/>
        <v>6APG-1_12</v>
      </c>
      <c r="B15" s="86">
        <v>12</v>
      </c>
      <c r="C15" s="87" t="str">
        <f t="shared" si="6"/>
        <v>أهلمين12</v>
      </c>
      <c r="D15" s="87" t="str">
        <f t="shared" si="1"/>
        <v>E141124147</v>
      </c>
      <c r="E15" s="87" t="str">
        <f t="shared" si="2"/>
        <v>ذكر</v>
      </c>
      <c r="F15" s="88">
        <f t="shared" si="3"/>
        <v>5.77</v>
      </c>
      <c r="G15" s="88">
        <f t="shared" si="4"/>
        <v>7.44</v>
      </c>
      <c r="H15" s="88">
        <f t="shared" si="5"/>
        <v>6.6050000000000004</v>
      </c>
      <c r="I15" s="89" t="str">
        <f t="shared" si="7"/>
        <v>لوحة الشرف</v>
      </c>
      <c r="J15" s="90">
        <f>IFERROR(RANK(H15,ahlamine311)+COUNTIF($H$4:H15,H15)-1," ")</f>
        <v>15</v>
      </c>
      <c r="K15" s="91"/>
      <c r="L15" s="188" t="s">
        <v>16</v>
      </c>
      <c r="M15" s="189"/>
      <c r="N15" s="190"/>
      <c r="O15" s="102">
        <f t="shared" si="8"/>
        <v>1</v>
      </c>
      <c r="P15" s="44">
        <f t="shared" si="9"/>
        <v>0</v>
      </c>
      <c r="Q15" s="34">
        <f t="shared" si="10"/>
        <v>1</v>
      </c>
      <c r="W15" s="85"/>
    </row>
    <row r="16" spans="1:23" s="92" customFormat="1" ht="26.25" customHeight="1" thickBot="1" x14ac:dyDescent="0.45">
      <c r="A16" s="81" t="str">
        <f t="shared" si="0"/>
        <v>6APG-1_13</v>
      </c>
      <c r="B16" s="86">
        <v>13</v>
      </c>
      <c r="C16" s="87" t="str">
        <f t="shared" si="6"/>
        <v>أهلمين13</v>
      </c>
      <c r="D16" s="87" t="str">
        <f t="shared" si="1"/>
        <v>E142094383</v>
      </c>
      <c r="E16" s="87" t="str">
        <f t="shared" si="2"/>
        <v>أنثى</v>
      </c>
      <c r="F16" s="88">
        <f t="shared" si="3"/>
        <v>4.92</v>
      </c>
      <c r="G16" s="88">
        <f t="shared" si="4"/>
        <v>2.79</v>
      </c>
      <c r="H16" s="88">
        <f t="shared" si="5"/>
        <v>3.855</v>
      </c>
      <c r="I16" s="89" t="str">
        <f t="shared" si="7"/>
        <v>تنبيه</v>
      </c>
      <c r="J16" s="90">
        <f>IFERROR(RANK(H16,ahlamine311)+COUNTIF($H$4:H16,H16)-1," ")</f>
        <v>39</v>
      </c>
      <c r="K16" s="91"/>
      <c r="L16" s="188" t="s">
        <v>18</v>
      </c>
      <c r="M16" s="189"/>
      <c r="N16" s="190"/>
      <c r="O16" s="102">
        <f t="shared" si="8"/>
        <v>0</v>
      </c>
      <c r="P16" s="44">
        <f t="shared" si="9"/>
        <v>0</v>
      </c>
      <c r="Q16" s="34">
        <f t="shared" si="10"/>
        <v>0</v>
      </c>
      <c r="W16" s="85"/>
    </row>
    <row r="17" spans="1:23" s="92" customFormat="1" ht="26.25" customHeight="1" thickBot="1" x14ac:dyDescent="0.45">
      <c r="A17" s="81" t="str">
        <f t="shared" si="0"/>
        <v>6APG-1_14</v>
      </c>
      <c r="B17" s="86">
        <v>14</v>
      </c>
      <c r="C17" s="87" t="str">
        <f t="shared" si="6"/>
        <v>أهلمين14</v>
      </c>
      <c r="D17" s="87" t="str">
        <f t="shared" si="1"/>
        <v>E142121685</v>
      </c>
      <c r="E17" s="87" t="str">
        <f t="shared" si="2"/>
        <v>أنثى</v>
      </c>
      <c r="F17" s="88">
        <f t="shared" si="3"/>
        <v>5.95</v>
      </c>
      <c r="G17" s="88">
        <f t="shared" si="4"/>
        <v>6.64</v>
      </c>
      <c r="H17" s="88">
        <f t="shared" si="5"/>
        <v>6.2949999999999999</v>
      </c>
      <c r="I17" s="89" t="str">
        <f t="shared" si="7"/>
        <v>لوحة الشرف</v>
      </c>
      <c r="J17" s="90">
        <f>IFERROR(RANK(H17,ahlamine311)+COUNTIF($H$4:H17,H17)-1," ")</f>
        <v>19</v>
      </c>
      <c r="K17" s="91"/>
      <c r="L17" s="188" t="s">
        <v>19</v>
      </c>
      <c r="M17" s="189"/>
      <c r="N17" s="190"/>
      <c r="O17" s="103">
        <f t="shared" si="8"/>
        <v>0</v>
      </c>
      <c r="P17" s="48">
        <f t="shared" si="9"/>
        <v>0</v>
      </c>
      <c r="Q17" s="38">
        <f t="shared" si="10"/>
        <v>0</v>
      </c>
      <c r="W17" s="85"/>
    </row>
    <row r="18" spans="1:23" s="92" customFormat="1" ht="26.25" customHeight="1" x14ac:dyDescent="0.35">
      <c r="A18" s="81" t="str">
        <f t="shared" si="0"/>
        <v>6APG-1_15</v>
      </c>
      <c r="B18" s="86">
        <v>15</v>
      </c>
      <c r="C18" s="87" t="str">
        <f t="shared" si="6"/>
        <v>أهلمين15</v>
      </c>
      <c r="D18" s="87" t="str">
        <f t="shared" si="1"/>
        <v>E144124234</v>
      </c>
      <c r="E18" s="87" t="str">
        <f t="shared" si="2"/>
        <v>أنثى</v>
      </c>
      <c r="F18" s="88">
        <f t="shared" si="3"/>
        <v>5.6</v>
      </c>
      <c r="G18" s="88">
        <f t="shared" si="4"/>
        <v>6.77</v>
      </c>
      <c r="H18" s="88">
        <f t="shared" si="5"/>
        <v>6.1849999999999996</v>
      </c>
      <c r="I18" s="89" t="str">
        <f t="shared" si="7"/>
        <v>لوحة الشرف</v>
      </c>
      <c r="J18" s="90">
        <f>IFERROR(RANK(H18,ahlamine311)+COUNTIF($H$4:H18,H18)-1," ")</f>
        <v>21</v>
      </c>
      <c r="K18" s="91"/>
      <c r="L18" s="81"/>
      <c r="M18" s="81"/>
      <c r="N18" s="81"/>
      <c r="O18" s="81"/>
      <c r="P18" s="81"/>
      <c r="Q18" s="81"/>
      <c r="W18" s="85"/>
    </row>
    <row r="19" spans="1:23" s="92" customFormat="1" ht="26.25" customHeight="1" thickBot="1" x14ac:dyDescent="0.4">
      <c r="A19" s="81" t="str">
        <f t="shared" si="0"/>
        <v>6APG-1_16</v>
      </c>
      <c r="B19" s="86">
        <v>16</v>
      </c>
      <c r="C19" s="87" t="str">
        <f t="shared" si="6"/>
        <v>أهلمين16</v>
      </c>
      <c r="D19" s="87" t="str">
        <f t="shared" si="1"/>
        <v>E144124236</v>
      </c>
      <c r="E19" s="87" t="str">
        <f t="shared" si="2"/>
        <v>أنثى</v>
      </c>
      <c r="F19" s="88">
        <f t="shared" si="3"/>
        <v>5.05</v>
      </c>
      <c r="G19" s="88">
        <f t="shared" si="4"/>
        <v>4.1900000000000004</v>
      </c>
      <c r="H19" s="88">
        <f t="shared" si="5"/>
        <v>4.62</v>
      </c>
      <c r="I19" s="89" t="str">
        <f t="shared" si="7"/>
        <v/>
      </c>
      <c r="J19" s="90">
        <f>IFERROR(RANK(H19,ahlamine311)+COUNTIF($H$4:H19,H19)-1," ")</f>
        <v>37</v>
      </c>
      <c r="K19" s="91"/>
      <c r="L19" s="104"/>
      <c r="M19" s="104"/>
      <c r="N19" s="166" t="s">
        <v>20</v>
      </c>
      <c r="O19" s="166"/>
      <c r="P19" s="166"/>
      <c r="Q19" s="166"/>
      <c r="W19" s="85"/>
    </row>
    <row r="20" spans="1:23" s="92" customFormat="1" ht="26.25" customHeight="1" x14ac:dyDescent="0.35">
      <c r="A20" s="81" t="str">
        <f t="shared" si="0"/>
        <v>6APG-1_17</v>
      </c>
      <c r="B20" s="86">
        <v>17</v>
      </c>
      <c r="C20" s="87" t="str">
        <f t="shared" si="6"/>
        <v>أهلمين17</v>
      </c>
      <c r="D20" s="87" t="str">
        <f t="shared" si="1"/>
        <v>E144124238</v>
      </c>
      <c r="E20" s="87" t="str">
        <f t="shared" si="2"/>
        <v>أنثى</v>
      </c>
      <c r="F20" s="88">
        <f t="shared" si="3"/>
        <v>5.3</v>
      </c>
      <c r="G20" s="88">
        <f t="shared" si="4"/>
        <v>5.08</v>
      </c>
      <c r="H20" s="88">
        <f t="shared" si="5"/>
        <v>5.1899999999999995</v>
      </c>
      <c r="I20" s="89" t="str">
        <f t="shared" si="7"/>
        <v/>
      </c>
      <c r="J20" s="90">
        <f>IFERROR(RANK(H20,ahlamine311)+COUNTIF($H$4:H20,H20)-1," ")</f>
        <v>32</v>
      </c>
      <c r="K20" s="91"/>
      <c r="L20" s="105"/>
      <c r="M20" s="106"/>
      <c r="N20" s="167" t="s">
        <v>21</v>
      </c>
      <c r="O20" s="168"/>
      <c r="P20" s="97" t="s">
        <v>30</v>
      </c>
      <c r="Q20" s="98" t="s">
        <v>31</v>
      </c>
      <c r="W20" s="85"/>
    </row>
    <row r="21" spans="1:23" s="92" customFormat="1" ht="26.25" customHeight="1" x14ac:dyDescent="0.35">
      <c r="A21" s="81" t="str">
        <f t="shared" si="0"/>
        <v>6APG-1_18</v>
      </c>
      <c r="B21" s="86">
        <v>18</v>
      </c>
      <c r="C21" s="87" t="str">
        <f t="shared" si="6"/>
        <v>أهلمين18</v>
      </c>
      <c r="D21" s="87" t="str">
        <f t="shared" si="1"/>
        <v>E147108468</v>
      </c>
      <c r="E21" s="87" t="str">
        <f t="shared" si="2"/>
        <v>أنثى</v>
      </c>
      <c r="F21" s="88">
        <f t="shared" si="3"/>
        <v>5.16</v>
      </c>
      <c r="G21" s="88">
        <f t="shared" si="4"/>
        <v>6.31</v>
      </c>
      <c r="H21" s="88">
        <f t="shared" si="5"/>
        <v>5.7349999999999994</v>
      </c>
      <c r="I21" s="89" t="str">
        <f t="shared" si="7"/>
        <v/>
      </c>
      <c r="J21" s="90">
        <f>IFERROR(RANK(H21,ahlamine311)+COUNTIF($H$4:H21,H21)-1," ")</f>
        <v>26</v>
      </c>
      <c r="K21" s="91"/>
      <c r="L21" s="169" t="s">
        <v>22</v>
      </c>
      <c r="M21" s="170"/>
      <c r="N21" s="42">
        <f>COUNTIF(ahlamine311,"&lt;5")</f>
        <v>7</v>
      </c>
      <c r="O21" s="43">
        <f>N21/$P$24</f>
        <v>0.17948717948717949</v>
      </c>
      <c r="P21" s="100">
        <f>COUNTIFS(ahla11,$P$20,ahlamine311,"&lt;5")</f>
        <v>4</v>
      </c>
      <c r="Q21" s="101">
        <f>COUNTIFS(ahla11,$Q$20,ahlamine311,"&lt;5")</f>
        <v>3</v>
      </c>
      <c r="W21" s="85"/>
    </row>
    <row r="22" spans="1:23" s="92" customFormat="1" ht="26.25" customHeight="1" x14ac:dyDescent="0.35">
      <c r="A22" s="81" t="str">
        <f t="shared" si="0"/>
        <v>6APG-1_19</v>
      </c>
      <c r="B22" s="86">
        <v>19</v>
      </c>
      <c r="C22" s="87" t="str">
        <f t="shared" si="6"/>
        <v>أهلمين19</v>
      </c>
      <c r="D22" s="87" t="str">
        <f t="shared" si="1"/>
        <v>E148029910</v>
      </c>
      <c r="E22" s="87" t="str">
        <f t="shared" si="2"/>
        <v>أنثى</v>
      </c>
      <c r="F22" s="88">
        <f t="shared" si="3"/>
        <v>8.27</v>
      </c>
      <c r="G22" s="88">
        <f t="shared" si="4"/>
        <v>9.33</v>
      </c>
      <c r="H22" s="88">
        <f t="shared" si="5"/>
        <v>8.8000000000000007</v>
      </c>
      <c r="I22" s="89" t="str">
        <f t="shared" si="7"/>
        <v>تنويه</v>
      </c>
      <c r="J22" s="90">
        <f>IFERROR(RANK(H22,ahlamine311)+COUNTIF($H$4:H22,H22)-1," ")</f>
        <v>2</v>
      </c>
      <c r="K22" s="91"/>
      <c r="L22" s="169" t="s">
        <v>23</v>
      </c>
      <c r="M22" s="170"/>
      <c r="N22" s="45">
        <f>O11-N21-N23</f>
        <v>9</v>
      </c>
      <c r="O22" s="43">
        <f>N22/$P$24</f>
        <v>0.23076923076923078</v>
      </c>
      <c r="P22" s="45">
        <f>P11-P21-P23</f>
        <v>3</v>
      </c>
      <c r="Q22" s="107">
        <f>Q11-Q21-Q23</f>
        <v>6</v>
      </c>
      <c r="W22" s="85"/>
    </row>
    <row r="23" spans="1:23" s="92" customFormat="1" ht="26.25" customHeight="1" thickBot="1" x14ac:dyDescent="0.4">
      <c r="A23" s="81" t="str">
        <f t="shared" si="0"/>
        <v>6APG-1_20</v>
      </c>
      <c r="B23" s="86">
        <v>20</v>
      </c>
      <c r="C23" s="87" t="str">
        <f t="shared" si="6"/>
        <v>أهلمين20</v>
      </c>
      <c r="D23" s="87" t="str">
        <f t="shared" si="1"/>
        <v>E148108395</v>
      </c>
      <c r="E23" s="87" t="str">
        <f t="shared" si="2"/>
        <v>ذكر</v>
      </c>
      <c r="F23" s="88">
        <f t="shared" si="3"/>
        <v>5.21</v>
      </c>
      <c r="G23" s="88">
        <f t="shared" si="4"/>
        <v>5.83</v>
      </c>
      <c r="H23" s="88">
        <f t="shared" si="5"/>
        <v>5.52</v>
      </c>
      <c r="I23" s="89" t="str">
        <f t="shared" si="7"/>
        <v/>
      </c>
      <c r="J23" s="90">
        <f>IFERROR(RANK(H23,ahlamine311)+COUNTIF($H$4:H23,H23)-1," ")</f>
        <v>29</v>
      </c>
      <c r="K23" s="91"/>
      <c r="L23" s="171" t="s">
        <v>24</v>
      </c>
      <c r="M23" s="172"/>
      <c r="N23" s="46">
        <f>COUNTIF(ahlamine311,"&gt;=6")</f>
        <v>23</v>
      </c>
      <c r="O23" s="47">
        <f>N23/$P$24</f>
        <v>0.58974358974358976</v>
      </c>
      <c r="P23" s="108">
        <f>COUNTIFS(ahla11,$P$20,ahlamine311,"&gt;=6")</f>
        <v>7</v>
      </c>
      <c r="Q23" s="109">
        <f>COUNTIFS(ahla11,$Q$20,ahlamine311,"&gt;=6")</f>
        <v>16</v>
      </c>
    </row>
    <row r="24" spans="1:23" s="92" customFormat="1" ht="26.25" customHeight="1" x14ac:dyDescent="0.35">
      <c r="A24" s="81" t="str">
        <f t="shared" si="0"/>
        <v>6APG-1_21</v>
      </c>
      <c r="B24" s="86">
        <v>21</v>
      </c>
      <c r="C24" s="87" t="str">
        <f t="shared" si="6"/>
        <v>أهلمين21</v>
      </c>
      <c r="D24" s="87" t="str">
        <f t="shared" si="1"/>
        <v>E149094374</v>
      </c>
      <c r="E24" s="87" t="str">
        <f t="shared" si="2"/>
        <v>أنثى</v>
      </c>
      <c r="F24" s="88">
        <f t="shared" si="3"/>
        <v>5.3</v>
      </c>
      <c r="G24" s="88">
        <f t="shared" si="4"/>
        <v>4.5</v>
      </c>
      <c r="H24" s="88">
        <f t="shared" si="5"/>
        <v>4.9000000000000004</v>
      </c>
      <c r="I24" s="89" t="str">
        <f t="shared" si="7"/>
        <v/>
      </c>
      <c r="J24" s="90">
        <f>IFERROR(RANK(H24,ahlamine311)+COUNTIF($H$4:H24,H24)-1," ")</f>
        <v>35</v>
      </c>
      <c r="K24" s="91"/>
      <c r="L24" s="81"/>
      <c r="M24" s="81"/>
      <c r="N24" s="110">
        <f>SUM(N21:N23)</f>
        <v>39</v>
      </c>
      <c r="O24" s="81"/>
      <c r="P24" s="104">
        <f>SUM(N21:N23)</f>
        <v>39</v>
      </c>
      <c r="Q24" s="81"/>
    </row>
    <row r="25" spans="1:23" s="92" customFormat="1" ht="26.25" customHeight="1" x14ac:dyDescent="0.35">
      <c r="A25" s="81" t="str">
        <f t="shared" si="0"/>
        <v>6APG-1_22</v>
      </c>
      <c r="B25" s="86">
        <v>22</v>
      </c>
      <c r="C25" s="87" t="str">
        <f t="shared" si="6"/>
        <v>أهلمين22</v>
      </c>
      <c r="D25" s="87" t="str">
        <f t="shared" si="1"/>
        <v>E149095399</v>
      </c>
      <c r="E25" s="87" t="str">
        <f t="shared" si="2"/>
        <v>ذكر</v>
      </c>
      <c r="F25" s="88">
        <f t="shared" si="3"/>
        <v>5.15</v>
      </c>
      <c r="G25" s="88">
        <f t="shared" si="4"/>
        <v>5.61</v>
      </c>
      <c r="H25" s="88">
        <f t="shared" si="5"/>
        <v>5.3800000000000008</v>
      </c>
      <c r="I25" s="89" t="str">
        <f t="shared" si="7"/>
        <v/>
      </c>
      <c r="J25" s="90">
        <f>IFERROR(RANK(H25,ahlamine311)+COUNTIF($H$4:H25,H25)-1," ")</f>
        <v>30</v>
      </c>
      <c r="K25" s="91"/>
    </row>
    <row r="26" spans="1:23" s="92" customFormat="1" ht="26.25" customHeight="1" x14ac:dyDescent="0.35">
      <c r="A26" s="81" t="str">
        <f t="shared" si="0"/>
        <v>6APG-1_23</v>
      </c>
      <c r="B26" s="86">
        <v>23</v>
      </c>
      <c r="C26" s="87" t="str">
        <f t="shared" si="6"/>
        <v>أهلمين23</v>
      </c>
      <c r="D26" s="87" t="str">
        <f t="shared" si="1"/>
        <v>E149099449</v>
      </c>
      <c r="E26" s="87" t="str">
        <f t="shared" si="2"/>
        <v>أنثى</v>
      </c>
      <c r="F26" s="88">
        <f t="shared" si="3"/>
        <v>6.34</v>
      </c>
      <c r="G26" s="88">
        <f t="shared" si="4"/>
        <v>7.64</v>
      </c>
      <c r="H26" s="88">
        <f t="shared" si="5"/>
        <v>6.99</v>
      </c>
      <c r="I26" s="89" t="str">
        <f t="shared" si="7"/>
        <v>لوحة الشرف</v>
      </c>
      <c r="J26" s="90">
        <f>IFERROR(RANK(H26,ahlamine311)+COUNTIF($H$4:H26,H26)-1," ")</f>
        <v>8</v>
      </c>
      <c r="K26" s="91"/>
    </row>
    <row r="27" spans="1:23" s="92" customFormat="1" ht="26.25" customHeight="1" x14ac:dyDescent="0.35">
      <c r="A27" s="81" t="str">
        <f t="shared" si="0"/>
        <v>6APG-1_24</v>
      </c>
      <c r="B27" s="86">
        <v>24</v>
      </c>
      <c r="C27" s="87" t="str">
        <f t="shared" si="6"/>
        <v>أهلمين24</v>
      </c>
      <c r="D27" s="87" t="str">
        <f t="shared" si="1"/>
        <v>E149099450</v>
      </c>
      <c r="E27" s="87" t="str">
        <f t="shared" si="2"/>
        <v>أنثى</v>
      </c>
      <c r="F27" s="88">
        <f t="shared" si="3"/>
        <v>5.0199999999999996</v>
      </c>
      <c r="G27" s="88">
        <f t="shared" si="4"/>
        <v>5.61</v>
      </c>
      <c r="H27" s="88">
        <f t="shared" si="5"/>
        <v>5.3149999999999995</v>
      </c>
      <c r="I27" s="89" t="str">
        <f t="shared" si="7"/>
        <v/>
      </c>
      <c r="J27" s="90">
        <f>IFERROR(RANK(H27,ahlamine311)+COUNTIF($H$4:H27,H27)-1," ")</f>
        <v>31</v>
      </c>
      <c r="K27" s="91"/>
    </row>
    <row r="28" spans="1:23" s="92" customFormat="1" ht="26.25" customHeight="1" x14ac:dyDescent="0.35">
      <c r="A28" s="81" t="str">
        <f t="shared" si="0"/>
        <v>6APG-1_25</v>
      </c>
      <c r="B28" s="86">
        <v>25</v>
      </c>
      <c r="C28" s="87" t="str">
        <f t="shared" si="6"/>
        <v>أهلمين25</v>
      </c>
      <c r="D28" s="87" t="str">
        <f t="shared" si="1"/>
        <v>E149099452</v>
      </c>
      <c r="E28" s="87" t="str">
        <f t="shared" si="2"/>
        <v>أنثى</v>
      </c>
      <c r="F28" s="88">
        <f t="shared" si="3"/>
        <v>5.35</v>
      </c>
      <c r="G28" s="88">
        <f t="shared" si="4"/>
        <v>6.5</v>
      </c>
      <c r="H28" s="88">
        <f t="shared" si="5"/>
        <v>5.9249999999999998</v>
      </c>
      <c r="I28" s="89" t="str">
        <f t="shared" si="7"/>
        <v/>
      </c>
      <c r="J28" s="90">
        <f>IFERROR(RANK(H28,ahlamine311)+COUNTIF($H$4:H28,H28)-1," ")</f>
        <v>24</v>
      </c>
      <c r="K28" s="91"/>
    </row>
    <row r="29" spans="1:23" s="92" customFormat="1" ht="26.25" customHeight="1" x14ac:dyDescent="0.35">
      <c r="A29" s="81" t="str">
        <f t="shared" si="0"/>
        <v>6APG-1_26</v>
      </c>
      <c r="B29" s="86">
        <v>26</v>
      </c>
      <c r="C29" s="87" t="str">
        <f>IFERROR(INDEX(ahlamine2,MATCH(A29,ahlamine0,0))," ")</f>
        <v>أهلمين26</v>
      </c>
      <c r="D29" s="87" t="str">
        <f t="shared" si="1"/>
        <v>E148200432</v>
      </c>
      <c r="E29" s="87" t="str">
        <f t="shared" si="2"/>
        <v>أنثى</v>
      </c>
      <c r="F29" s="88">
        <f t="shared" si="3"/>
        <v>6.57</v>
      </c>
      <c r="G29" s="88">
        <f t="shared" si="4"/>
        <v>7.16</v>
      </c>
      <c r="H29" s="88">
        <f t="shared" si="5"/>
        <v>6.8650000000000002</v>
      </c>
      <c r="I29" s="89" t="str">
        <f t="shared" si="7"/>
        <v>لوحة الشرف</v>
      </c>
      <c r="J29" s="90">
        <f>IFERROR(RANK(H29,ahlamine311)+COUNTIF($H$4:H29,H29)-1," ")</f>
        <v>11</v>
      </c>
      <c r="K29" s="91"/>
      <c r="L29" s="11"/>
      <c r="M29" s="173" t="s">
        <v>45</v>
      </c>
      <c r="N29" s="173"/>
      <c r="O29" s="173"/>
      <c r="P29" s="173"/>
      <c r="Q29" s="173"/>
    </row>
    <row r="30" spans="1:23" s="92" customFormat="1" ht="26.25" customHeight="1" thickBot="1" x14ac:dyDescent="0.4">
      <c r="A30" s="81" t="str">
        <f t="shared" si="0"/>
        <v>6APG-1_27</v>
      </c>
      <c r="B30" s="86">
        <v>27</v>
      </c>
      <c r="C30" s="87" t="str">
        <f t="shared" si="6"/>
        <v>أهلمين27</v>
      </c>
      <c r="D30" s="87" t="str">
        <f t="shared" si="1"/>
        <v>E149099454</v>
      </c>
      <c r="E30" s="87" t="str">
        <f t="shared" si="2"/>
        <v>أنثى</v>
      </c>
      <c r="F30" s="88">
        <f t="shared" si="3"/>
        <v>6.8</v>
      </c>
      <c r="G30" s="88">
        <f t="shared" si="4"/>
        <v>8.31</v>
      </c>
      <c r="H30" s="88">
        <f t="shared" si="5"/>
        <v>7.5549999999999997</v>
      </c>
      <c r="I30" s="89" t="str">
        <f t="shared" si="7"/>
        <v>تشجيع</v>
      </c>
      <c r="J30" s="90">
        <f>IFERROR(RANK(H30,ahlamine311)+COUNTIF($H$4:H30,H30)-1," ")</f>
        <v>5</v>
      </c>
      <c r="K30" s="91"/>
      <c r="L30" s="9"/>
      <c r="M30" s="174"/>
      <c r="N30" s="174"/>
      <c r="O30" s="174"/>
      <c r="P30" s="174"/>
      <c r="Q30" s="174"/>
    </row>
    <row r="31" spans="1:23" s="92" customFormat="1" ht="26.25" customHeight="1" thickBot="1" x14ac:dyDescent="0.4">
      <c r="A31" s="81" t="str">
        <f t="shared" si="0"/>
        <v>6APG-1_28</v>
      </c>
      <c r="B31" s="86">
        <v>28</v>
      </c>
      <c r="C31" s="87" t="str">
        <f t="shared" si="6"/>
        <v>أهلمين28</v>
      </c>
      <c r="D31" s="87" t="str">
        <f t="shared" si="1"/>
        <v>E149099457</v>
      </c>
      <c r="E31" s="87" t="str">
        <f t="shared" si="2"/>
        <v>أنثى</v>
      </c>
      <c r="F31" s="88">
        <f t="shared" si="3"/>
        <v>6.13</v>
      </c>
      <c r="G31" s="88">
        <f t="shared" si="4"/>
        <v>7.23</v>
      </c>
      <c r="H31" s="88">
        <f t="shared" si="5"/>
        <v>6.68</v>
      </c>
      <c r="I31" s="89" t="str">
        <f t="shared" si="7"/>
        <v>لوحة الشرف</v>
      </c>
      <c r="J31" s="90">
        <f>IFERROR(RANK(H31,ahlamine311)+COUNTIF($H$4:H31,H31)-1," ")</f>
        <v>12</v>
      </c>
      <c r="K31" s="91"/>
      <c r="L31" s="13" t="s">
        <v>5</v>
      </c>
      <c r="M31" s="175" t="s">
        <v>33</v>
      </c>
      <c r="N31" s="176"/>
      <c r="O31" s="14" t="s">
        <v>34</v>
      </c>
      <c r="P31" s="14" t="s">
        <v>35</v>
      </c>
      <c r="Q31" s="179" t="str">
        <f>P3</f>
        <v>6APG-1</v>
      </c>
    </row>
    <row r="32" spans="1:23" s="92" customFormat="1" ht="26.25" customHeight="1" thickBot="1" x14ac:dyDescent="0.4">
      <c r="A32" s="81" t="str">
        <f t="shared" si="0"/>
        <v>6APG-1_29</v>
      </c>
      <c r="B32" s="86">
        <v>29</v>
      </c>
      <c r="C32" s="87" t="str">
        <f t="shared" si="6"/>
        <v>أهلمين29</v>
      </c>
      <c r="D32" s="87" t="str">
        <f t="shared" si="1"/>
        <v>E149099460</v>
      </c>
      <c r="E32" s="87" t="str">
        <f t="shared" si="2"/>
        <v>أنثى</v>
      </c>
      <c r="F32" s="88">
        <f t="shared" si="3"/>
        <v>5.38</v>
      </c>
      <c r="G32" s="88">
        <f t="shared" si="4"/>
        <v>6.62</v>
      </c>
      <c r="H32" s="88">
        <f t="shared" si="5"/>
        <v>6</v>
      </c>
      <c r="I32" s="89" t="str">
        <f t="shared" si="7"/>
        <v>لوحة الشرف</v>
      </c>
      <c r="J32" s="90">
        <f>IFERROR(RANK(H32,ahlamine311)+COUNTIF($H$4:H32,H32)-1," ")</f>
        <v>23</v>
      </c>
      <c r="K32" s="91"/>
      <c r="L32" s="20">
        <v>1</v>
      </c>
      <c r="M32" s="177" t="str">
        <f>IFERROR(INDEX(ahlamine12,MATCH(L32,ahlamine211,0))," ")</f>
        <v>أهلمين1</v>
      </c>
      <c r="N32" s="178"/>
      <c r="O32" s="21" t="str">
        <f>IFERROR(INDEX(ahla11,MATCH(L32,ahlamine211,0))," ")</f>
        <v>أنثى</v>
      </c>
      <c r="P32" s="22">
        <f>IFERROR(INDEX(ahlamine311,MATCH(L32,ahlamine211,0))," ")</f>
        <v>9.09</v>
      </c>
      <c r="Q32" s="180"/>
    </row>
    <row r="33" spans="1:17" s="92" customFormat="1" ht="26.25" customHeight="1" thickBot="1" x14ac:dyDescent="0.4">
      <c r="A33" s="81" t="str">
        <f t="shared" si="0"/>
        <v>6APG-1_30</v>
      </c>
      <c r="B33" s="86">
        <v>30</v>
      </c>
      <c r="C33" s="87" t="str">
        <f t="shared" si="6"/>
        <v>أهلمين30</v>
      </c>
      <c r="D33" s="87" t="str">
        <f t="shared" si="1"/>
        <v>E149124248</v>
      </c>
      <c r="E33" s="87" t="str">
        <f t="shared" si="2"/>
        <v>أنثى</v>
      </c>
      <c r="F33" s="88">
        <f t="shared" si="3"/>
        <v>5.38</v>
      </c>
      <c r="G33" s="88">
        <f t="shared" si="4"/>
        <v>5.99</v>
      </c>
      <c r="H33" s="88">
        <f t="shared" si="5"/>
        <v>5.6850000000000005</v>
      </c>
      <c r="I33" s="89" t="str">
        <f t="shared" si="7"/>
        <v/>
      </c>
      <c r="J33" s="90">
        <f>IFERROR(RANK(H33,ahlamine311)+COUNTIF($H$4:H33,H33)-1," ")</f>
        <v>27</v>
      </c>
      <c r="K33" s="91"/>
      <c r="L33" s="20">
        <v>2</v>
      </c>
      <c r="M33" s="177" t="str">
        <f>IFERROR(INDEX(ahlamine12,MATCH(L33,ahlamine211,0))," ")</f>
        <v>أهلمين19</v>
      </c>
      <c r="N33" s="178"/>
      <c r="O33" s="21" t="str">
        <f>IFERROR(INDEX(ahla11,MATCH(L33,ahlamine211,0))," ")</f>
        <v>أنثى</v>
      </c>
      <c r="P33" s="22">
        <f>IFERROR(INDEX(ahlamine311,MATCH(L33,ahlamine211,0))," ")</f>
        <v>8.8000000000000007</v>
      </c>
      <c r="Q33" s="180"/>
    </row>
    <row r="34" spans="1:17" s="92" customFormat="1" ht="26.25" customHeight="1" thickBot="1" x14ac:dyDescent="0.4">
      <c r="A34" s="81" t="str">
        <f t="shared" si="0"/>
        <v>6APG-1_31</v>
      </c>
      <c r="B34" s="86">
        <v>31</v>
      </c>
      <c r="C34" s="87" t="str">
        <f t="shared" si="6"/>
        <v>أهلمين31</v>
      </c>
      <c r="D34" s="87" t="str">
        <f t="shared" si="1"/>
        <v>E149124249</v>
      </c>
      <c r="E34" s="87" t="str">
        <f t="shared" si="2"/>
        <v>ذكر</v>
      </c>
      <c r="F34" s="88">
        <f t="shared" si="3"/>
        <v>6.71</v>
      </c>
      <c r="G34" s="88">
        <f t="shared" si="4"/>
        <v>7.17</v>
      </c>
      <c r="H34" s="88">
        <f t="shared" si="5"/>
        <v>6.9399999999999995</v>
      </c>
      <c r="I34" s="89" t="str">
        <f t="shared" si="7"/>
        <v>لوحة الشرف</v>
      </c>
      <c r="J34" s="90">
        <f>IFERROR(RANK(H34,ahlamine311)+COUNTIF($H$4:H34,H34)-1," ")</f>
        <v>10</v>
      </c>
      <c r="K34" s="91"/>
      <c r="L34" s="13">
        <v>3</v>
      </c>
      <c r="M34" s="175" t="str">
        <f>IFERROR(INDEX(ahlamine12,MATCH(L34,ahlamine211,0))," ")</f>
        <v>أهلمين10</v>
      </c>
      <c r="N34" s="176"/>
      <c r="O34" s="14" t="str">
        <f>IFERROR(INDEX(ahla11,MATCH(L34,ahlamine211,0))," ")</f>
        <v>ذكر</v>
      </c>
      <c r="P34" s="35">
        <f>IFERROR(INDEX(ahlamine311,MATCH(L34,ahlamine211,0))," ")</f>
        <v>8.6</v>
      </c>
      <c r="Q34" s="181"/>
    </row>
    <row r="35" spans="1:17" s="92" customFormat="1" ht="26.25" customHeight="1" thickBot="1" x14ac:dyDescent="0.4">
      <c r="A35" s="81" t="str">
        <f t="shared" si="0"/>
        <v>6APG-1_32</v>
      </c>
      <c r="B35" s="86">
        <v>32</v>
      </c>
      <c r="C35" s="87" t="str">
        <f t="shared" si="6"/>
        <v>أهلمين32</v>
      </c>
      <c r="D35" s="87" t="str">
        <f t="shared" si="1"/>
        <v>E149124250</v>
      </c>
      <c r="E35" s="87" t="str">
        <f t="shared" si="2"/>
        <v>ذكر</v>
      </c>
      <c r="F35" s="88">
        <f t="shared" si="3"/>
        <v>6.33</v>
      </c>
      <c r="G35" s="88">
        <f t="shared" si="4"/>
        <v>6.65</v>
      </c>
      <c r="H35" s="88">
        <f t="shared" si="5"/>
        <v>6.49</v>
      </c>
      <c r="I35" s="89" t="str">
        <f t="shared" si="7"/>
        <v>لوحة الشرف</v>
      </c>
      <c r="J35" s="90">
        <f>IFERROR(RANK(H35,ahlamine311)+COUNTIF($H$4:H35,H35)-1," ")</f>
        <v>17</v>
      </c>
      <c r="K35" s="91"/>
    </row>
    <row r="36" spans="1:17" s="92" customFormat="1" ht="26.25" customHeight="1" x14ac:dyDescent="0.35">
      <c r="A36" s="81" t="str">
        <f t="shared" ref="A36:A63" si="11">$P$3&amp;"_"&amp;B36</f>
        <v>6APG-1_33</v>
      </c>
      <c r="B36" s="86">
        <v>33</v>
      </c>
      <c r="C36" s="87" t="str">
        <f t="shared" si="6"/>
        <v>أهلمين33</v>
      </c>
      <c r="D36" s="87" t="str">
        <f t="shared" si="1"/>
        <v>G131742576</v>
      </c>
      <c r="E36" s="87" t="str">
        <f t="shared" si="2"/>
        <v>أنثى</v>
      </c>
      <c r="F36" s="88">
        <f t="shared" ref="F36:F63" si="12">IFERROR(INDEX(ahlamine4,MATCH(A36,ahlamine0,0))," ")</f>
        <v>6.27</v>
      </c>
      <c r="G36" s="88">
        <f t="shared" ref="G36:G63" si="13">IFERROR(INDEX(ahlamine5,MATCH(A36,ahlamine0,0))," ")</f>
        <v>7</v>
      </c>
      <c r="H36" s="88">
        <f t="shared" ref="H36:H63" si="14">IFERROR(INDEX(ahlamine31,MATCH(A36,ahlamine0,0))," ")</f>
        <v>6.6349999999999998</v>
      </c>
      <c r="I36" s="89" t="str">
        <f t="shared" si="7"/>
        <v>لوحة الشرف</v>
      </c>
      <c r="J36" s="90">
        <f>IFERROR(RANK(H36,ahlamine311)+COUNTIF($H$4:H36,H36)-1," ")</f>
        <v>14</v>
      </c>
      <c r="K36" s="91"/>
      <c r="L36" s="186" t="s">
        <v>13</v>
      </c>
      <c r="M36" s="187"/>
      <c r="N36" s="111">
        <f>MAX(ahlamine311)</f>
        <v>9.09</v>
      </c>
    </row>
    <row r="37" spans="1:17" s="92" customFormat="1" ht="26.25" customHeight="1" x14ac:dyDescent="0.35">
      <c r="A37" s="81" t="str">
        <f t="shared" si="11"/>
        <v>6APG-1_34</v>
      </c>
      <c r="B37" s="86">
        <v>34</v>
      </c>
      <c r="C37" s="87" t="str">
        <f t="shared" si="6"/>
        <v>أهلمين34</v>
      </c>
      <c r="D37" s="87" t="str">
        <f t="shared" si="1"/>
        <v>J130085629</v>
      </c>
      <c r="E37" s="87" t="str">
        <f t="shared" si="2"/>
        <v>ذكر</v>
      </c>
      <c r="F37" s="88">
        <f t="shared" si="12"/>
        <v>5.17</v>
      </c>
      <c r="G37" s="88">
        <f t="shared" si="13"/>
        <v>4.16</v>
      </c>
      <c r="H37" s="88">
        <f t="shared" si="14"/>
        <v>4.665</v>
      </c>
      <c r="I37" s="89" t="str">
        <f t="shared" si="7"/>
        <v/>
      </c>
      <c r="J37" s="90">
        <f>IFERROR(RANK(H37,ahlamine311)+COUNTIF($H$4:H37,H37)-1," ")</f>
        <v>36</v>
      </c>
      <c r="K37" s="91"/>
      <c r="L37" s="182" t="s">
        <v>15</v>
      </c>
      <c r="M37" s="183"/>
      <c r="N37" s="112">
        <f>MIN(ahlamine311)</f>
        <v>3.855</v>
      </c>
    </row>
    <row r="38" spans="1:17" s="92" customFormat="1" ht="26.25" customHeight="1" x14ac:dyDescent="0.35">
      <c r="A38" s="81" t="str">
        <f t="shared" si="11"/>
        <v>6APG-1_35</v>
      </c>
      <c r="B38" s="86">
        <v>35</v>
      </c>
      <c r="C38" s="87" t="str">
        <f t="shared" si="6"/>
        <v>أهلمين35</v>
      </c>
      <c r="D38" s="87" t="str">
        <f t="shared" si="1"/>
        <v>E140099484</v>
      </c>
      <c r="E38" s="87" t="str">
        <f t="shared" si="2"/>
        <v>ذكر</v>
      </c>
      <c r="F38" s="88">
        <f t="shared" si="12"/>
        <v>5.15</v>
      </c>
      <c r="G38" s="88">
        <f t="shared" si="13"/>
        <v>4.75</v>
      </c>
      <c r="H38" s="88">
        <f t="shared" si="14"/>
        <v>4.95</v>
      </c>
      <c r="I38" s="89" t="str">
        <f t="shared" si="7"/>
        <v/>
      </c>
      <c r="J38" s="90">
        <f>IFERROR(RANK(H38,ahlamine311)+COUNTIF($H$4:H38,H38)-1," ")</f>
        <v>33</v>
      </c>
      <c r="K38" s="91"/>
      <c r="L38" s="182" t="s">
        <v>17</v>
      </c>
      <c r="M38" s="183"/>
      <c r="N38" s="112">
        <f>AVERAGE(ahlamine311)</f>
        <v>6.2656410256410258</v>
      </c>
      <c r="O38" s="146"/>
    </row>
    <row r="39" spans="1:17" s="92" customFormat="1" ht="26.25" customHeight="1" x14ac:dyDescent="0.35">
      <c r="A39" s="81" t="str">
        <f t="shared" si="11"/>
        <v>6APG-1_36</v>
      </c>
      <c r="B39" s="86">
        <v>36</v>
      </c>
      <c r="C39" s="87" t="str">
        <f t="shared" si="6"/>
        <v>أهلمين36</v>
      </c>
      <c r="D39" s="87" t="str">
        <f t="shared" si="1"/>
        <v>E142236471</v>
      </c>
      <c r="E39" s="87" t="str">
        <f t="shared" si="2"/>
        <v>أنثى</v>
      </c>
      <c r="F39" s="88">
        <f t="shared" si="12"/>
        <v>6.49</v>
      </c>
      <c r="G39" s="88">
        <f t="shared" si="13"/>
        <v>7.92</v>
      </c>
      <c r="H39" s="88">
        <f t="shared" si="14"/>
        <v>7.2050000000000001</v>
      </c>
      <c r="I39" s="89" t="str">
        <f t="shared" si="7"/>
        <v>تشجيع</v>
      </c>
      <c r="J39" s="90">
        <f>IFERROR(RANK(H39,ahlamine311)+COUNTIF($H$4:H39,H39)-1," ")</f>
        <v>7</v>
      </c>
      <c r="K39" s="91"/>
      <c r="L39" s="184" t="s">
        <v>61</v>
      </c>
      <c r="M39" s="185"/>
      <c r="N39" s="107">
        <f>COUNTIF(ahlamine311,"&gt;=5")</f>
        <v>32</v>
      </c>
      <c r="O39" s="147">
        <f>N39/$O$11</f>
        <v>0.82051282051282048</v>
      </c>
      <c r="P39" s="81"/>
    </row>
    <row r="40" spans="1:17" s="92" customFormat="1" ht="26.25" customHeight="1" thickBot="1" x14ac:dyDescent="0.4">
      <c r="A40" s="81" t="str">
        <f t="shared" si="11"/>
        <v>6APG-1_37</v>
      </c>
      <c r="B40" s="86">
        <v>37</v>
      </c>
      <c r="C40" s="87" t="str">
        <f t="shared" si="6"/>
        <v>أهلمين37</v>
      </c>
      <c r="D40" s="87" t="str">
        <f t="shared" si="1"/>
        <v>G142001025</v>
      </c>
      <c r="E40" s="87" t="str">
        <f t="shared" si="2"/>
        <v>ذكر</v>
      </c>
      <c r="F40" s="88">
        <f t="shared" si="12"/>
        <v>6.32</v>
      </c>
      <c r="G40" s="88">
        <f t="shared" si="13"/>
        <v>7.01</v>
      </c>
      <c r="H40" s="88">
        <f t="shared" si="14"/>
        <v>6.665</v>
      </c>
      <c r="I40" s="89" t="str">
        <f t="shared" si="7"/>
        <v>لوحة الشرف</v>
      </c>
      <c r="J40" s="90">
        <f>IFERROR(RANK(H40,ahlamine311)+COUNTIF($H$4:H40,H40)-1," ")</f>
        <v>13</v>
      </c>
      <c r="K40" s="91"/>
      <c r="L40" s="164" t="s">
        <v>62</v>
      </c>
      <c r="M40" s="165"/>
      <c r="N40" s="148">
        <f>COUNTIF(ahlamine311,"&lt;5")</f>
        <v>7</v>
      </c>
      <c r="O40" s="147">
        <f>N40/$O$11</f>
        <v>0.17948717948717949</v>
      </c>
    </row>
    <row r="41" spans="1:17" s="92" customFormat="1" ht="26.25" customHeight="1" x14ac:dyDescent="0.35">
      <c r="A41" s="81" t="str">
        <f t="shared" si="11"/>
        <v>6APG-1_38</v>
      </c>
      <c r="B41" s="86">
        <v>38</v>
      </c>
      <c r="C41" s="87" t="str">
        <f t="shared" si="6"/>
        <v>أهلمين38</v>
      </c>
      <c r="D41" s="87" t="str">
        <f t="shared" si="1"/>
        <v>E149099458</v>
      </c>
      <c r="E41" s="87" t="str">
        <f t="shared" si="2"/>
        <v>أنثى</v>
      </c>
      <c r="F41" s="88">
        <f t="shared" si="12"/>
        <v>5.64</v>
      </c>
      <c r="G41" s="88">
        <f t="shared" si="13"/>
        <v>6.93</v>
      </c>
      <c r="H41" s="88">
        <f t="shared" si="14"/>
        <v>6.2850000000000001</v>
      </c>
      <c r="I41" s="89" t="str">
        <f t="shared" si="7"/>
        <v>لوحة الشرف</v>
      </c>
      <c r="J41" s="90">
        <f>IFERROR(RANK(H41,ahlamine311)+COUNTIF($H$4:H41,H41)-1," ")</f>
        <v>20</v>
      </c>
      <c r="K41" s="91"/>
      <c r="L41" s="81"/>
      <c r="M41" s="81"/>
      <c r="N41" s="81"/>
      <c r="O41" s="81"/>
    </row>
    <row r="42" spans="1:17" s="92" customFormat="1" ht="26.25" customHeight="1" x14ac:dyDescent="0.35">
      <c r="A42" s="81" t="str">
        <f t="shared" si="11"/>
        <v>6APG-1_39</v>
      </c>
      <c r="B42" s="86">
        <v>39</v>
      </c>
      <c r="C42" s="87" t="str">
        <f t="shared" si="6"/>
        <v>أهلمين39</v>
      </c>
      <c r="D42" s="87" t="str">
        <f t="shared" si="1"/>
        <v>J133488430</v>
      </c>
      <c r="E42" s="87" t="str">
        <f t="shared" si="2"/>
        <v>أنثى</v>
      </c>
      <c r="F42" s="88">
        <f t="shared" si="12"/>
        <v>5.85</v>
      </c>
      <c r="G42" s="88">
        <f t="shared" si="13"/>
        <v>7.15</v>
      </c>
      <c r="H42" s="88">
        <f t="shared" si="14"/>
        <v>6.5</v>
      </c>
      <c r="I42" s="89" t="str">
        <f t="shared" si="7"/>
        <v>لوحة الشرف</v>
      </c>
      <c r="J42" s="90">
        <f>IFERROR(RANK(H42,ahlamine311)+COUNTIF($H$4:H42,H42)-1," ")</f>
        <v>16</v>
      </c>
      <c r="K42" s="91"/>
      <c r="L42" s="81"/>
      <c r="M42" s="81"/>
      <c r="N42" s="81"/>
      <c r="O42" s="81"/>
    </row>
    <row r="43" spans="1:17" s="92" customFormat="1" ht="26.25" customHeight="1" x14ac:dyDescent="0.35">
      <c r="A43" s="81" t="str">
        <f t="shared" si="11"/>
        <v>6APG-1_40</v>
      </c>
      <c r="B43" s="86">
        <v>40</v>
      </c>
      <c r="C43" s="87" t="str">
        <f t="shared" si="6"/>
        <v xml:space="preserve"> </v>
      </c>
      <c r="D43" s="87" t="str">
        <f t="shared" si="1"/>
        <v xml:space="preserve"> </v>
      </c>
      <c r="E43" s="87" t="str">
        <f t="shared" si="2"/>
        <v xml:space="preserve"> </v>
      </c>
      <c r="F43" s="88" t="str">
        <f t="shared" si="12"/>
        <v xml:space="preserve"> </v>
      </c>
      <c r="G43" s="88" t="str">
        <f t="shared" si="13"/>
        <v xml:space="preserve"> </v>
      </c>
      <c r="H43" s="88" t="str">
        <f t="shared" si="14"/>
        <v xml:space="preserve"> </v>
      </c>
      <c r="I43" s="89" t="str">
        <f t="shared" si="7"/>
        <v/>
      </c>
      <c r="J43" s="90" t="str">
        <f>IFERROR(RANK(H43,ahlamine311)+COUNTIF($H$4:H43,H43)-1," ")</f>
        <v xml:space="preserve"> </v>
      </c>
      <c r="K43" s="91"/>
      <c r="L43" s="81"/>
      <c r="M43" s="81"/>
      <c r="N43" s="81"/>
      <c r="O43" s="81"/>
    </row>
    <row r="44" spans="1:17" s="92" customFormat="1" ht="26.25" customHeight="1" x14ac:dyDescent="0.35">
      <c r="A44" s="81" t="str">
        <f t="shared" si="11"/>
        <v>6APG-1_41</v>
      </c>
      <c r="B44" s="86">
        <v>41</v>
      </c>
      <c r="C44" s="87" t="str">
        <f t="shared" si="6"/>
        <v xml:space="preserve"> </v>
      </c>
      <c r="D44" s="87" t="str">
        <f t="shared" si="1"/>
        <v xml:space="preserve"> </v>
      </c>
      <c r="E44" s="87" t="str">
        <f t="shared" si="2"/>
        <v xml:space="preserve"> </v>
      </c>
      <c r="F44" s="88" t="str">
        <f t="shared" si="12"/>
        <v xml:space="preserve"> </v>
      </c>
      <c r="G44" s="88" t="str">
        <f t="shared" si="13"/>
        <v xml:space="preserve"> </v>
      </c>
      <c r="H44" s="88" t="str">
        <f t="shared" si="14"/>
        <v xml:space="preserve"> </v>
      </c>
      <c r="I44" s="89" t="str">
        <f t="shared" si="7"/>
        <v/>
      </c>
      <c r="J44" s="90" t="str">
        <f>IFERROR(RANK(H44,ahlamine311)+COUNTIF($H$4:H44,H44)-1," ")</f>
        <v xml:space="preserve"> </v>
      </c>
      <c r="K44" s="91"/>
      <c r="L44" s="81"/>
      <c r="M44" s="81"/>
      <c r="N44" s="81"/>
      <c r="O44" s="81"/>
    </row>
    <row r="45" spans="1:17" s="92" customFormat="1" ht="26.25" customHeight="1" x14ac:dyDescent="0.35">
      <c r="A45" s="81" t="str">
        <f t="shared" si="11"/>
        <v>6APG-1_42</v>
      </c>
      <c r="B45" s="86">
        <v>42</v>
      </c>
      <c r="C45" s="87" t="str">
        <f t="shared" si="6"/>
        <v xml:space="preserve"> </v>
      </c>
      <c r="D45" s="87" t="str">
        <f t="shared" si="1"/>
        <v xml:space="preserve"> </v>
      </c>
      <c r="E45" s="87" t="str">
        <f t="shared" si="2"/>
        <v xml:space="preserve"> </v>
      </c>
      <c r="F45" s="88" t="str">
        <f t="shared" si="12"/>
        <v xml:space="preserve"> </v>
      </c>
      <c r="G45" s="88" t="str">
        <f t="shared" si="13"/>
        <v xml:space="preserve"> </v>
      </c>
      <c r="H45" s="88" t="str">
        <f t="shared" si="14"/>
        <v xml:space="preserve"> </v>
      </c>
      <c r="I45" s="89" t="str">
        <f t="shared" si="7"/>
        <v/>
      </c>
      <c r="J45" s="90" t="str">
        <f>IFERROR(RANK(H45,ahlamine311)+COUNTIF($H$4:H45,H45)-1," ")</f>
        <v xml:space="preserve"> </v>
      </c>
      <c r="K45" s="91"/>
      <c r="L45" s="81"/>
      <c r="M45" s="81"/>
      <c r="N45" s="81"/>
      <c r="O45" s="81"/>
    </row>
    <row r="46" spans="1:17" s="92" customFormat="1" ht="26.25" customHeight="1" x14ac:dyDescent="0.35">
      <c r="A46" s="81" t="str">
        <f t="shared" si="11"/>
        <v>6APG-1_43</v>
      </c>
      <c r="B46" s="86">
        <v>43</v>
      </c>
      <c r="C46" s="87" t="str">
        <f t="shared" si="6"/>
        <v xml:space="preserve"> </v>
      </c>
      <c r="D46" s="87" t="str">
        <f t="shared" si="1"/>
        <v xml:space="preserve"> </v>
      </c>
      <c r="E46" s="87" t="str">
        <f t="shared" si="2"/>
        <v xml:space="preserve"> </v>
      </c>
      <c r="F46" s="88" t="str">
        <f t="shared" si="12"/>
        <v xml:space="preserve"> </v>
      </c>
      <c r="G46" s="88" t="str">
        <f t="shared" si="13"/>
        <v xml:space="preserve"> </v>
      </c>
      <c r="H46" s="88" t="str">
        <f t="shared" si="14"/>
        <v xml:space="preserve"> </v>
      </c>
      <c r="I46" s="89" t="str">
        <f t="shared" si="7"/>
        <v/>
      </c>
      <c r="J46" s="90" t="str">
        <f>IFERROR(RANK(H46,ahlamine311)+COUNTIF($H$4:H46,H46)-1," ")</f>
        <v xml:space="preserve"> </v>
      </c>
      <c r="K46" s="91"/>
      <c r="L46" s="81"/>
      <c r="M46" s="81"/>
      <c r="N46" s="81"/>
      <c r="O46" s="81"/>
    </row>
    <row r="47" spans="1:17" s="92" customFormat="1" ht="26.25" customHeight="1" x14ac:dyDescent="0.35">
      <c r="A47" s="81" t="str">
        <f t="shared" si="11"/>
        <v>6APG-1_44</v>
      </c>
      <c r="B47" s="86">
        <v>44</v>
      </c>
      <c r="C47" s="87" t="str">
        <f t="shared" si="6"/>
        <v xml:space="preserve"> </v>
      </c>
      <c r="D47" s="87" t="str">
        <f t="shared" si="1"/>
        <v xml:space="preserve"> </v>
      </c>
      <c r="E47" s="87" t="str">
        <f t="shared" si="2"/>
        <v xml:space="preserve"> </v>
      </c>
      <c r="F47" s="88" t="str">
        <f t="shared" si="12"/>
        <v xml:space="preserve"> </v>
      </c>
      <c r="G47" s="88" t="str">
        <f t="shared" si="13"/>
        <v xml:space="preserve"> </v>
      </c>
      <c r="H47" s="88" t="str">
        <f t="shared" si="14"/>
        <v xml:space="preserve"> </v>
      </c>
      <c r="I47" s="89" t="str">
        <f t="shared" si="7"/>
        <v/>
      </c>
      <c r="J47" s="90" t="str">
        <f>IFERROR(RANK(H47,ahlamine311)+COUNTIF($H$4:H47,H47)-1," ")</f>
        <v xml:space="preserve"> </v>
      </c>
      <c r="K47" s="91"/>
    </row>
    <row r="48" spans="1:17" s="92" customFormat="1" ht="26.25" customHeight="1" x14ac:dyDescent="0.35">
      <c r="A48" s="81" t="str">
        <f t="shared" si="11"/>
        <v>6APG-1_45</v>
      </c>
      <c r="B48" s="86">
        <v>45</v>
      </c>
      <c r="C48" s="87" t="str">
        <f t="shared" si="6"/>
        <v xml:space="preserve"> </v>
      </c>
      <c r="D48" s="87" t="str">
        <f t="shared" si="1"/>
        <v xml:space="preserve"> </v>
      </c>
      <c r="E48" s="87" t="str">
        <f t="shared" si="2"/>
        <v xml:space="preserve"> </v>
      </c>
      <c r="F48" s="88" t="str">
        <f t="shared" si="12"/>
        <v xml:space="preserve"> </v>
      </c>
      <c r="G48" s="88" t="str">
        <f t="shared" si="13"/>
        <v xml:space="preserve"> </v>
      </c>
      <c r="H48" s="88" t="str">
        <f t="shared" si="14"/>
        <v xml:space="preserve"> </v>
      </c>
      <c r="I48" s="89" t="str">
        <f t="shared" si="7"/>
        <v/>
      </c>
      <c r="J48" s="90" t="str">
        <f>IFERROR(RANK(H48,ahlamine311)+COUNTIF($H$4:H48,H48)-1," ")</f>
        <v xml:space="preserve"> </v>
      </c>
      <c r="K48" s="91"/>
    </row>
    <row r="49" spans="1:17" s="92" customFormat="1" ht="26.25" customHeight="1" x14ac:dyDescent="0.35">
      <c r="A49" s="81" t="str">
        <f t="shared" si="11"/>
        <v>6APG-1_46</v>
      </c>
      <c r="B49" s="86">
        <v>46</v>
      </c>
      <c r="C49" s="87" t="str">
        <f t="shared" si="6"/>
        <v xml:space="preserve"> </v>
      </c>
      <c r="D49" s="87" t="str">
        <f t="shared" si="1"/>
        <v xml:space="preserve"> </v>
      </c>
      <c r="E49" s="87" t="str">
        <f t="shared" si="2"/>
        <v xml:space="preserve"> </v>
      </c>
      <c r="F49" s="88" t="str">
        <f t="shared" si="12"/>
        <v xml:space="preserve"> </v>
      </c>
      <c r="G49" s="88" t="str">
        <f t="shared" si="13"/>
        <v xml:space="preserve"> </v>
      </c>
      <c r="H49" s="88" t="str">
        <f t="shared" si="14"/>
        <v xml:space="preserve"> </v>
      </c>
      <c r="I49" s="89" t="str">
        <f t="shared" si="7"/>
        <v/>
      </c>
      <c r="J49" s="90" t="str">
        <f>IFERROR(RANK(H49,ahlamine311)+COUNTIF($H$4:H49,H49)-1," ")</f>
        <v xml:space="preserve"> </v>
      </c>
      <c r="K49" s="91"/>
    </row>
    <row r="50" spans="1:17" s="92" customFormat="1" ht="26.25" customHeight="1" x14ac:dyDescent="0.35">
      <c r="A50" s="81" t="str">
        <f t="shared" si="11"/>
        <v>6APG-1_47</v>
      </c>
      <c r="B50" s="86">
        <v>47</v>
      </c>
      <c r="C50" s="87" t="str">
        <f t="shared" si="6"/>
        <v xml:space="preserve"> </v>
      </c>
      <c r="D50" s="87" t="str">
        <f t="shared" si="1"/>
        <v xml:space="preserve"> </v>
      </c>
      <c r="E50" s="87" t="str">
        <f t="shared" si="2"/>
        <v xml:space="preserve"> </v>
      </c>
      <c r="F50" s="88" t="str">
        <f t="shared" si="12"/>
        <v xml:space="preserve"> </v>
      </c>
      <c r="G50" s="88" t="str">
        <f t="shared" si="13"/>
        <v xml:space="preserve"> </v>
      </c>
      <c r="H50" s="88" t="str">
        <f t="shared" si="14"/>
        <v xml:space="preserve"> </v>
      </c>
      <c r="I50" s="89" t="str">
        <f t="shared" si="7"/>
        <v/>
      </c>
      <c r="J50" s="90" t="str">
        <f>IFERROR(RANK(H50,ahlamine311)+COUNTIF($H$4:H50,H50)-1," ")</f>
        <v xml:space="preserve"> </v>
      </c>
      <c r="K50" s="91"/>
    </row>
    <row r="51" spans="1:17" s="92" customFormat="1" ht="26.25" customHeight="1" x14ac:dyDescent="0.35">
      <c r="A51" s="81" t="str">
        <f t="shared" si="11"/>
        <v>6APG-1_48</v>
      </c>
      <c r="B51" s="86">
        <v>48</v>
      </c>
      <c r="C51" s="87" t="str">
        <f t="shared" si="6"/>
        <v xml:space="preserve"> </v>
      </c>
      <c r="D51" s="87" t="str">
        <f t="shared" si="1"/>
        <v xml:space="preserve"> </v>
      </c>
      <c r="E51" s="87" t="str">
        <f t="shared" si="2"/>
        <v xml:space="preserve"> </v>
      </c>
      <c r="F51" s="88" t="str">
        <f t="shared" si="12"/>
        <v xml:space="preserve"> </v>
      </c>
      <c r="G51" s="88" t="str">
        <f t="shared" si="13"/>
        <v xml:space="preserve"> </v>
      </c>
      <c r="H51" s="88" t="str">
        <f t="shared" si="14"/>
        <v xml:space="preserve"> </v>
      </c>
      <c r="I51" s="89" t="str">
        <f t="shared" si="7"/>
        <v/>
      </c>
      <c r="J51" s="90" t="str">
        <f>IFERROR(RANK(H51,ahlamine311)+COUNTIF($H$4:H51,H51)-1," ")</f>
        <v xml:space="preserve"> </v>
      </c>
      <c r="K51" s="91"/>
    </row>
    <row r="52" spans="1:17" s="92" customFormat="1" ht="26.25" customHeight="1" x14ac:dyDescent="0.35">
      <c r="A52" s="81" t="str">
        <f t="shared" si="11"/>
        <v>6APG-1_49</v>
      </c>
      <c r="B52" s="86">
        <v>49</v>
      </c>
      <c r="C52" s="87" t="str">
        <f t="shared" ref="C52:C60" si="15">IFERROR(INDEX(ahlamine2,MATCH(A52,ahlamine0,0))," ")</f>
        <v xml:space="preserve"> </v>
      </c>
      <c r="D52" s="87" t="str">
        <f t="shared" ref="D52:D60" si="16">IFERROR(INDEX(ahlamine1,MATCH(A52,ahlamine0,0))," ")</f>
        <v xml:space="preserve"> </v>
      </c>
      <c r="E52" s="87" t="str">
        <f t="shared" ref="E52:E60" si="17">IFERROR(INDEX(ahlamine3,MATCH(A52,ahlamine0,0))," ")</f>
        <v xml:space="preserve"> </v>
      </c>
      <c r="F52" s="88" t="str">
        <f t="shared" si="12"/>
        <v xml:space="preserve"> </v>
      </c>
      <c r="G52" s="88" t="str">
        <f t="shared" si="13"/>
        <v xml:space="preserve"> </v>
      </c>
      <c r="H52" s="88" t="str">
        <f t="shared" si="14"/>
        <v xml:space="preserve"> </v>
      </c>
      <c r="I52" s="89" t="str">
        <f t="shared" si="7"/>
        <v/>
      </c>
      <c r="J52" s="90" t="str">
        <f>IFERROR(RANK(H52,ahlamine311)+COUNTIF($H$4:H52,H52)-1," ")</f>
        <v xml:space="preserve"> </v>
      </c>
      <c r="K52" s="91"/>
    </row>
    <row r="53" spans="1:17" s="92" customFormat="1" ht="26.25" customHeight="1" x14ac:dyDescent="0.35">
      <c r="A53" s="81" t="str">
        <f t="shared" si="11"/>
        <v>6APG-1_50</v>
      </c>
      <c r="B53" s="86">
        <v>50</v>
      </c>
      <c r="C53" s="87" t="str">
        <f t="shared" si="15"/>
        <v xml:space="preserve"> </v>
      </c>
      <c r="D53" s="87" t="str">
        <f t="shared" si="16"/>
        <v xml:space="preserve"> </v>
      </c>
      <c r="E53" s="87" t="str">
        <f t="shared" si="17"/>
        <v xml:space="preserve"> </v>
      </c>
      <c r="F53" s="88" t="str">
        <f t="shared" si="12"/>
        <v xml:space="preserve"> </v>
      </c>
      <c r="G53" s="88" t="str">
        <f t="shared" si="13"/>
        <v xml:space="preserve"> </v>
      </c>
      <c r="H53" s="88" t="str">
        <f t="shared" si="14"/>
        <v xml:space="preserve"> </v>
      </c>
      <c r="I53" s="89" t="str">
        <f t="shared" si="7"/>
        <v/>
      </c>
      <c r="J53" s="90" t="str">
        <f>IFERROR(RANK(H53,ahlamine311)+COUNTIF($H$4:H53,H53)-1," ")</f>
        <v xml:space="preserve"> </v>
      </c>
      <c r="K53" s="91"/>
      <c r="L53" s="81"/>
      <c r="M53" s="81"/>
      <c r="N53" s="81"/>
      <c r="O53" s="81"/>
      <c r="P53" s="81"/>
      <c r="Q53" s="81"/>
    </row>
    <row r="54" spans="1:17" s="92" customFormat="1" ht="26.25" customHeight="1" x14ac:dyDescent="0.35">
      <c r="A54" s="81" t="str">
        <f t="shared" si="11"/>
        <v>6APG-1_51</v>
      </c>
      <c r="B54" s="86">
        <v>51</v>
      </c>
      <c r="C54" s="87" t="str">
        <f t="shared" si="15"/>
        <v xml:space="preserve"> </v>
      </c>
      <c r="D54" s="87" t="str">
        <f t="shared" si="16"/>
        <v xml:space="preserve"> </v>
      </c>
      <c r="E54" s="87" t="str">
        <f t="shared" si="17"/>
        <v xml:space="preserve"> </v>
      </c>
      <c r="F54" s="88" t="str">
        <f t="shared" si="12"/>
        <v xml:space="preserve"> </v>
      </c>
      <c r="G54" s="88" t="str">
        <f t="shared" si="13"/>
        <v xml:space="preserve"> </v>
      </c>
      <c r="H54" s="88" t="str">
        <f t="shared" si="14"/>
        <v xml:space="preserve"> </v>
      </c>
      <c r="I54" s="89" t="str">
        <f t="shared" si="7"/>
        <v/>
      </c>
      <c r="J54" s="90" t="str">
        <f>IFERROR(RANK(H54,ahlamine311)+COUNTIF($H$4:H54,H54)-1," ")</f>
        <v xml:space="preserve"> </v>
      </c>
      <c r="K54" s="91"/>
      <c r="L54" s="81"/>
      <c r="M54" s="81"/>
      <c r="N54" s="81"/>
      <c r="O54" s="81"/>
      <c r="P54" s="81"/>
      <c r="Q54" s="81"/>
    </row>
    <row r="55" spans="1:17" s="92" customFormat="1" ht="26.25" customHeight="1" x14ac:dyDescent="0.35">
      <c r="A55" s="81" t="str">
        <f t="shared" si="11"/>
        <v>6APG-1_52</v>
      </c>
      <c r="B55" s="86">
        <v>52</v>
      </c>
      <c r="C55" s="87" t="str">
        <f t="shared" si="15"/>
        <v xml:space="preserve"> </v>
      </c>
      <c r="D55" s="87" t="str">
        <f t="shared" si="16"/>
        <v xml:space="preserve"> </v>
      </c>
      <c r="E55" s="87" t="str">
        <f t="shared" si="17"/>
        <v xml:space="preserve"> </v>
      </c>
      <c r="F55" s="88" t="str">
        <f t="shared" si="12"/>
        <v xml:space="preserve"> </v>
      </c>
      <c r="G55" s="88" t="str">
        <f t="shared" si="13"/>
        <v xml:space="preserve"> </v>
      </c>
      <c r="H55" s="88" t="str">
        <f t="shared" si="14"/>
        <v xml:space="preserve"> </v>
      </c>
      <c r="I55" s="89" t="str">
        <f t="shared" si="7"/>
        <v/>
      </c>
      <c r="J55" s="90" t="str">
        <f>IFERROR(RANK(H55,ahlamine311)+COUNTIF($H$4:H55,H55)-1," ")</f>
        <v xml:space="preserve"> </v>
      </c>
      <c r="K55" s="91"/>
      <c r="L55" s="81"/>
      <c r="M55" s="81"/>
      <c r="N55" s="81"/>
      <c r="O55" s="81"/>
      <c r="P55" s="81"/>
      <c r="Q55" s="81"/>
    </row>
    <row r="56" spans="1:17" s="92" customFormat="1" ht="26.25" customHeight="1" x14ac:dyDescent="0.35">
      <c r="A56" s="81" t="str">
        <f t="shared" si="11"/>
        <v>6APG-1_53</v>
      </c>
      <c r="B56" s="86">
        <v>53</v>
      </c>
      <c r="C56" s="87" t="str">
        <f t="shared" si="15"/>
        <v xml:space="preserve"> </v>
      </c>
      <c r="D56" s="87" t="str">
        <f t="shared" si="16"/>
        <v xml:space="preserve"> </v>
      </c>
      <c r="E56" s="87" t="str">
        <f t="shared" si="17"/>
        <v xml:space="preserve"> </v>
      </c>
      <c r="F56" s="88" t="str">
        <f t="shared" si="12"/>
        <v xml:space="preserve"> </v>
      </c>
      <c r="G56" s="88" t="str">
        <f t="shared" si="13"/>
        <v xml:space="preserve"> </v>
      </c>
      <c r="H56" s="88" t="str">
        <f t="shared" si="14"/>
        <v xml:space="preserve"> </v>
      </c>
      <c r="I56" s="89" t="str">
        <f t="shared" si="7"/>
        <v/>
      </c>
      <c r="J56" s="90" t="str">
        <f>IFERROR(RANK(H56,ahlamine311)+COUNTIF($H$4:H56,H56)-1," ")</f>
        <v xml:space="preserve"> </v>
      </c>
      <c r="K56" s="91"/>
      <c r="L56" s="81"/>
      <c r="M56" s="81"/>
      <c r="N56" s="81"/>
      <c r="O56" s="81"/>
      <c r="P56" s="81"/>
      <c r="Q56" s="81"/>
    </row>
    <row r="57" spans="1:17" s="92" customFormat="1" ht="26.25" customHeight="1" x14ac:dyDescent="0.35">
      <c r="A57" s="81" t="str">
        <f t="shared" si="11"/>
        <v>6APG-1_54</v>
      </c>
      <c r="B57" s="86">
        <v>54</v>
      </c>
      <c r="C57" s="87" t="str">
        <f t="shared" si="15"/>
        <v xml:space="preserve"> </v>
      </c>
      <c r="D57" s="87" t="str">
        <f t="shared" si="16"/>
        <v xml:space="preserve"> </v>
      </c>
      <c r="E57" s="87" t="str">
        <f t="shared" si="17"/>
        <v xml:space="preserve"> </v>
      </c>
      <c r="F57" s="88" t="str">
        <f t="shared" si="12"/>
        <v xml:space="preserve"> </v>
      </c>
      <c r="G57" s="88" t="str">
        <f t="shared" si="13"/>
        <v xml:space="preserve"> </v>
      </c>
      <c r="H57" s="88" t="str">
        <f t="shared" si="14"/>
        <v xml:space="preserve"> </v>
      </c>
      <c r="I57" s="89" t="str">
        <f t="shared" si="7"/>
        <v/>
      </c>
      <c r="J57" s="90" t="str">
        <f>IFERROR(RANK(H57,ahlamine311)+COUNTIF($H$4:H57,H57)-1," ")</f>
        <v xml:space="preserve"> </v>
      </c>
      <c r="K57" s="91"/>
      <c r="L57" s="81"/>
      <c r="M57" s="81"/>
      <c r="N57" s="81"/>
      <c r="O57" s="81"/>
      <c r="P57" s="81"/>
      <c r="Q57" s="81"/>
    </row>
    <row r="58" spans="1:17" s="92" customFormat="1" ht="26.25" customHeight="1" x14ac:dyDescent="0.35">
      <c r="A58" s="81" t="str">
        <f t="shared" si="11"/>
        <v>6APG-1_55</v>
      </c>
      <c r="B58" s="86">
        <v>55</v>
      </c>
      <c r="C58" s="87" t="str">
        <f t="shared" si="15"/>
        <v xml:space="preserve"> </v>
      </c>
      <c r="D58" s="87" t="str">
        <f t="shared" si="16"/>
        <v xml:space="preserve"> </v>
      </c>
      <c r="E58" s="87" t="str">
        <f t="shared" si="17"/>
        <v xml:space="preserve"> </v>
      </c>
      <c r="F58" s="88" t="str">
        <f t="shared" si="12"/>
        <v xml:space="preserve"> </v>
      </c>
      <c r="G58" s="88" t="str">
        <f t="shared" si="13"/>
        <v xml:space="preserve"> </v>
      </c>
      <c r="H58" s="88" t="str">
        <f t="shared" si="14"/>
        <v xml:space="preserve"> </v>
      </c>
      <c r="I58" s="89" t="str">
        <f t="shared" si="7"/>
        <v/>
      </c>
      <c r="J58" s="90" t="str">
        <f>IFERROR(RANK(H58,ahlamine311)+COUNTIF($H$4:H58,H58)-1," ")</f>
        <v xml:space="preserve"> </v>
      </c>
      <c r="K58" s="91"/>
      <c r="L58" s="81"/>
      <c r="M58" s="81"/>
      <c r="N58" s="81"/>
      <c r="O58" s="81"/>
      <c r="P58" s="81"/>
      <c r="Q58" s="81"/>
    </row>
    <row r="59" spans="1:17" s="92" customFormat="1" ht="26.25" customHeight="1" x14ac:dyDescent="0.35">
      <c r="A59" s="81" t="str">
        <f t="shared" si="11"/>
        <v>6APG-1_56</v>
      </c>
      <c r="B59" s="86">
        <v>56</v>
      </c>
      <c r="C59" s="87" t="str">
        <f t="shared" si="15"/>
        <v xml:space="preserve"> </v>
      </c>
      <c r="D59" s="87" t="str">
        <f t="shared" si="16"/>
        <v xml:space="preserve"> </v>
      </c>
      <c r="E59" s="87" t="str">
        <f t="shared" si="17"/>
        <v xml:space="preserve"> </v>
      </c>
      <c r="F59" s="88" t="str">
        <f t="shared" si="12"/>
        <v xml:space="preserve"> </v>
      </c>
      <c r="G59" s="88" t="str">
        <f t="shared" si="13"/>
        <v xml:space="preserve"> </v>
      </c>
      <c r="H59" s="88" t="str">
        <f t="shared" si="14"/>
        <v xml:space="preserve"> </v>
      </c>
      <c r="I59" s="89" t="str">
        <f t="shared" si="7"/>
        <v/>
      </c>
      <c r="J59" s="90" t="str">
        <f>IFERROR(RANK(H59,ahlamine311)+COUNTIF($H$4:H59,H59)-1," ")</f>
        <v xml:space="preserve"> </v>
      </c>
      <c r="K59" s="91"/>
      <c r="L59" s="81"/>
      <c r="M59" s="81"/>
      <c r="N59" s="81"/>
      <c r="O59" s="81"/>
      <c r="P59" s="81"/>
      <c r="Q59" s="81"/>
    </row>
    <row r="60" spans="1:17" s="92" customFormat="1" ht="26.25" customHeight="1" x14ac:dyDescent="0.35">
      <c r="A60" s="81" t="str">
        <f t="shared" si="11"/>
        <v>6APG-1_57</v>
      </c>
      <c r="B60" s="86">
        <v>57</v>
      </c>
      <c r="C60" s="87" t="str">
        <f t="shared" si="15"/>
        <v xml:space="preserve"> </v>
      </c>
      <c r="D60" s="87" t="str">
        <f t="shared" si="16"/>
        <v xml:space="preserve"> </v>
      </c>
      <c r="E60" s="87" t="str">
        <f t="shared" si="17"/>
        <v xml:space="preserve"> </v>
      </c>
      <c r="F60" s="88" t="str">
        <f t="shared" si="12"/>
        <v xml:space="preserve"> </v>
      </c>
      <c r="G60" s="88" t="str">
        <f t="shared" si="13"/>
        <v xml:space="preserve"> </v>
      </c>
      <c r="H60" s="88" t="str">
        <f t="shared" si="14"/>
        <v xml:space="preserve"> </v>
      </c>
      <c r="I60" s="89" t="str">
        <f t="shared" si="7"/>
        <v/>
      </c>
      <c r="J60" s="90" t="str">
        <f>IFERROR(RANK(H60,ahlamine311)+COUNTIF($H$4:H60,H60)-1," ")</f>
        <v xml:space="preserve"> </v>
      </c>
      <c r="K60" s="91"/>
      <c r="L60" s="81"/>
      <c r="M60" s="81"/>
      <c r="N60" s="81"/>
      <c r="O60" s="81"/>
      <c r="P60" s="81"/>
      <c r="Q60" s="81"/>
    </row>
    <row r="61" spans="1:17" s="92" customFormat="1" ht="26.25" customHeight="1" x14ac:dyDescent="0.35">
      <c r="A61" s="81" t="str">
        <f t="shared" si="11"/>
        <v>6APG-1_58</v>
      </c>
      <c r="B61" s="86">
        <v>58</v>
      </c>
      <c r="C61" s="87" t="str">
        <f t="shared" ref="C61:C63" si="18">IFERROR(INDEX(ahlamine2,MATCH(A61,ahlamine0,0))," ")</f>
        <v xml:space="preserve"> </v>
      </c>
      <c r="D61" s="87" t="str">
        <f t="shared" ref="D61:D63" si="19">IFERROR(INDEX(ahlamine1,MATCH(A61,ahlamine0,0))," ")</f>
        <v xml:space="preserve"> </v>
      </c>
      <c r="E61" s="87" t="str">
        <f t="shared" ref="E61:E63" si="20">IFERROR(INDEX(ahlamine3,MATCH(A61,ahlamine0,0))," ")</f>
        <v xml:space="preserve"> </v>
      </c>
      <c r="F61" s="88" t="str">
        <f t="shared" si="12"/>
        <v xml:space="preserve"> </v>
      </c>
      <c r="G61" s="88" t="str">
        <f t="shared" si="13"/>
        <v xml:space="preserve"> </v>
      </c>
      <c r="H61" s="88" t="str">
        <f t="shared" si="14"/>
        <v xml:space="preserve"> </v>
      </c>
      <c r="I61" s="89" t="str">
        <f t="shared" si="7"/>
        <v/>
      </c>
      <c r="J61" s="90" t="str">
        <f>IFERROR(RANK(H61,ahlamine311)+COUNTIF($H$4:H61,H61)-1," ")</f>
        <v xml:space="preserve"> </v>
      </c>
      <c r="K61" s="91"/>
      <c r="L61" s="81"/>
      <c r="M61" s="81"/>
      <c r="N61" s="81"/>
      <c r="O61" s="81"/>
      <c r="P61" s="81"/>
      <c r="Q61" s="81"/>
    </row>
    <row r="62" spans="1:17" s="92" customFormat="1" ht="26.25" customHeight="1" x14ac:dyDescent="0.35">
      <c r="A62" s="81" t="str">
        <f t="shared" si="11"/>
        <v>6APG-1_59</v>
      </c>
      <c r="B62" s="86">
        <v>59</v>
      </c>
      <c r="C62" s="87" t="str">
        <f t="shared" si="18"/>
        <v xml:space="preserve"> </v>
      </c>
      <c r="D62" s="87" t="str">
        <f t="shared" si="19"/>
        <v xml:space="preserve"> </v>
      </c>
      <c r="E62" s="87" t="str">
        <f t="shared" si="20"/>
        <v xml:space="preserve"> </v>
      </c>
      <c r="F62" s="88" t="str">
        <f t="shared" si="12"/>
        <v xml:space="preserve"> </v>
      </c>
      <c r="G62" s="88" t="str">
        <f t="shared" si="13"/>
        <v xml:space="preserve"> </v>
      </c>
      <c r="H62" s="88" t="str">
        <f t="shared" si="14"/>
        <v xml:space="preserve"> </v>
      </c>
      <c r="I62" s="89" t="str">
        <f t="shared" si="7"/>
        <v/>
      </c>
      <c r="J62" s="90" t="str">
        <f>IFERROR(RANK(H62,ahlamine311)+COUNTIF($H$4:H62,H62)-1," ")</f>
        <v xml:space="preserve"> </v>
      </c>
      <c r="K62" s="91"/>
      <c r="L62" s="81"/>
      <c r="M62" s="81"/>
      <c r="N62" s="81"/>
      <c r="O62" s="81"/>
      <c r="P62" s="81"/>
      <c r="Q62" s="81"/>
    </row>
    <row r="63" spans="1:17" s="92" customFormat="1" ht="26.25" customHeight="1" x14ac:dyDescent="0.35">
      <c r="A63" s="81" t="str">
        <f t="shared" si="11"/>
        <v>6APG-1_60</v>
      </c>
      <c r="B63" s="86">
        <v>60</v>
      </c>
      <c r="C63" s="87" t="str">
        <f t="shared" si="18"/>
        <v xml:space="preserve"> </v>
      </c>
      <c r="D63" s="87" t="str">
        <f t="shared" si="19"/>
        <v xml:space="preserve"> </v>
      </c>
      <c r="E63" s="87" t="str">
        <f t="shared" si="20"/>
        <v xml:space="preserve"> </v>
      </c>
      <c r="F63" s="88" t="str">
        <f t="shared" si="12"/>
        <v xml:space="preserve"> </v>
      </c>
      <c r="G63" s="88" t="str">
        <f t="shared" si="13"/>
        <v xml:space="preserve"> </v>
      </c>
      <c r="H63" s="88" t="str">
        <f t="shared" si="14"/>
        <v xml:space="preserve"> </v>
      </c>
      <c r="I63" s="89" t="str">
        <f t="shared" si="7"/>
        <v/>
      </c>
      <c r="J63" s="90" t="str">
        <f>IFERROR(RANK(H63,ahlamine311)+COUNTIF($H$4:H63,H63)-1," ")</f>
        <v xml:space="preserve"> </v>
      </c>
      <c r="K63" s="91"/>
      <c r="L63" s="81"/>
      <c r="M63" s="81"/>
      <c r="N63" s="81"/>
      <c r="O63" s="81"/>
      <c r="P63" s="81"/>
      <c r="Q63" s="81"/>
    </row>
    <row r="64" spans="1:17" s="92" customFormat="1" ht="26.25" customHeight="1" x14ac:dyDescent="0.35">
      <c r="B64" s="113"/>
      <c r="C64" s="113"/>
      <c r="D64" s="113"/>
      <c r="E64" s="113"/>
      <c r="F64" s="114"/>
      <c r="G64" s="115"/>
      <c r="H64" s="115"/>
      <c r="I64" s="115"/>
      <c r="J64" s="115"/>
      <c r="K64" s="91"/>
      <c r="L64" s="81"/>
      <c r="M64" s="81"/>
      <c r="N64" s="81"/>
      <c r="O64" s="81"/>
      <c r="P64" s="81"/>
      <c r="Q64" s="81"/>
    </row>
    <row r="65" spans="2:17" s="92" customFormat="1" ht="26.25" customHeight="1" x14ac:dyDescent="0.35">
      <c r="B65" s="113"/>
      <c r="C65" s="113"/>
      <c r="D65" s="113"/>
      <c r="E65" s="113"/>
      <c r="F65" s="114"/>
      <c r="G65" s="115"/>
      <c r="H65" s="115"/>
      <c r="I65" s="115"/>
      <c r="J65" s="115"/>
      <c r="K65" s="91"/>
      <c r="L65" s="81"/>
      <c r="M65" s="81"/>
      <c r="N65" s="81"/>
      <c r="O65" s="81"/>
      <c r="P65" s="81"/>
      <c r="Q65" s="81"/>
    </row>
    <row r="66" spans="2:17" s="92" customFormat="1" ht="26.25" customHeight="1" x14ac:dyDescent="0.35">
      <c r="B66" s="113"/>
      <c r="C66" s="113"/>
      <c r="D66" s="113"/>
      <c r="E66" s="113"/>
      <c r="F66" s="114"/>
      <c r="G66" s="115"/>
      <c r="H66" s="115"/>
      <c r="I66" s="115"/>
      <c r="J66" s="115"/>
      <c r="K66" s="91"/>
      <c r="L66" s="81"/>
      <c r="M66" s="81"/>
      <c r="N66" s="81"/>
      <c r="O66" s="81"/>
      <c r="P66" s="81"/>
      <c r="Q66" s="81"/>
    </row>
    <row r="67" spans="2:17" s="92" customFormat="1" ht="26.25" customHeight="1" x14ac:dyDescent="0.35">
      <c r="B67" s="113"/>
      <c r="C67" s="113"/>
      <c r="D67" s="113"/>
      <c r="E67" s="113"/>
      <c r="F67" s="114"/>
      <c r="G67" s="115"/>
      <c r="H67" s="115"/>
      <c r="I67" s="115"/>
      <c r="J67" s="115"/>
      <c r="K67" s="91"/>
      <c r="L67" s="81"/>
      <c r="M67" s="81"/>
      <c r="N67" s="81"/>
      <c r="O67" s="81"/>
      <c r="P67" s="81"/>
      <c r="Q67" s="81"/>
    </row>
    <row r="68" spans="2:17" s="92" customFormat="1" ht="26.25" customHeight="1" x14ac:dyDescent="0.35">
      <c r="B68" s="113"/>
      <c r="C68" s="113"/>
      <c r="D68" s="113"/>
      <c r="E68" s="113"/>
      <c r="F68" s="114"/>
      <c r="G68" s="115"/>
      <c r="H68" s="115"/>
      <c r="I68" s="115"/>
      <c r="J68" s="115"/>
      <c r="K68" s="91"/>
      <c r="L68" s="81"/>
      <c r="M68" s="81"/>
      <c r="N68" s="81"/>
      <c r="O68" s="81"/>
      <c r="P68" s="81"/>
      <c r="Q68" s="81"/>
    </row>
    <row r="69" spans="2:17" s="92" customFormat="1" ht="26.25" customHeight="1" x14ac:dyDescent="0.35">
      <c r="B69" s="113"/>
      <c r="C69" s="113"/>
      <c r="D69" s="113"/>
      <c r="E69" s="113"/>
      <c r="F69" s="114"/>
      <c r="G69" s="115"/>
      <c r="H69" s="115"/>
      <c r="I69" s="115"/>
      <c r="J69" s="115"/>
      <c r="K69" s="91"/>
      <c r="L69" s="81"/>
      <c r="M69" s="81"/>
      <c r="N69" s="81"/>
      <c r="O69" s="81"/>
      <c r="P69" s="81"/>
      <c r="Q69" s="81"/>
    </row>
    <row r="70" spans="2:17" s="92" customFormat="1" ht="26.25" customHeight="1" x14ac:dyDescent="0.35">
      <c r="B70" s="113"/>
      <c r="C70" s="113"/>
      <c r="D70" s="113"/>
      <c r="E70" s="113"/>
      <c r="F70" s="114"/>
      <c r="G70" s="115"/>
      <c r="H70" s="115"/>
      <c r="I70" s="115"/>
      <c r="J70" s="115"/>
      <c r="K70" s="91"/>
      <c r="L70" s="81"/>
      <c r="M70" s="81"/>
      <c r="N70" s="81"/>
      <c r="O70" s="81"/>
      <c r="P70" s="81"/>
      <c r="Q70" s="81"/>
    </row>
    <row r="71" spans="2:17" s="92" customFormat="1" ht="26.25" customHeight="1" x14ac:dyDescent="0.35">
      <c r="B71" s="113"/>
      <c r="C71" s="113"/>
      <c r="D71" s="113"/>
      <c r="E71" s="113"/>
      <c r="F71" s="114"/>
      <c r="G71" s="115"/>
      <c r="H71" s="115"/>
      <c r="I71" s="115"/>
      <c r="J71" s="115"/>
      <c r="K71" s="91"/>
      <c r="L71" s="81"/>
      <c r="M71" s="81"/>
      <c r="N71" s="81"/>
      <c r="O71" s="81"/>
      <c r="P71" s="81"/>
      <c r="Q71" s="81"/>
    </row>
    <row r="72" spans="2:17" s="92" customFormat="1" ht="26.25" customHeight="1" x14ac:dyDescent="0.35">
      <c r="B72" s="113"/>
      <c r="C72" s="113"/>
      <c r="D72" s="113"/>
      <c r="E72" s="113"/>
      <c r="F72" s="114"/>
      <c r="G72" s="115"/>
      <c r="H72" s="115"/>
      <c r="I72" s="115"/>
      <c r="J72" s="115"/>
      <c r="K72" s="91"/>
      <c r="L72" s="81"/>
      <c r="M72" s="81"/>
      <c r="N72" s="81"/>
      <c r="O72" s="81"/>
      <c r="P72" s="81"/>
      <c r="Q72" s="81"/>
    </row>
    <row r="73" spans="2:17" s="92" customFormat="1" ht="26.25" customHeight="1" x14ac:dyDescent="0.35">
      <c r="B73" s="113"/>
      <c r="C73" s="113"/>
      <c r="D73" s="113"/>
      <c r="E73" s="113"/>
      <c r="F73" s="114"/>
      <c r="G73" s="115"/>
      <c r="H73" s="115"/>
      <c r="I73" s="115"/>
      <c r="J73" s="115"/>
      <c r="K73" s="91"/>
      <c r="L73" s="81"/>
      <c r="M73" s="81"/>
      <c r="N73" s="81"/>
      <c r="O73" s="81"/>
      <c r="P73" s="81"/>
      <c r="Q73" s="81"/>
    </row>
    <row r="74" spans="2:17" s="92" customFormat="1" ht="26.25" customHeight="1" x14ac:dyDescent="0.35">
      <c r="B74" s="113"/>
      <c r="C74" s="113"/>
      <c r="D74" s="113"/>
      <c r="E74" s="113"/>
      <c r="F74" s="114"/>
      <c r="G74" s="115"/>
      <c r="H74" s="115"/>
      <c r="I74" s="115"/>
      <c r="J74" s="115"/>
      <c r="K74" s="91"/>
      <c r="L74" s="81"/>
      <c r="M74" s="81"/>
      <c r="N74" s="81"/>
      <c r="O74" s="81"/>
      <c r="P74" s="81"/>
      <c r="Q74" s="81"/>
    </row>
    <row r="75" spans="2:17" s="92" customFormat="1" ht="26.25" customHeight="1" x14ac:dyDescent="0.35">
      <c r="B75" s="113"/>
      <c r="C75" s="113"/>
      <c r="D75" s="113"/>
      <c r="E75" s="113"/>
      <c r="F75" s="114"/>
      <c r="G75" s="115"/>
      <c r="H75" s="115"/>
      <c r="I75" s="115"/>
      <c r="J75" s="115"/>
      <c r="K75" s="91"/>
      <c r="L75" s="81"/>
      <c r="M75" s="81"/>
      <c r="N75" s="81"/>
      <c r="O75" s="81"/>
      <c r="P75" s="81"/>
      <c r="Q75" s="81"/>
    </row>
    <row r="76" spans="2:17" s="92" customFormat="1" ht="26.25" customHeight="1" x14ac:dyDescent="0.35">
      <c r="B76" s="113"/>
      <c r="C76" s="113"/>
      <c r="D76" s="113"/>
      <c r="E76" s="113"/>
      <c r="F76" s="114"/>
      <c r="G76" s="115"/>
      <c r="H76" s="115"/>
      <c r="I76" s="115"/>
      <c r="J76" s="115"/>
      <c r="K76" s="91"/>
      <c r="L76" s="81"/>
      <c r="M76" s="81"/>
      <c r="N76" s="81"/>
      <c r="O76" s="81"/>
      <c r="P76" s="81"/>
      <c r="Q76" s="81"/>
    </row>
    <row r="77" spans="2:17" s="92" customFormat="1" ht="26.25" customHeight="1" x14ac:dyDescent="0.35">
      <c r="B77" s="113"/>
      <c r="C77" s="113"/>
      <c r="D77" s="113"/>
      <c r="E77" s="113"/>
      <c r="F77" s="114"/>
      <c r="G77" s="115"/>
      <c r="H77" s="115"/>
      <c r="I77" s="115"/>
      <c r="J77" s="115"/>
      <c r="K77" s="91"/>
      <c r="L77" s="81"/>
      <c r="M77" s="81"/>
      <c r="N77" s="81"/>
      <c r="O77" s="81"/>
      <c r="P77" s="81"/>
      <c r="Q77" s="81"/>
    </row>
    <row r="78" spans="2:17" s="92" customFormat="1" ht="26.25" customHeight="1" x14ac:dyDescent="0.35">
      <c r="B78" s="113"/>
      <c r="C78" s="113"/>
      <c r="D78" s="113"/>
      <c r="E78" s="113"/>
      <c r="F78" s="114"/>
      <c r="G78" s="115"/>
      <c r="H78" s="115"/>
      <c r="I78" s="115"/>
      <c r="J78" s="115"/>
      <c r="K78" s="91"/>
      <c r="L78" s="81"/>
      <c r="M78" s="81"/>
      <c r="N78" s="81"/>
      <c r="O78" s="81"/>
      <c r="P78" s="81"/>
      <c r="Q78" s="81"/>
    </row>
    <row r="79" spans="2:17" s="92" customFormat="1" ht="26.25" customHeight="1" x14ac:dyDescent="0.35">
      <c r="B79" s="113"/>
      <c r="C79" s="113"/>
      <c r="D79" s="113"/>
      <c r="E79" s="113"/>
      <c r="F79" s="114"/>
      <c r="G79" s="115"/>
      <c r="H79" s="115"/>
      <c r="I79" s="115"/>
      <c r="J79" s="115"/>
      <c r="K79" s="91"/>
      <c r="L79" s="81"/>
      <c r="M79" s="81"/>
      <c r="N79" s="81"/>
      <c r="O79" s="81"/>
      <c r="P79" s="81"/>
      <c r="Q79" s="81"/>
    </row>
    <row r="80" spans="2:17" s="92" customFormat="1" ht="26.25" customHeight="1" x14ac:dyDescent="0.35">
      <c r="B80" s="113"/>
      <c r="C80" s="113"/>
      <c r="D80" s="113"/>
      <c r="E80" s="113"/>
      <c r="F80" s="114"/>
      <c r="G80" s="115"/>
      <c r="H80" s="115"/>
      <c r="I80" s="115"/>
      <c r="J80" s="115"/>
      <c r="K80" s="91"/>
      <c r="L80" s="81"/>
      <c r="M80" s="81"/>
      <c r="N80" s="81"/>
      <c r="O80" s="81"/>
      <c r="P80" s="81"/>
      <c r="Q80" s="81"/>
    </row>
    <row r="81" spans="2:17" s="92" customFormat="1" ht="26.25" customHeight="1" x14ac:dyDescent="0.35">
      <c r="B81" s="113"/>
      <c r="C81" s="113"/>
      <c r="D81" s="113"/>
      <c r="E81" s="113"/>
      <c r="F81" s="114"/>
      <c r="G81" s="115"/>
      <c r="H81" s="115"/>
      <c r="I81" s="115"/>
      <c r="J81" s="115"/>
      <c r="K81" s="91"/>
      <c r="L81" s="81"/>
      <c r="M81" s="81"/>
      <c r="N81" s="81"/>
      <c r="O81" s="81"/>
      <c r="P81" s="81"/>
      <c r="Q81" s="81"/>
    </row>
    <row r="82" spans="2:17" s="92" customFormat="1" ht="26.25" customHeight="1" x14ac:dyDescent="0.35">
      <c r="B82" s="113"/>
      <c r="C82" s="113"/>
      <c r="D82" s="113"/>
      <c r="E82" s="113"/>
      <c r="F82" s="114"/>
      <c r="G82" s="115"/>
      <c r="H82" s="115"/>
      <c r="I82" s="115"/>
      <c r="J82" s="115"/>
      <c r="K82" s="91"/>
      <c r="L82" s="81"/>
      <c r="M82" s="81"/>
      <c r="N82" s="81"/>
      <c r="O82" s="81"/>
      <c r="P82" s="81"/>
      <c r="Q82" s="81"/>
    </row>
    <row r="83" spans="2:17" s="92" customFormat="1" ht="26.25" customHeight="1" x14ac:dyDescent="0.35">
      <c r="B83" s="113"/>
      <c r="C83" s="113"/>
      <c r="D83" s="113"/>
      <c r="E83" s="113"/>
      <c r="F83" s="114"/>
      <c r="G83" s="115"/>
      <c r="H83" s="115"/>
      <c r="I83" s="115"/>
      <c r="J83" s="115"/>
      <c r="K83" s="91"/>
      <c r="L83" s="81"/>
      <c r="M83" s="81"/>
      <c r="N83" s="81"/>
      <c r="O83" s="81"/>
      <c r="P83" s="81"/>
      <c r="Q83" s="81"/>
    </row>
    <row r="84" spans="2:17" s="92" customFormat="1" ht="26.25" customHeight="1" x14ac:dyDescent="0.35">
      <c r="B84" s="113"/>
      <c r="C84" s="113"/>
      <c r="D84" s="113"/>
      <c r="E84" s="113"/>
      <c r="F84" s="114"/>
      <c r="G84" s="115"/>
      <c r="H84" s="115"/>
      <c r="I84" s="115"/>
      <c r="J84" s="115"/>
      <c r="K84" s="91"/>
      <c r="L84" s="81"/>
      <c r="M84" s="81"/>
      <c r="N84" s="81"/>
      <c r="O84" s="81"/>
      <c r="P84" s="81"/>
      <c r="Q84" s="81"/>
    </row>
    <row r="85" spans="2:17" s="92" customFormat="1" ht="26.25" customHeight="1" x14ac:dyDescent="0.35">
      <c r="B85" s="113"/>
      <c r="C85" s="113"/>
      <c r="D85" s="113"/>
      <c r="E85" s="113"/>
      <c r="F85" s="114"/>
      <c r="G85" s="115"/>
      <c r="H85" s="115"/>
      <c r="I85" s="115"/>
      <c r="J85" s="115"/>
      <c r="K85" s="91"/>
      <c r="L85" s="81"/>
      <c r="M85" s="81"/>
      <c r="N85" s="81"/>
      <c r="O85" s="81"/>
      <c r="P85" s="81"/>
      <c r="Q85" s="81"/>
    </row>
    <row r="86" spans="2:17" s="92" customFormat="1" ht="26.25" customHeight="1" x14ac:dyDescent="0.35">
      <c r="B86" s="113"/>
      <c r="C86" s="113"/>
      <c r="D86" s="113"/>
      <c r="E86" s="113"/>
      <c r="F86" s="114"/>
      <c r="G86" s="115"/>
      <c r="H86" s="115"/>
      <c r="I86" s="115"/>
      <c r="J86" s="115"/>
      <c r="K86" s="91"/>
      <c r="L86" s="81"/>
      <c r="M86" s="81"/>
      <c r="N86" s="81"/>
      <c r="O86" s="81"/>
      <c r="P86" s="81"/>
      <c r="Q86" s="81"/>
    </row>
    <row r="87" spans="2:17" s="92" customFormat="1" ht="26.25" customHeight="1" x14ac:dyDescent="0.35">
      <c r="B87" s="113"/>
      <c r="C87" s="113"/>
      <c r="D87" s="113"/>
      <c r="E87" s="113"/>
      <c r="F87" s="114"/>
      <c r="G87" s="115"/>
      <c r="H87" s="115"/>
      <c r="I87" s="115"/>
      <c r="J87" s="115"/>
      <c r="K87" s="91"/>
      <c r="L87" s="81"/>
      <c r="M87" s="81"/>
      <c r="N87" s="81"/>
      <c r="O87" s="81"/>
      <c r="P87" s="81"/>
      <c r="Q87" s="81"/>
    </row>
    <row r="88" spans="2:17" s="92" customFormat="1" ht="26.25" customHeight="1" x14ac:dyDescent="0.35">
      <c r="B88" s="113"/>
      <c r="C88" s="113"/>
      <c r="D88" s="113"/>
      <c r="E88" s="113"/>
      <c r="F88" s="114"/>
      <c r="G88" s="115"/>
      <c r="H88" s="115"/>
      <c r="I88" s="115"/>
      <c r="J88" s="115"/>
      <c r="K88" s="91"/>
      <c r="L88" s="81"/>
      <c r="M88" s="81"/>
      <c r="N88" s="81"/>
      <c r="O88" s="81"/>
      <c r="P88" s="81"/>
      <c r="Q88" s="81"/>
    </row>
    <row r="89" spans="2:17" s="92" customFormat="1" ht="26.25" customHeight="1" x14ac:dyDescent="0.35">
      <c r="B89" s="113"/>
      <c r="C89" s="113"/>
      <c r="D89" s="113"/>
      <c r="E89" s="113"/>
      <c r="F89" s="114"/>
      <c r="G89" s="115"/>
      <c r="H89" s="115"/>
      <c r="I89" s="115"/>
      <c r="J89" s="115"/>
      <c r="K89" s="91"/>
      <c r="L89" s="81"/>
      <c r="M89" s="81"/>
      <c r="N89" s="81"/>
      <c r="O89" s="81"/>
      <c r="P89" s="81"/>
      <c r="Q89" s="81"/>
    </row>
    <row r="90" spans="2:17" s="92" customFormat="1" ht="26.25" customHeight="1" x14ac:dyDescent="0.35">
      <c r="B90" s="113"/>
      <c r="C90" s="113"/>
      <c r="D90" s="113"/>
      <c r="E90" s="113"/>
      <c r="F90" s="114"/>
      <c r="G90" s="115"/>
      <c r="H90" s="115"/>
      <c r="I90" s="115"/>
      <c r="J90" s="115"/>
      <c r="K90" s="91"/>
      <c r="L90" s="81"/>
      <c r="M90" s="81"/>
      <c r="N90" s="81"/>
      <c r="O90" s="81"/>
      <c r="P90" s="81"/>
      <c r="Q90" s="81"/>
    </row>
    <row r="91" spans="2:17" s="92" customFormat="1" ht="26.25" customHeight="1" x14ac:dyDescent="0.35">
      <c r="B91" s="113"/>
      <c r="C91" s="113"/>
      <c r="D91" s="113"/>
      <c r="E91" s="113"/>
      <c r="F91" s="114"/>
      <c r="G91" s="115"/>
      <c r="H91" s="115"/>
      <c r="I91" s="115"/>
      <c r="J91" s="115"/>
      <c r="K91" s="91"/>
      <c r="L91" s="81"/>
      <c r="M91" s="81"/>
      <c r="N91" s="81"/>
      <c r="O91" s="81"/>
      <c r="P91" s="81"/>
      <c r="Q91" s="81"/>
    </row>
    <row r="92" spans="2:17" s="92" customFormat="1" ht="26.25" customHeight="1" x14ac:dyDescent="0.35">
      <c r="B92" s="113"/>
      <c r="C92" s="113"/>
      <c r="D92" s="113"/>
      <c r="E92" s="113"/>
      <c r="F92" s="114"/>
      <c r="G92" s="115"/>
      <c r="H92" s="115"/>
      <c r="I92" s="115"/>
      <c r="J92" s="115"/>
      <c r="K92" s="91"/>
      <c r="L92" s="81"/>
      <c r="M92" s="81"/>
      <c r="N92" s="81"/>
      <c r="O92" s="81"/>
      <c r="P92" s="81"/>
      <c r="Q92" s="81"/>
    </row>
    <row r="93" spans="2:17" s="92" customFormat="1" ht="26.25" customHeight="1" x14ac:dyDescent="0.35">
      <c r="B93" s="113"/>
      <c r="C93" s="113"/>
      <c r="D93" s="113"/>
      <c r="E93" s="113"/>
      <c r="F93" s="114"/>
      <c r="G93" s="115"/>
      <c r="H93" s="115"/>
      <c r="I93" s="115"/>
      <c r="J93" s="115"/>
      <c r="K93" s="91"/>
      <c r="L93" s="81"/>
      <c r="M93" s="81"/>
      <c r="N93" s="81"/>
      <c r="O93" s="81"/>
      <c r="P93" s="81"/>
      <c r="Q93" s="81"/>
    </row>
    <row r="94" spans="2:17" s="92" customFormat="1" ht="26.25" customHeight="1" x14ac:dyDescent="0.35">
      <c r="B94" s="113"/>
      <c r="C94" s="113"/>
      <c r="D94" s="113"/>
      <c r="E94" s="113"/>
      <c r="F94" s="114"/>
      <c r="G94" s="115"/>
      <c r="H94" s="115"/>
      <c r="I94" s="115"/>
      <c r="J94" s="115"/>
      <c r="K94" s="91"/>
      <c r="L94" s="81"/>
      <c r="M94" s="81"/>
      <c r="N94" s="81"/>
      <c r="O94" s="81"/>
      <c r="P94" s="81"/>
      <c r="Q94" s="81"/>
    </row>
    <row r="95" spans="2:17" s="92" customFormat="1" ht="26.25" customHeight="1" x14ac:dyDescent="0.35">
      <c r="B95" s="113"/>
      <c r="C95" s="113"/>
      <c r="D95" s="113"/>
      <c r="E95" s="113"/>
      <c r="F95" s="114"/>
      <c r="G95" s="115"/>
      <c r="H95" s="115"/>
      <c r="I95" s="115"/>
      <c r="J95" s="115"/>
      <c r="K95" s="91"/>
      <c r="L95" s="81"/>
      <c r="M95" s="81"/>
      <c r="N95" s="81"/>
      <c r="O95" s="81"/>
      <c r="P95" s="81"/>
      <c r="Q95" s="81"/>
    </row>
    <row r="96" spans="2:17" s="92" customFormat="1" ht="26.25" customHeight="1" x14ac:dyDescent="0.35">
      <c r="B96" s="113"/>
      <c r="C96" s="113"/>
      <c r="D96" s="113"/>
      <c r="E96" s="113"/>
      <c r="F96" s="114"/>
      <c r="G96" s="115"/>
      <c r="H96" s="115"/>
      <c r="I96" s="115"/>
      <c r="J96" s="115"/>
      <c r="K96" s="91"/>
      <c r="L96" s="81"/>
      <c r="M96" s="81"/>
      <c r="N96" s="81"/>
      <c r="O96" s="81"/>
      <c r="P96" s="81"/>
      <c r="Q96" s="81"/>
    </row>
    <row r="97" spans="2:17" s="92" customFormat="1" ht="26.25" customHeight="1" x14ac:dyDescent="0.35">
      <c r="B97" s="113"/>
      <c r="C97" s="113"/>
      <c r="D97" s="113"/>
      <c r="E97" s="113"/>
      <c r="F97" s="114"/>
      <c r="G97" s="115"/>
      <c r="H97" s="115"/>
      <c r="I97" s="115"/>
      <c r="J97" s="115"/>
      <c r="K97" s="91"/>
      <c r="L97" s="81"/>
      <c r="M97" s="81"/>
      <c r="N97" s="81"/>
      <c r="O97" s="81"/>
      <c r="P97" s="81"/>
      <c r="Q97" s="81"/>
    </row>
    <row r="98" spans="2:17" s="92" customFormat="1" ht="26.25" customHeight="1" x14ac:dyDescent="0.35">
      <c r="B98" s="113"/>
      <c r="C98" s="113"/>
      <c r="D98" s="113"/>
      <c r="E98" s="113"/>
      <c r="F98" s="114"/>
      <c r="G98" s="115"/>
      <c r="H98" s="115"/>
      <c r="I98" s="115"/>
      <c r="J98" s="115"/>
      <c r="K98" s="91"/>
      <c r="L98" s="81"/>
      <c r="M98" s="81"/>
      <c r="N98" s="81"/>
      <c r="O98" s="81"/>
      <c r="P98" s="81"/>
      <c r="Q98" s="81"/>
    </row>
    <row r="99" spans="2:17" s="92" customFormat="1" ht="26.25" customHeight="1" x14ac:dyDescent="0.35">
      <c r="B99" s="113"/>
      <c r="C99" s="113"/>
      <c r="D99" s="113"/>
      <c r="E99" s="113"/>
      <c r="F99" s="114"/>
      <c r="G99" s="115"/>
      <c r="H99" s="115"/>
      <c r="I99" s="115"/>
      <c r="J99" s="115"/>
      <c r="K99" s="91"/>
      <c r="L99" s="81"/>
      <c r="M99" s="81"/>
      <c r="N99" s="81"/>
      <c r="O99" s="81"/>
      <c r="P99" s="81"/>
      <c r="Q99" s="81"/>
    </row>
    <row r="100" spans="2:17" s="92" customFormat="1" ht="26.25" customHeight="1" x14ac:dyDescent="0.35">
      <c r="B100" s="113"/>
      <c r="C100" s="113"/>
      <c r="D100" s="113"/>
      <c r="E100" s="113"/>
      <c r="F100" s="114"/>
      <c r="G100" s="115"/>
      <c r="H100" s="115"/>
      <c r="I100" s="115"/>
      <c r="J100" s="115"/>
      <c r="K100" s="91"/>
      <c r="L100" s="81"/>
      <c r="M100" s="81"/>
      <c r="N100" s="81"/>
      <c r="O100" s="81"/>
      <c r="P100" s="81"/>
      <c r="Q100" s="81"/>
    </row>
    <row r="101" spans="2:17" s="92" customFormat="1" ht="26.25" customHeight="1" x14ac:dyDescent="0.35">
      <c r="B101" s="113"/>
      <c r="C101" s="113"/>
      <c r="D101" s="113"/>
      <c r="E101" s="113"/>
      <c r="F101" s="114"/>
      <c r="G101" s="115"/>
      <c r="H101" s="115"/>
      <c r="I101" s="115"/>
      <c r="J101" s="115"/>
      <c r="K101" s="91"/>
      <c r="L101" s="81"/>
      <c r="M101" s="81"/>
      <c r="N101" s="81"/>
      <c r="O101" s="81"/>
      <c r="P101" s="81"/>
      <c r="Q101" s="81"/>
    </row>
    <row r="102" spans="2:17" s="92" customFormat="1" ht="26.25" customHeight="1" x14ac:dyDescent="0.35">
      <c r="B102" s="113"/>
      <c r="C102" s="113"/>
      <c r="D102" s="113"/>
      <c r="E102" s="113"/>
      <c r="F102" s="114"/>
      <c r="G102" s="115"/>
      <c r="H102" s="115"/>
      <c r="I102" s="115"/>
      <c r="J102" s="115"/>
      <c r="K102" s="91"/>
      <c r="L102" s="81"/>
      <c r="M102" s="81"/>
      <c r="N102" s="81"/>
      <c r="O102" s="81"/>
      <c r="P102" s="81"/>
      <c r="Q102" s="81"/>
    </row>
    <row r="103" spans="2:17" s="92" customFormat="1" ht="26.25" customHeight="1" x14ac:dyDescent="0.35">
      <c r="B103" s="113"/>
      <c r="C103" s="113"/>
      <c r="D103" s="113"/>
      <c r="E103" s="113"/>
      <c r="F103" s="114"/>
      <c r="G103" s="115"/>
      <c r="H103" s="115"/>
      <c r="I103" s="115"/>
      <c r="J103" s="115"/>
      <c r="K103" s="91"/>
      <c r="L103" s="81"/>
      <c r="M103" s="81"/>
      <c r="N103" s="81"/>
      <c r="O103" s="81"/>
      <c r="P103" s="81"/>
      <c r="Q103" s="81"/>
    </row>
    <row r="104" spans="2:17" s="92" customFormat="1" ht="26.25" customHeight="1" x14ac:dyDescent="0.35">
      <c r="B104" s="113"/>
      <c r="C104" s="113"/>
      <c r="D104" s="113"/>
      <c r="E104" s="113"/>
      <c r="F104" s="114"/>
      <c r="G104" s="115"/>
      <c r="H104" s="115"/>
      <c r="I104" s="115"/>
      <c r="J104" s="115"/>
      <c r="K104" s="91"/>
      <c r="L104" s="81"/>
      <c r="M104" s="81"/>
      <c r="N104" s="81"/>
      <c r="O104" s="81"/>
      <c r="P104" s="81"/>
      <c r="Q104" s="81"/>
    </row>
    <row r="105" spans="2:17" s="92" customFormat="1" ht="26.25" customHeight="1" x14ac:dyDescent="0.35">
      <c r="B105" s="113"/>
      <c r="C105" s="113"/>
      <c r="D105" s="113"/>
      <c r="E105" s="113"/>
      <c r="F105" s="114"/>
      <c r="G105" s="115"/>
      <c r="H105" s="115"/>
      <c r="I105" s="115"/>
      <c r="J105" s="115"/>
      <c r="K105" s="91"/>
      <c r="L105" s="81"/>
      <c r="M105" s="81"/>
      <c r="N105" s="81"/>
      <c r="O105" s="81"/>
      <c r="P105" s="81"/>
      <c r="Q105" s="81"/>
    </row>
    <row r="106" spans="2:17" s="92" customFormat="1" ht="26.25" customHeight="1" x14ac:dyDescent="0.35">
      <c r="B106" s="113"/>
      <c r="C106" s="113"/>
      <c r="D106" s="113"/>
      <c r="E106" s="113"/>
      <c r="F106" s="114"/>
      <c r="G106" s="115"/>
      <c r="H106" s="115"/>
      <c r="I106" s="115"/>
      <c r="J106" s="115"/>
      <c r="K106" s="91"/>
      <c r="L106" s="81"/>
      <c r="M106" s="81"/>
      <c r="N106" s="81"/>
      <c r="O106" s="81"/>
      <c r="P106" s="81"/>
      <c r="Q106" s="81"/>
    </row>
    <row r="107" spans="2:17" s="92" customFormat="1" ht="26.25" customHeight="1" x14ac:dyDescent="0.35">
      <c r="B107" s="113"/>
      <c r="C107" s="113"/>
      <c r="D107" s="113"/>
      <c r="E107" s="113"/>
      <c r="F107" s="114"/>
      <c r="G107" s="115"/>
      <c r="H107" s="115"/>
      <c r="I107" s="115"/>
      <c r="J107" s="115"/>
      <c r="K107" s="91"/>
      <c r="L107" s="81"/>
      <c r="M107" s="81"/>
      <c r="N107" s="81"/>
      <c r="O107" s="81"/>
      <c r="P107" s="81"/>
      <c r="Q107" s="81"/>
    </row>
    <row r="108" spans="2:17" s="92" customFormat="1" ht="26.25" customHeight="1" x14ac:dyDescent="0.35">
      <c r="B108" s="113"/>
      <c r="C108" s="113"/>
      <c r="D108" s="113"/>
      <c r="E108" s="113"/>
      <c r="F108" s="114"/>
      <c r="G108" s="115"/>
      <c r="H108" s="115"/>
      <c r="I108" s="115"/>
      <c r="J108" s="115"/>
      <c r="K108" s="91"/>
      <c r="L108" s="81"/>
      <c r="M108" s="81"/>
      <c r="N108" s="81"/>
      <c r="O108" s="81"/>
      <c r="P108" s="81"/>
      <c r="Q108" s="81"/>
    </row>
    <row r="109" spans="2:17" s="92" customFormat="1" ht="26.25" customHeight="1" x14ac:dyDescent="0.35">
      <c r="B109" s="113"/>
      <c r="C109" s="113"/>
      <c r="D109" s="113"/>
      <c r="E109" s="113"/>
      <c r="F109" s="114"/>
      <c r="G109" s="115"/>
      <c r="H109" s="115"/>
      <c r="I109" s="115"/>
      <c r="J109" s="115"/>
      <c r="K109" s="91"/>
      <c r="L109" s="81"/>
      <c r="M109" s="81"/>
      <c r="N109" s="81"/>
      <c r="O109" s="81"/>
      <c r="P109" s="81"/>
      <c r="Q109" s="81"/>
    </row>
    <row r="110" spans="2:17" s="92" customFormat="1" ht="26.25" customHeight="1" x14ac:dyDescent="0.35">
      <c r="B110" s="113"/>
      <c r="C110" s="113"/>
      <c r="D110" s="113"/>
      <c r="E110" s="113"/>
      <c r="F110" s="114"/>
      <c r="G110" s="115"/>
      <c r="H110" s="115"/>
      <c r="I110" s="115"/>
      <c r="J110" s="115"/>
      <c r="K110" s="91"/>
      <c r="L110" s="81"/>
      <c r="M110" s="81"/>
      <c r="N110" s="81"/>
      <c r="O110" s="81"/>
      <c r="P110" s="81"/>
      <c r="Q110" s="81"/>
    </row>
    <row r="111" spans="2:17" s="92" customFormat="1" ht="26.25" customHeight="1" x14ac:dyDescent="0.35">
      <c r="B111" s="113"/>
      <c r="C111" s="113"/>
      <c r="D111" s="113"/>
      <c r="E111" s="113"/>
      <c r="F111" s="114"/>
      <c r="G111" s="115"/>
      <c r="H111" s="115"/>
      <c r="I111" s="115"/>
      <c r="J111" s="115"/>
      <c r="K111" s="91"/>
      <c r="L111" s="81"/>
      <c r="M111" s="81"/>
      <c r="N111" s="81"/>
      <c r="O111" s="81"/>
      <c r="P111" s="81"/>
      <c r="Q111" s="81"/>
    </row>
    <row r="112" spans="2:17" s="92" customFormat="1" ht="26.25" customHeight="1" x14ac:dyDescent="0.35">
      <c r="B112" s="113"/>
      <c r="C112" s="113"/>
      <c r="D112" s="113"/>
      <c r="E112" s="113"/>
      <c r="F112" s="114"/>
      <c r="G112" s="115"/>
      <c r="H112" s="115"/>
      <c r="I112" s="115"/>
      <c r="J112" s="115"/>
      <c r="K112" s="91"/>
      <c r="L112" s="81"/>
      <c r="M112" s="81"/>
      <c r="N112" s="81"/>
      <c r="O112" s="81"/>
      <c r="P112" s="81"/>
      <c r="Q112" s="81"/>
    </row>
    <row r="113" spans="2:17" s="92" customFormat="1" ht="26.25" customHeight="1" x14ac:dyDescent="0.35">
      <c r="B113" s="113"/>
      <c r="C113" s="113"/>
      <c r="D113" s="113"/>
      <c r="E113" s="113"/>
      <c r="F113" s="114"/>
      <c r="G113" s="115"/>
      <c r="H113" s="115"/>
      <c r="I113" s="115"/>
      <c r="J113" s="115"/>
      <c r="K113" s="91"/>
      <c r="L113" s="81"/>
      <c r="M113" s="81"/>
      <c r="N113" s="81"/>
      <c r="O113" s="81"/>
      <c r="P113" s="81"/>
      <c r="Q113" s="81"/>
    </row>
    <row r="114" spans="2:17" s="92" customFormat="1" ht="26.25" customHeight="1" x14ac:dyDescent="0.35">
      <c r="B114" s="113"/>
      <c r="C114" s="113"/>
      <c r="D114" s="113"/>
      <c r="E114" s="113"/>
      <c r="F114" s="114"/>
      <c r="G114" s="115"/>
      <c r="H114" s="115"/>
      <c r="I114" s="115"/>
      <c r="J114" s="115"/>
      <c r="K114" s="91"/>
      <c r="L114" s="81"/>
      <c r="M114" s="81"/>
      <c r="N114" s="81"/>
      <c r="O114" s="81"/>
      <c r="P114" s="81"/>
      <c r="Q114" s="81"/>
    </row>
    <row r="115" spans="2:17" s="92" customFormat="1" ht="26.25" customHeight="1" x14ac:dyDescent="0.35">
      <c r="B115" s="113"/>
      <c r="C115" s="113"/>
      <c r="D115" s="113"/>
      <c r="E115" s="113"/>
      <c r="F115" s="114"/>
      <c r="G115" s="115"/>
      <c r="H115" s="115"/>
      <c r="I115" s="115"/>
      <c r="J115" s="115"/>
      <c r="K115" s="91"/>
      <c r="L115" s="81"/>
      <c r="M115" s="81"/>
      <c r="N115" s="81"/>
      <c r="O115" s="81"/>
      <c r="P115" s="81"/>
      <c r="Q115" s="81"/>
    </row>
    <row r="116" spans="2:17" s="92" customFormat="1" ht="26.25" customHeight="1" x14ac:dyDescent="0.35">
      <c r="B116" s="113"/>
      <c r="C116" s="113"/>
      <c r="D116" s="113"/>
      <c r="E116" s="113"/>
      <c r="F116" s="114"/>
      <c r="G116" s="115"/>
      <c r="H116" s="115"/>
      <c r="I116" s="115"/>
      <c r="J116" s="115"/>
      <c r="K116" s="91"/>
      <c r="L116" s="81"/>
      <c r="M116" s="81"/>
      <c r="N116" s="81"/>
      <c r="O116" s="81"/>
      <c r="P116" s="81"/>
      <c r="Q116" s="81"/>
    </row>
    <row r="117" spans="2:17" s="92" customFormat="1" ht="26.25" customHeight="1" x14ac:dyDescent="0.35">
      <c r="B117" s="113"/>
      <c r="C117" s="113"/>
      <c r="D117" s="113"/>
      <c r="E117" s="113"/>
      <c r="F117" s="114"/>
      <c r="G117" s="115"/>
      <c r="H117" s="115"/>
      <c r="I117" s="115"/>
      <c r="J117" s="115"/>
      <c r="K117" s="91"/>
      <c r="L117" s="81"/>
      <c r="M117" s="81"/>
      <c r="N117" s="81"/>
      <c r="O117" s="81"/>
      <c r="P117" s="81"/>
      <c r="Q117" s="81"/>
    </row>
    <row r="118" spans="2:17" s="92" customFormat="1" ht="26.25" customHeight="1" x14ac:dyDescent="0.35">
      <c r="B118" s="113"/>
      <c r="C118" s="113"/>
      <c r="D118" s="113"/>
      <c r="E118" s="113"/>
      <c r="F118" s="114"/>
      <c r="G118" s="115"/>
      <c r="H118" s="115"/>
      <c r="I118" s="115"/>
      <c r="J118" s="115"/>
      <c r="K118" s="91"/>
      <c r="L118" s="81"/>
      <c r="M118" s="81"/>
      <c r="N118" s="81"/>
      <c r="O118" s="81"/>
      <c r="P118" s="81"/>
      <c r="Q118" s="81"/>
    </row>
    <row r="119" spans="2:17" s="92" customFormat="1" ht="26.25" customHeight="1" x14ac:dyDescent="0.35">
      <c r="B119" s="113"/>
      <c r="C119" s="113"/>
      <c r="D119" s="113"/>
      <c r="E119" s="113"/>
      <c r="F119" s="114"/>
      <c r="G119" s="115"/>
      <c r="H119" s="115"/>
      <c r="I119" s="115"/>
      <c r="J119" s="115"/>
      <c r="K119" s="91"/>
      <c r="L119" s="81"/>
      <c r="M119" s="81"/>
      <c r="N119" s="81"/>
      <c r="O119" s="81"/>
      <c r="P119" s="81"/>
      <c r="Q119" s="81"/>
    </row>
    <row r="120" spans="2:17" s="92" customFormat="1" ht="26.25" customHeight="1" x14ac:dyDescent="0.35">
      <c r="B120" s="113"/>
      <c r="C120" s="113"/>
      <c r="D120" s="113"/>
      <c r="E120" s="113"/>
      <c r="F120" s="114"/>
      <c r="G120" s="115"/>
      <c r="H120" s="115"/>
      <c r="I120" s="115"/>
      <c r="J120" s="115"/>
      <c r="K120" s="91"/>
      <c r="L120" s="81"/>
      <c r="M120" s="81"/>
      <c r="N120" s="81"/>
      <c r="O120" s="81"/>
      <c r="P120" s="81"/>
      <c r="Q120" s="81"/>
    </row>
    <row r="121" spans="2:17" s="92" customFormat="1" ht="26.25" customHeight="1" x14ac:dyDescent="0.35">
      <c r="B121" s="113"/>
      <c r="C121" s="113"/>
      <c r="D121" s="113"/>
      <c r="E121" s="113"/>
      <c r="F121" s="114"/>
      <c r="G121" s="115"/>
      <c r="H121" s="115"/>
      <c r="I121" s="115"/>
      <c r="J121" s="115"/>
      <c r="K121" s="91"/>
      <c r="L121" s="81"/>
      <c r="M121" s="81"/>
      <c r="N121" s="81"/>
      <c r="O121" s="81"/>
      <c r="P121" s="81"/>
      <c r="Q121" s="81"/>
    </row>
    <row r="122" spans="2:17" s="92" customFormat="1" ht="26.25" customHeight="1" x14ac:dyDescent="0.35">
      <c r="B122" s="113"/>
      <c r="C122" s="113"/>
      <c r="D122" s="113"/>
      <c r="E122" s="113"/>
      <c r="F122" s="114"/>
      <c r="G122" s="115"/>
      <c r="H122" s="115"/>
      <c r="I122" s="115"/>
      <c r="J122" s="115"/>
      <c r="K122" s="91"/>
      <c r="L122" s="81"/>
      <c r="M122" s="81"/>
      <c r="N122" s="81"/>
      <c r="O122" s="81"/>
      <c r="P122" s="81"/>
      <c r="Q122" s="81"/>
    </row>
    <row r="123" spans="2:17" s="92" customFormat="1" ht="26.25" customHeight="1" x14ac:dyDescent="0.35">
      <c r="B123" s="113"/>
      <c r="C123" s="113"/>
      <c r="D123" s="113"/>
      <c r="E123" s="113"/>
      <c r="F123" s="114"/>
      <c r="G123" s="115"/>
      <c r="H123" s="115"/>
      <c r="I123" s="115"/>
      <c r="J123" s="115"/>
      <c r="K123" s="91"/>
      <c r="L123" s="81"/>
      <c r="M123" s="81"/>
      <c r="N123" s="81"/>
      <c r="O123" s="81"/>
      <c r="P123" s="81"/>
      <c r="Q123" s="81"/>
    </row>
    <row r="124" spans="2:17" s="92" customFormat="1" ht="26.25" customHeight="1" x14ac:dyDescent="0.35">
      <c r="B124" s="113"/>
      <c r="C124" s="113"/>
      <c r="D124" s="113"/>
      <c r="E124" s="113"/>
      <c r="F124" s="114"/>
      <c r="G124" s="115"/>
      <c r="H124" s="115"/>
      <c r="I124" s="115"/>
      <c r="J124" s="115"/>
      <c r="K124" s="91"/>
      <c r="L124" s="81"/>
      <c r="M124" s="81"/>
      <c r="N124" s="81"/>
      <c r="O124" s="81"/>
      <c r="P124" s="81"/>
      <c r="Q124" s="81"/>
    </row>
    <row r="125" spans="2:17" s="92" customFormat="1" ht="26.25" customHeight="1" x14ac:dyDescent="0.35">
      <c r="B125" s="113"/>
      <c r="C125" s="113"/>
      <c r="D125" s="113"/>
      <c r="E125" s="113"/>
      <c r="F125" s="114"/>
      <c r="G125" s="115"/>
      <c r="H125" s="115"/>
      <c r="I125" s="115"/>
      <c r="J125" s="115"/>
      <c r="K125" s="91"/>
      <c r="L125" s="81"/>
      <c r="M125" s="81"/>
      <c r="N125" s="81"/>
      <c r="O125" s="81"/>
      <c r="P125" s="81"/>
      <c r="Q125" s="81"/>
    </row>
    <row r="126" spans="2:17" s="92" customFormat="1" ht="26.25" customHeight="1" x14ac:dyDescent="0.35">
      <c r="B126" s="113"/>
      <c r="C126" s="113"/>
      <c r="D126" s="113"/>
      <c r="E126" s="113"/>
      <c r="F126" s="114"/>
      <c r="G126" s="115"/>
      <c r="H126" s="115"/>
      <c r="I126" s="115"/>
      <c r="J126" s="115"/>
      <c r="K126" s="91"/>
      <c r="L126" s="81"/>
      <c r="M126" s="81"/>
      <c r="N126" s="81"/>
      <c r="O126" s="81"/>
      <c r="P126" s="81"/>
      <c r="Q126" s="81"/>
    </row>
    <row r="127" spans="2:17" s="92" customFormat="1" ht="26.25" customHeight="1" x14ac:dyDescent="0.35">
      <c r="B127" s="113"/>
      <c r="C127" s="113"/>
      <c r="D127" s="113"/>
      <c r="E127" s="113"/>
      <c r="F127" s="114"/>
      <c r="G127" s="115"/>
      <c r="H127" s="115"/>
      <c r="I127" s="115"/>
      <c r="J127" s="115"/>
      <c r="K127" s="91"/>
      <c r="L127" s="81"/>
      <c r="M127" s="81"/>
      <c r="N127" s="81"/>
      <c r="O127" s="81"/>
      <c r="P127" s="81"/>
      <c r="Q127" s="81"/>
    </row>
    <row r="128" spans="2:17" s="92" customFormat="1" ht="26.25" customHeight="1" x14ac:dyDescent="0.35">
      <c r="B128" s="113"/>
      <c r="C128" s="113"/>
      <c r="D128" s="113"/>
      <c r="E128" s="113"/>
      <c r="F128" s="114"/>
      <c r="G128" s="115"/>
      <c r="H128" s="115"/>
      <c r="I128" s="115"/>
      <c r="J128" s="115"/>
      <c r="K128" s="91"/>
      <c r="L128" s="81"/>
      <c r="M128" s="81"/>
      <c r="N128" s="81"/>
      <c r="O128" s="81"/>
      <c r="P128" s="81"/>
      <c r="Q128" s="81"/>
    </row>
    <row r="129" spans="2:20" s="92" customFormat="1" ht="26.25" customHeight="1" x14ac:dyDescent="0.35">
      <c r="B129" s="113"/>
      <c r="C129" s="113"/>
      <c r="D129" s="113"/>
      <c r="E129" s="113"/>
      <c r="F129" s="114"/>
      <c r="G129" s="115"/>
      <c r="H129" s="115"/>
      <c r="I129" s="115"/>
      <c r="J129" s="115"/>
      <c r="K129" s="91"/>
      <c r="L129" s="74"/>
      <c r="M129" s="74"/>
      <c r="N129" s="74"/>
      <c r="O129" s="74"/>
      <c r="P129" s="74"/>
      <c r="Q129" s="74"/>
    </row>
    <row r="130" spans="2:20" s="92" customFormat="1" ht="26.25" customHeight="1" x14ac:dyDescent="0.35">
      <c r="B130" s="113"/>
      <c r="C130" s="113"/>
      <c r="D130" s="113"/>
      <c r="E130" s="113"/>
      <c r="F130" s="114"/>
      <c r="G130" s="115"/>
      <c r="H130" s="115"/>
      <c r="I130" s="115"/>
      <c r="J130" s="115"/>
      <c r="K130" s="91"/>
      <c r="L130" s="74"/>
      <c r="M130" s="74"/>
      <c r="N130" s="74"/>
      <c r="O130" s="74"/>
      <c r="P130" s="74"/>
      <c r="Q130" s="74"/>
      <c r="S130" s="77"/>
      <c r="T130" s="77"/>
    </row>
    <row r="131" spans="2:20" s="92" customFormat="1" ht="26.25" customHeight="1" x14ac:dyDescent="0.35">
      <c r="B131" s="113"/>
      <c r="C131" s="113"/>
      <c r="D131" s="113"/>
      <c r="E131" s="113"/>
      <c r="F131" s="114"/>
      <c r="G131" s="115"/>
      <c r="H131" s="115"/>
      <c r="I131" s="115"/>
      <c r="J131" s="115"/>
      <c r="K131" s="91"/>
      <c r="L131" s="74"/>
      <c r="M131" s="74"/>
      <c r="N131" s="74"/>
      <c r="O131" s="74"/>
      <c r="P131" s="74"/>
      <c r="Q131" s="74"/>
      <c r="S131" s="77"/>
      <c r="T131" s="77"/>
    </row>
    <row r="132" spans="2:20" s="92" customFormat="1" ht="26.25" customHeight="1" x14ac:dyDescent="0.35">
      <c r="B132" s="113"/>
      <c r="C132" s="113"/>
      <c r="D132" s="113"/>
      <c r="E132" s="113"/>
      <c r="F132" s="114"/>
      <c r="G132" s="115"/>
      <c r="H132" s="115"/>
      <c r="I132" s="115"/>
      <c r="J132" s="115"/>
      <c r="K132" s="91"/>
      <c r="L132" s="74"/>
      <c r="M132" s="74"/>
      <c r="N132" s="74"/>
      <c r="O132" s="74"/>
      <c r="P132" s="74"/>
      <c r="Q132" s="74"/>
      <c r="R132" s="77"/>
      <c r="S132" s="77"/>
      <c r="T132" s="77"/>
    </row>
    <row r="133" spans="2:20" s="92" customFormat="1" ht="26.25" customHeight="1" x14ac:dyDescent="0.35">
      <c r="B133" s="113"/>
      <c r="C133" s="113"/>
      <c r="D133" s="113"/>
      <c r="E133" s="113"/>
      <c r="F133" s="114"/>
      <c r="G133" s="115"/>
      <c r="H133" s="115"/>
      <c r="I133" s="115"/>
      <c r="J133" s="115"/>
      <c r="K133" s="91"/>
      <c r="L133" s="74"/>
      <c r="M133" s="74"/>
      <c r="N133" s="74"/>
      <c r="O133" s="74"/>
      <c r="P133" s="74"/>
      <c r="Q133" s="74"/>
      <c r="R133" s="77"/>
      <c r="S133" s="77"/>
      <c r="T133" s="77"/>
    </row>
    <row r="134" spans="2:20" s="92" customFormat="1" ht="26.25" customHeight="1" x14ac:dyDescent="0.35">
      <c r="B134" s="113"/>
      <c r="C134" s="113"/>
      <c r="D134" s="113"/>
      <c r="E134" s="113"/>
      <c r="F134" s="114"/>
      <c r="G134" s="115"/>
      <c r="H134" s="115"/>
      <c r="I134" s="115"/>
      <c r="J134" s="115"/>
      <c r="K134" s="91"/>
      <c r="L134" s="74"/>
      <c r="M134" s="74"/>
      <c r="N134" s="74"/>
      <c r="O134" s="74"/>
      <c r="P134" s="74"/>
      <c r="Q134" s="74"/>
      <c r="R134" s="77"/>
      <c r="S134" s="77"/>
      <c r="T134" s="77"/>
    </row>
    <row r="135" spans="2:20" s="92" customFormat="1" ht="26.25" customHeight="1" x14ac:dyDescent="0.35">
      <c r="B135" s="113"/>
      <c r="C135" s="113"/>
      <c r="D135" s="113"/>
      <c r="E135" s="113"/>
      <c r="F135" s="114"/>
      <c r="G135" s="115"/>
      <c r="H135" s="115"/>
      <c r="I135" s="115"/>
      <c r="J135" s="115"/>
      <c r="K135" s="91"/>
      <c r="L135" s="74"/>
      <c r="M135" s="74"/>
      <c r="N135" s="74"/>
      <c r="O135" s="74"/>
      <c r="P135" s="74"/>
      <c r="Q135" s="74"/>
      <c r="R135" s="77"/>
      <c r="S135" s="77"/>
      <c r="T135" s="77"/>
    </row>
    <row r="136" spans="2:20" s="92" customFormat="1" ht="26.25" customHeight="1" x14ac:dyDescent="0.35">
      <c r="B136" s="113"/>
      <c r="C136" s="113"/>
      <c r="D136" s="113"/>
      <c r="E136" s="113"/>
      <c r="F136" s="114"/>
      <c r="G136" s="115"/>
      <c r="H136" s="115"/>
      <c r="I136" s="115"/>
      <c r="J136" s="115"/>
      <c r="K136" s="91"/>
      <c r="L136" s="74"/>
      <c r="M136" s="74"/>
      <c r="N136" s="74"/>
      <c r="O136" s="74"/>
      <c r="P136" s="74"/>
      <c r="Q136" s="74"/>
      <c r="R136" s="77"/>
      <c r="S136" s="77"/>
      <c r="T136" s="77"/>
    </row>
    <row r="137" spans="2:20" ht="26.25" customHeight="1" x14ac:dyDescent="0.35">
      <c r="B137" s="116"/>
      <c r="C137" s="116"/>
      <c r="D137" s="116"/>
      <c r="E137" s="116"/>
      <c r="F137" s="114"/>
      <c r="G137" s="117"/>
      <c r="H137" s="117"/>
      <c r="I137" s="117"/>
      <c r="J137" s="117"/>
    </row>
    <row r="138" spans="2:20" ht="26.25" customHeight="1" x14ac:dyDescent="0.35">
      <c r="B138" s="116"/>
      <c r="C138" s="116"/>
      <c r="D138" s="116"/>
      <c r="E138" s="116"/>
      <c r="F138" s="114"/>
      <c r="G138" s="117"/>
      <c r="H138" s="117"/>
      <c r="I138" s="117"/>
      <c r="J138" s="117"/>
    </row>
    <row r="139" spans="2:20" ht="26.25" customHeight="1" x14ac:dyDescent="0.35">
      <c r="B139" s="116"/>
      <c r="C139" s="116"/>
      <c r="D139" s="116"/>
      <c r="E139" s="116"/>
      <c r="F139" s="114"/>
      <c r="G139" s="117"/>
      <c r="H139" s="117"/>
      <c r="I139" s="117"/>
      <c r="J139" s="117"/>
    </row>
    <row r="140" spans="2:20" ht="26.25" customHeight="1" x14ac:dyDescent="0.35">
      <c r="B140" s="116"/>
      <c r="C140" s="116"/>
      <c r="D140" s="116"/>
      <c r="E140" s="116"/>
      <c r="F140" s="114"/>
      <c r="G140" s="117"/>
      <c r="H140" s="117"/>
      <c r="I140" s="117"/>
      <c r="J140" s="117"/>
    </row>
    <row r="141" spans="2:20" ht="26.25" customHeight="1" x14ac:dyDescent="0.35">
      <c r="B141" s="116"/>
      <c r="C141" s="116"/>
      <c r="D141" s="116"/>
      <c r="E141" s="116"/>
      <c r="F141" s="114"/>
      <c r="G141" s="117"/>
      <c r="H141" s="117"/>
      <c r="I141" s="117"/>
      <c r="J141" s="117"/>
    </row>
    <row r="142" spans="2:20" ht="26.25" customHeight="1" x14ac:dyDescent="0.35">
      <c r="B142" s="116"/>
      <c r="C142" s="116"/>
      <c r="D142" s="116"/>
      <c r="E142" s="116"/>
      <c r="F142" s="114"/>
      <c r="G142" s="117"/>
      <c r="H142" s="117"/>
      <c r="I142" s="117"/>
      <c r="J142" s="117"/>
    </row>
    <row r="143" spans="2:20" ht="26.25" customHeight="1" x14ac:dyDescent="0.35">
      <c r="B143" s="116"/>
      <c r="C143" s="116"/>
      <c r="D143" s="116"/>
      <c r="E143" s="116"/>
      <c r="F143" s="114"/>
      <c r="G143" s="117"/>
      <c r="H143" s="117"/>
      <c r="I143" s="117"/>
      <c r="J143" s="117"/>
    </row>
    <row r="144" spans="2:20" ht="26.25" customHeight="1" x14ac:dyDescent="0.35">
      <c r="B144" s="116"/>
      <c r="C144" s="116"/>
      <c r="D144" s="116"/>
      <c r="E144" s="116"/>
      <c r="F144" s="114"/>
      <c r="G144" s="117"/>
      <c r="H144" s="117"/>
      <c r="I144" s="117"/>
      <c r="J144" s="117"/>
    </row>
    <row r="145" spans="2:10" ht="26.25" customHeight="1" x14ac:dyDescent="0.35">
      <c r="B145" s="116"/>
      <c r="C145" s="116"/>
      <c r="D145" s="116"/>
      <c r="E145" s="116"/>
      <c r="F145" s="114"/>
      <c r="G145" s="117"/>
      <c r="H145" s="117"/>
      <c r="I145" s="117"/>
      <c r="J145" s="117"/>
    </row>
    <row r="146" spans="2:10" ht="26.25" customHeight="1" x14ac:dyDescent="0.35">
      <c r="B146" s="116"/>
      <c r="C146" s="116"/>
      <c r="D146" s="116"/>
      <c r="E146" s="116"/>
      <c r="F146" s="114"/>
      <c r="G146" s="117"/>
      <c r="H146" s="117"/>
      <c r="I146" s="117"/>
      <c r="J146" s="117"/>
    </row>
    <row r="147" spans="2:10" ht="26.25" customHeight="1" x14ac:dyDescent="0.35">
      <c r="B147" s="116"/>
      <c r="C147" s="116"/>
      <c r="D147" s="116"/>
      <c r="E147" s="116"/>
      <c r="F147" s="114"/>
      <c r="G147" s="117"/>
      <c r="H147" s="117"/>
      <c r="I147" s="117"/>
      <c r="J147" s="117"/>
    </row>
    <row r="148" spans="2:10" ht="26.25" customHeight="1" x14ac:dyDescent="0.35">
      <c r="B148" s="116"/>
      <c r="C148" s="116"/>
      <c r="D148" s="116"/>
      <c r="E148" s="116"/>
      <c r="F148" s="114"/>
      <c r="G148" s="117"/>
      <c r="H148" s="117"/>
      <c r="I148" s="117"/>
      <c r="J148" s="117"/>
    </row>
    <row r="149" spans="2:10" ht="26.25" customHeight="1" x14ac:dyDescent="0.35">
      <c r="B149" s="116"/>
      <c r="C149" s="116"/>
      <c r="D149" s="116"/>
      <c r="E149" s="116"/>
      <c r="F149" s="114"/>
      <c r="G149" s="117"/>
      <c r="H149" s="117"/>
      <c r="I149" s="117"/>
      <c r="J149" s="117"/>
    </row>
    <row r="150" spans="2:10" ht="26.25" customHeight="1" x14ac:dyDescent="0.35">
      <c r="B150" s="116"/>
      <c r="C150" s="116"/>
      <c r="D150" s="116"/>
      <c r="E150" s="116"/>
      <c r="F150" s="114"/>
      <c r="G150" s="117"/>
      <c r="H150" s="117"/>
      <c r="I150" s="117"/>
      <c r="J150" s="117"/>
    </row>
    <row r="151" spans="2:10" ht="26.25" customHeight="1" x14ac:dyDescent="0.35">
      <c r="B151" s="116"/>
      <c r="C151" s="116"/>
      <c r="D151" s="116"/>
      <c r="E151" s="116"/>
      <c r="F151" s="114"/>
      <c r="G151" s="117"/>
      <c r="H151" s="117"/>
      <c r="I151" s="117"/>
      <c r="J151" s="117"/>
    </row>
    <row r="152" spans="2:10" ht="26.25" customHeight="1" x14ac:dyDescent="0.35">
      <c r="B152" s="116"/>
      <c r="C152" s="116"/>
      <c r="D152" s="116"/>
      <c r="E152" s="116"/>
      <c r="F152" s="114"/>
      <c r="G152" s="117"/>
      <c r="H152" s="117"/>
      <c r="I152" s="117"/>
      <c r="J152" s="117"/>
    </row>
    <row r="153" spans="2:10" ht="26.25" customHeight="1" x14ac:dyDescent="0.35">
      <c r="B153" s="116"/>
      <c r="C153" s="116"/>
      <c r="D153" s="116"/>
      <c r="E153" s="116"/>
      <c r="F153" s="114"/>
      <c r="G153" s="117"/>
      <c r="H153" s="117"/>
      <c r="I153" s="117"/>
      <c r="J153" s="117"/>
    </row>
    <row r="154" spans="2:10" ht="26.25" customHeight="1" x14ac:dyDescent="0.35">
      <c r="B154" s="116"/>
      <c r="C154" s="116"/>
      <c r="D154" s="116"/>
      <c r="E154" s="116"/>
      <c r="F154" s="114"/>
      <c r="G154" s="117"/>
      <c r="H154" s="117"/>
      <c r="I154" s="117"/>
      <c r="J154" s="117"/>
    </row>
    <row r="155" spans="2:10" ht="26.25" customHeight="1" x14ac:dyDescent="0.35">
      <c r="B155" s="116"/>
      <c r="C155" s="116"/>
      <c r="D155" s="116"/>
      <c r="E155" s="116"/>
      <c r="F155" s="114"/>
      <c r="G155" s="117"/>
      <c r="H155" s="117"/>
      <c r="I155" s="117"/>
      <c r="J155" s="117"/>
    </row>
    <row r="156" spans="2:10" ht="26.25" customHeight="1" x14ac:dyDescent="0.35">
      <c r="B156" s="116"/>
      <c r="C156" s="116"/>
      <c r="D156" s="116"/>
      <c r="E156" s="116"/>
      <c r="F156" s="114"/>
      <c r="G156" s="117"/>
      <c r="H156" s="117"/>
      <c r="I156" s="117"/>
      <c r="J156" s="117"/>
    </row>
    <row r="157" spans="2:10" ht="26.25" customHeight="1" x14ac:dyDescent="0.35">
      <c r="B157" s="116"/>
      <c r="C157" s="116"/>
      <c r="D157" s="116"/>
      <c r="E157" s="116"/>
      <c r="F157" s="114"/>
      <c r="G157" s="117"/>
      <c r="H157" s="117"/>
      <c r="I157" s="117"/>
      <c r="J157" s="117"/>
    </row>
    <row r="158" spans="2:10" ht="26.25" customHeight="1" x14ac:dyDescent="0.35">
      <c r="B158" s="116"/>
      <c r="C158" s="116"/>
      <c r="D158" s="116"/>
      <c r="E158" s="116"/>
      <c r="F158" s="114"/>
      <c r="G158" s="117"/>
      <c r="H158" s="117"/>
      <c r="I158" s="117"/>
      <c r="J158" s="117"/>
    </row>
    <row r="159" spans="2:10" ht="26.25" customHeight="1" x14ac:dyDescent="0.35">
      <c r="B159" s="116"/>
      <c r="C159" s="116"/>
      <c r="D159" s="116"/>
      <c r="E159" s="116"/>
      <c r="F159" s="114"/>
      <c r="G159" s="117"/>
      <c r="H159" s="117"/>
      <c r="I159" s="117"/>
      <c r="J159" s="117"/>
    </row>
    <row r="160" spans="2:10" ht="26.25" customHeight="1" x14ac:dyDescent="0.35">
      <c r="B160" s="116"/>
      <c r="C160" s="116"/>
      <c r="D160" s="116"/>
      <c r="E160" s="116"/>
      <c r="F160" s="114"/>
      <c r="G160" s="117"/>
      <c r="H160" s="117"/>
      <c r="I160" s="117"/>
      <c r="J160" s="117"/>
    </row>
    <row r="161" spans="2:10" ht="26.25" customHeight="1" x14ac:dyDescent="0.35">
      <c r="B161" s="116"/>
      <c r="C161" s="116"/>
      <c r="D161" s="116"/>
      <c r="E161" s="116"/>
      <c r="F161" s="114"/>
      <c r="G161" s="117"/>
      <c r="H161" s="117"/>
      <c r="I161" s="117"/>
      <c r="J161" s="117"/>
    </row>
    <row r="162" spans="2:10" ht="26.25" customHeight="1" x14ac:dyDescent="0.35">
      <c r="B162" s="116"/>
      <c r="C162" s="116"/>
      <c r="D162" s="116"/>
      <c r="E162" s="116"/>
      <c r="F162" s="114"/>
      <c r="G162" s="117"/>
      <c r="H162" s="117"/>
      <c r="I162" s="117"/>
      <c r="J162" s="117"/>
    </row>
    <row r="163" spans="2:10" ht="26.25" customHeight="1" x14ac:dyDescent="0.35">
      <c r="B163" s="116"/>
      <c r="C163" s="116"/>
      <c r="D163" s="116"/>
      <c r="E163" s="116"/>
      <c r="F163" s="114"/>
      <c r="G163" s="117"/>
      <c r="H163" s="117"/>
      <c r="I163" s="117"/>
      <c r="J163" s="117"/>
    </row>
    <row r="164" spans="2:10" ht="26.25" customHeight="1" x14ac:dyDescent="0.35">
      <c r="B164" s="116"/>
      <c r="C164" s="116"/>
      <c r="D164" s="116"/>
      <c r="E164" s="116"/>
      <c r="F164" s="114"/>
      <c r="G164" s="117"/>
      <c r="H164" s="117"/>
      <c r="I164" s="117"/>
      <c r="J164" s="117"/>
    </row>
    <row r="165" spans="2:10" ht="26.25" customHeight="1" x14ac:dyDescent="0.35">
      <c r="B165" s="116"/>
      <c r="C165" s="116"/>
      <c r="D165" s="116"/>
      <c r="E165" s="116"/>
      <c r="F165" s="114"/>
      <c r="G165" s="117"/>
      <c r="H165" s="117"/>
      <c r="I165" s="117"/>
      <c r="J165" s="117"/>
    </row>
    <row r="166" spans="2:10" ht="26.25" customHeight="1" x14ac:dyDescent="0.35">
      <c r="B166" s="116"/>
      <c r="C166" s="116"/>
      <c r="D166" s="116"/>
      <c r="E166" s="116"/>
      <c r="F166" s="114"/>
      <c r="G166" s="117"/>
      <c r="H166" s="117"/>
      <c r="I166" s="117"/>
      <c r="J166" s="117"/>
    </row>
    <row r="167" spans="2:10" ht="26.25" customHeight="1" x14ac:dyDescent="0.35">
      <c r="B167" s="116"/>
      <c r="C167" s="116"/>
      <c r="D167" s="116"/>
      <c r="E167" s="116"/>
      <c r="F167" s="114"/>
      <c r="G167" s="117"/>
      <c r="H167" s="117"/>
      <c r="I167" s="117"/>
      <c r="J167" s="117"/>
    </row>
    <row r="168" spans="2:10" ht="26.25" customHeight="1" x14ac:dyDescent="0.35">
      <c r="B168" s="116"/>
      <c r="C168" s="116"/>
      <c r="D168" s="116"/>
      <c r="E168" s="116"/>
      <c r="F168" s="114"/>
      <c r="G168" s="117"/>
      <c r="H168" s="117"/>
      <c r="I168" s="117"/>
      <c r="J168" s="117"/>
    </row>
    <row r="169" spans="2:10" ht="26.25" customHeight="1" x14ac:dyDescent="0.35">
      <c r="B169" s="116"/>
      <c r="C169" s="116"/>
      <c r="D169" s="116"/>
      <c r="E169" s="116"/>
      <c r="F169" s="114"/>
      <c r="G169" s="117"/>
      <c r="H169" s="117"/>
      <c r="I169" s="117"/>
      <c r="J169" s="117"/>
    </row>
    <row r="170" spans="2:10" ht="26.25" customHeight="1" x14ac:dyDescent="0.35">
      <c r="B170" s="116"/>
      <c r="C170" s="116"/>
      <c r="D170" s="116"/>
      <c r="E170" s="116"/>
      <c r="F170" s="114"/>
      <c r="G170" s="117"/>
      <c r="H170" s="117"/>
      <c r="I170" s="117"/>
      <c r="J170" s="117"/>
    </row>
    <row r="171" spans="2:10" ht="26.25" customHeight="1" x14ac:dyDescent="0.35">
      <c r="B171" s="116"/>
      <c r="C171" s="116"/>
      <c r="D171" s="116"/>
      <c r="E171" s="116"/>
      <c r="F171" s="114"/>
      <c r="G171" s="117"/>
      <c r="H171" s="117"/>
      <c r="I171" s="117"/>
      <c r="J171" s="117"/>
    </row>
    <row r="172" spans="2:10" ht="26.25" customHeight="1" x14ac:dyDescent="0.35">
      <c r="B172" s="116"/>
      <c r="C172" s="116"/>
      <c r="D172" s="116"/>
      <c r="E172" s="116"/>
      <c r="F172" s="114"/>
      <c r="G172" s="117"/>
      <c r="H172" s="117"/>
      <c r="I172" s="117"/>
      <c r="J172" s="117"/>
    </row>
    <row r="173" spans="2:10" ht="26.25" customHeight="1" x14ac:dyDescent="0.35">
      <c r="B173" s="116"/>
      <c r="C173" s="116"/>
      <c r="D173" s="116"/>
      <c r="E173" s="116"/>
      <c r="F173" s="114"/>
      <c r="G173" s="117"/>
      <c r="H173" s="117"/>
      <c r="I173" s="117"/>
      <c r="J173" s="117"/>
    </row>
    <row r="174" spans="2:10" ht="26.25" customHeight="1" x14ac:dyDescent="0.35">
      <c r="B174" s="116"/>
      <c r="C174" s="116"/>
      <c r="D174" s="116"/>
      <c r="E174" s="116"/>
      <c r="F174" s="114"/>
      <c r="G174" s="117"/>
      <c r="H174" s="117"/>
      <c r="I174" s="117"/>
      <c r="J174" s="117"/>
    </row>
    <row r="175" spans="2:10" ht="26.25" customHeight="1" x14ac:dyDescent="0.35">
      <c r="B175" s="116"/>
      <c r="C175" s="116"/>
      <c r="D175" s="116"/>
      <c r="E175" s="116"/>
      <c r="F175" s="114"/>
      <c r="G175" s="117"/>
      <c r="H175" s="117"/>
      <c r="I175" s="117"/>
      <c r="J175" s="117"/>
    </row>
    <row r="176" spans="2:10" ht="26.25" customHeight="1" x14ac:dyDescent="0.35">
      <c r="B176" s="116"/>
      <c r="C176" s="116"/>
      <c r="D176" s="116"/>
      <c r="E176" s="116"/>
      <c r="F176" s="114"/>
      <c r="G176" s="117"/>
      <c r="H176" s="117"/>
      <c r="I176" s="117"/>
      <c r="J176" s="117"/>
    </row>
    <row r="177" spans="2:10" ht="26.25" customHeight="1" x14ac:dyDescent="0.35">
      <c r="B177" s="116"/>
      <c r="C177" s="116"/>
      <c r="D177" s="116"/>
      <c r="E177" s="116"/>
      <c r="F177" s="114"/>
      <c r="G177" s="117"/>
      <c r="H177" s="117"/>
      <c r="I177" s="117"/>
      <c r="J177" s="117"/>
    </row>
    <row r="178" spans="2:10" ht="26.25" customHeight="1" x14ac:dyDescent="0.35">
      <c r="B178" s="116"/>
      <c r="C178" s="116"/>
      <c r="D178" s="116"/>
      <c r="E178" s="116"/>
      <c r="F178" s="114"/>
      <c r="G178" s="117"/>
      <c r="H178" s="117"/>
      <c r="I178" s="117"/>
      <c r="J178" s="117"/>
    </row>
    <row r="179" spans="2:10" ht="26.25" customHeight="1" x14ac:dyDescent="0.35">
      <c r="B179" s="116"/>
      <c r="C179" s="116"/>
      <c r="D179" s="116"/>
      <c r="E179" s="116"/>
      <c r="F179" s="114"/>
      <c r="G179" s="117"/>
      <c r="H179" s="117"/>
      <c r="I179" s="117"/>
      <c r="J179" s="117"/>
    </row>
    <row r="180" spans="2:10" ht="26.25" customHeight="1" x14ac:dyDescent="0.35">
      <c r="B180" s="116"/>
      <c r="C180" s="116"/>
      <c r="D180" s="116"/>
      <c r="E180" s="116"/>
      <c r="F180" s="114"/>
      <c r="G180" s="117"/>
      <c r="H180" s="117"/>
      <c r="I180" s="117"/>
      <c r="J180" s="117"/>
    </row>
    <row r="181" spans="2:10" ht="26.25" customHeight="1" x14ac:dyDescent="0.35">
      <c r="B181" s="116"/>
      <c r="C181" s="116"/>
      <c r="D181" s="116"/>
      <c r="E181" s="116"/>
      <c r="F181" s="114"/>
      <c r="G181" s="117"/>
      <c r="H181" s="117"/>
      <c r="I181" s="117"/>
      <c r="J181" s="117"/>
    </row>
    <row r="182" spans="2:10" ht="26.25" customHeight="1" x14ac:dyDescent="0.35">
      <c r="B182" s="116"/>
      <c r="C182" s="116"/>
      <c r="D182" s="116"/>
      <c r="E182" s="116"/>
      <c r="F182" s="114"/>
      <c r="G182" s="117"/>
      <c r="H182" s="117"/>
      <c r="I182" s="117"/>
      <c r="J182" s="117"/>
    </row>
    <row r="183" spans="2:10" ht="26.25" customHeight="1" x14ac:dyDescent="0.35">
      <c r="B183" s="116"/>
      <c r="C183" s="116"/>
      <c r="D183" s="116"/>
      <c r="E183" s="116"/>
      <c r="F183" s="114"/>
      <c r="G183" s="117"/>
      <c r="H183" s="117"/>
      <c r="I183" s="117"/>
      <c r="J183" s="117"/>
    </row>
    <row r="184" spans="2:10" ht="26.25" customHeight="1" x14ac:dyDescent="0.35">
      <c r="B184" s="116"/>
      <c r="C184" s="116"/>
      <c r="D184" s="116"/>
      <c r="E184" s="116"/>
      <c r="F184" s="114"/>
      <c r="G184" s="117"/>
      <c r="H184" s="117"/>
      <c r="I184" s="117"/>
      <c r="J184" s="117"/>
    </row>
    <row r="185" spans="2:10" ht="26.25" customHeight="1" x14ac:dyDescent="0.35">
      <c r="B185" s="116"/>
      <c r="C185" s="116"/>
      <c r="D185" s="116"/>
      <c r="E185" s="116"/>
      <c r="F185" s="114"/>
      <c r="G185" s="117"/>
      <c r="H185" s="117"/>
      <c r="I185" s="117"/>
      <c r="J185" s="117"/>
    </row>
    <row r="186" spans="2:10" ht="26.25" customHeight="1" x14ac:dyDescent="0.35">
      <c r="B186" s="116"/>
      <c r="C186" s="116"/>
      <c r="D186" s="116"/>
      <c r="E186" s="116"/>
      <c r="F186" s="114"/>
      <c r="G186" s="117"/>
      <c r="H186" s="117"/>
      <c r="I186" s="117"/>
      <c r="J186" s="117"/>
    </row>
    <row r="187" spans="2:10" ht="26.25" customHeight="1" x14ac:dyDescent="0.35">
      <c r="B187" s="116"/>
      <c r="C187" s="116"/>
      <c r="D187" s="116"/>
      <c r="E187" s="116"/>
      <c r="F187" s="114"/>
      <c r="G187" s="117"/>
      <c r="H187" s="117"/>
      <c r="I187" s="117"/>
      <c r="J187" s="117"/>
    </row>
    <row r="188" spans="2:10" ht="26.25" customHeight="1" x14ac:dyDescent="0.35">
      <c r="B188" s="116"/>
      <c r="C188" s="116"/>
      <c r="D188" s="116"/>
      <c r="E188" s="116"/>
      <c r="F188" s="114"/>
      <c r="G188" s="117"/>
      <c r="H188" s="117"/>
      <c r="I188" s="117"/>
      <c r="J188" s="117"/>
    </row>
    <row r="189" spans="2:10" ht="26.25" customHeight="1" x14ac:dyDescent="0.35">
      <c r="B189" s="116"/>
      <c r="C189" s="116"/>
      <c r="D189" s="116"/>
      <c r="E189" s="116"/>
      <c r="F189" s="114"/>
      <c r="G189" s="117"/>
      <c r="H189" s="117"/>
      <c r="I189" s="117"/>
      <c r="J189" s="117"/>
    </row>
    <row r="190" spans="2:10" ht="26.25" customHeight="1" x14ac:dyDescent="0.35">
      <c r="B190" s="116"/>
      <c r="C190" s="116"/>
      <c r="D190" s="116"/>
      <c r="E190" s="116"/>
      <c r="F190" s="114"/>
      <c r="G190" s="117"/>
      <c r="H190" s="117"/>
      <c r="I190" s="117"/>
      <c r="J190" s="117"/>
    </row>
    <row r="191" spans="2:10" ht="26.25" customHeight="1" x14ac:dyDescent="0.35">
      <c r="B191" s="116"/>
      <c r="C191" s="116"/>
      <c r="D191" s="116"/>
      <c r="E191" s="116"/>
      <c r="F191" s="114"/>
      <c r="G191" s="117"/>
      <c r="H191" s="117"/>
      <c r="I191" s="117"/>
      <c r="J191" s="117"/>
    </row>
    <row r="192" spans="2:10" ht="26.25" customHeight="1" x14ac:dyDescent="0.35">
      <c r="B192" s="116"/>
      <c r="C192" s="116"/>
      <c r="D192" s="116"/>
      <c r="E192" s="116"/>
      <c r="F192" s="114"/>
      <c r="G192" s="117"/>
      <c r="H192" s="117"/>
      <c r="I192" s="117"/>
      <c r="J192" s="117"/>
    </row>
    <row r="193" spans="2:10" ht="26.25" customHeight="1" x14ac:dyDescent="0.35">
      <c r="B193" s="116"/>
      <c r="C193" s="116"/>
      <c r="D193" s="116"/>
      <c r="E193" s="116"/>
      <c r="F193" s="114"/>
      <c r="G193" s="117"/>
      <c r="H193" s="117"/>
      <c r="I193" s="117"/>
      <c r="J193" s="117"/>
    </row>
    <row r="194" spans="2:10" ht="26.25" customHeight="1" x14ac:dyDescent="0.35">
      <c r="B194" s="116"/>
      <c r="C194" s="116"/>
      <c r="D194" s="116"/>
      <c r="E194" s="116"/>
      <c r="F194" s="114"/>
      <c r="G194" s="117"/>
      <c r="H194" s="117"/>
      <c r="I194" s="117"/>
      <c r="J194" s="117"/>
    </row>
    <row r="195" spans="2:10" ht="26.25" customHeight="1" x14ac:dyDescent="0.35">
      <c r="B195" s="116"/>
      <c r="C195" s="116"/>
      <c r="D195" s="116"/>
      <c r="E195" s="116"/>
      <c r="F195" s="114"/>
      <c r="G195" s="117"/>
      <c r="H195" s="117"/>
      <c r="I195" s="117"/>
      <c r="J195" s="117"/>
    </row>
    <row r="196" spans="2:10" ht="26.25" customHeight="1" x14ac:dyDescent="0.35">
      <c r="B196" s="116"/>
      <c r="C196" s="116"/>
      <c r="D196" s="116"/>
      <c r="E196" s="116"/>
      <c r="F196" s="114"/>
      <c r="G196" s="117"/>
      <c r="H196" s="117"/>
      <c r="I196" s="117"/>
      <c r="J196" s="117"/>
    </row>
    <row r="197" spans="2:10" ht="26.25" customHeight="1" x14ac:dyDescent="0.35">
      <c r="B197" s="116"/>
      <c r="C197" s="116"/>
      <c r="D197" s="116"/>
      <c r="E197" s="116"/>
      <c r="F197" s="114"/>
      <c r="G197" s="117"/>
      <c r="H197" s="117"/>
      <c r="I197" s="117"/>
      <c r="J197" s="117"/>
    </row>
    <row r="198" spans="2:10" ht="26.25" customHeight="1" x14ac:dyDescent="0.35">
      <c r="B198" s="116"/>
      <c r="C198" s="116"/>
      <c r="D198" s="116"/>
      <c r="E198" s="116"/>
      <c r="F198" s="114"/>
      <c r="G198" s="117"/>
      <c r="H198" s="117"/>
      <c r="I198" s="117"/>
      <c r="J198" s="117"/>
    </row>
    <row r="199" spans="2:10" ht="26.25" customHeight="1" x14ac:dyDescent="0.35">
      <c r="B199" s="116"/>
      <c r="C199" s="116"/>
      <c r="D199" s="116"/>
      <c r="E199" s="116"/>
      <c r="F199" s="114"/>
      <c r="G199" s="117"/>
      <c r="H199" s="117"/>
      <c r="I199" s="117"/>
      <c r="J199" s="117"/>
    </row>
    <row r="200" spans="2:10" ht="26.25" customHeight="1" x14ac:dyDescent="0.35">
      <c r="B200" s="116"/>
      <c r="C200" s="116"/>
      <c r="D200" s="116"/>
      <c r="E200" s="116"/>
      <c r="F200" s="114"/>
      <c r="G200" s="117"/>
      <c r="H200" s="117"/>
      <c r="I200" s="117"/>
      <c r="J200" s="117"/>
    </row>
    <row r="201" spans="2:10" ht="26.25" customHeight="1" x14ac:dyDescent="0.35">
      <c r="B201" s="116"/>
      <c r="C201" s="116"/>
      <c r="D201" s="116"/>
      <c r="E201" s="116"/>
      <c r="F201" s="114"/>
      <c r="G201" s="117"/>
      <c r="H201" s="117"/>
      <c r="I201" s="117"/>
      <c r="J201" s="117"/>
    </row>
    <row r="202" spans="2:10" ht="26.25" customHeight="1" x14ac:dyDescent="0.35">
      <c r="B202" s="116"/>
      <c r="C202" s="116"/>
      <c r="D202" s="116"/>
      <c r="E202" s="116"/>
      <c r="F202" s="114"/>
      <c r="G202" s="117"/>
      <c r="H202" s="117"/>
      <c r="I202" s="117"/>
      <c r="J202" s="117"/>
    </row>
    <row r="203" spans="2:10" ht="26.25" customHeight="1" x14ac:dyDescent="0.35">
      <c r="B203" s="116"/>
      <c r="C203" s="116"/>
      <c r="D203" s="116"/>
      <c r="E203" s="116"/>
      <c r="F203" s="114"/>
      <c r="G203" s="117"/>
      <c r="H203" s="117"/>
      <c r="I203" s="117"/>
      <c r="J203" s="117"/>
    </row>
    <row r="204" spans="2:10" ht="26.25" customHeight="1" x14ac:dyDescent="0.35">
      <c r="B204" s="116"/>
      <c r="C204" s="116"/>
      <c r="D204" s="116"/>
      <c r="E204" s="116"/>
      <c r="F204" s="114"/>
      <c r="G204" s="117"/>
      <c r="H204" s="117"/>
      <c r="I204" s="117"/>
      <c r="J204" s="117"/>
    </row>
    <row r="205" spans="2:10" ht="26.25" customHeight="1" x14ac:dyDescent="0.35">
      <c r="B205" s="116"/>
      <c r="C205" s="116"/>
      <c r="D205" s="116"/>
      <c r="E205" s="116"/>
      <c r="F205" s="114"/>
      <c r="G205" s="117"/>
      <c r="H205" s="117"/>
      <c r="I205" s="117"/>
      <c r="J205" s="117"/>
    </row>
    <row r="206" spans="2:10" ht="26.25" customHeight="1" x14ac:dyDescent="0.35">
      <c r="B206" s="116"/>
      <c r="C206" s="116"/>
      <c r="D206" s="116"/>
      <c r="E206" s="116"/>
      <c r="F206" s="114"/>
      <c r="G206" s="117"/>
      <c r="H206" s="117"/>
      <c r="I206" s="117"/>
      <c r="J206" s="117"/>
    </row>
    <row r="207" spans="2:10" ht="26.25" customHeight="1" x14ac:dyDescent="0.35">
      <c r="B207" s="116"/>
      <c r="C207" s="116"/>
      <c r="D207" s="116"/>
      <c r="E207" s="116"/>
      <c r="F207" s="114"/>
      <c r="G207" s="117"/>
      <c r="H207" s="117"/>
      <c r="I207" s="117"/>
      <c r="J207" s="117"/>
    </row>
    <row r="208" spans="2:10" ht="26.25" customHeight="1" x14ac:dyDescent="0.35">
      <c r="B208" s="116"/>
      <c r="C208" s="116"/>
      <c r="D208" s="116"/>
      <c r="E208" s="116"/>
      <c r="F208" s="114"/>
      <c r="G208" s="117"/>
      <c r="H208" s="117"/>
      <c r="I208" s="117"/>
      <c r="J208" s="117"/>
    </row>
    <row r="209" spans="2:10" ht="26.25" customHeight="1" x14ac:dyDescent="0.35">
      <c r="B209" s="116"/>
      <c r="C209" s="116"/>
      <c r="D209" s="116"/>
      <c r="E209" s="116"/>
      <c r="F209" s="114"/>
      <c r="G209" s="117"/>
      <c r="H209" s="117"/>
      <c r="I209" s="117"/>
      <c r="J209" s="117"/>
    </row>
    <row r="210" spans="2:10" ht="26.25" customHeight="1" x14ac:dyDescent="0.35">
      <c r="B210" s="116"/>
      <c r="C210" s="116"/>
      <c r="D210" s="116"/>
      <c r="E210" s="116"/>
      <c r="F210" s="114"/>
      <c r="G210" s="117"/>
      <c r="H210" s="117"/>
      <c r="I210" s="117"/>
      <c r="J210" s="117"/>
    </row>
    <row r="211" spans="2:10" ht="26.25" customHeight="1" x14ac:dyDescent="0.35">
      <c r="B211" s="116"/>
      <c r="C211" s="116"/>
      <c r="D211" s="116"/>
      <c r="E211" s="116"/>
      <c r="F211" s="114"/>
      <c r="G211" s="117"/>
      <c r="H211" s="117"/>
      <c r="I211" s="117"/>
      <c r="J211" s="117"/>
    </row>
    <row r="212" spans="2:10" ht="26.25" customHeight="1" x14ac:dyDescent="0.35">
      <c r="B212" s="116"/>
      <c r="C212" s="116"/>
      <c r="D212" s="116"/>
      <c r="E212" s="116"/>
      <c r="F212" s="114"/>
      <c r="G212" s="117"/>
      <c r="H212" s="117"/>
      <c r="I212" s="117"/>
      <c r="J212" s="117"/>
    </row>
    <row r="213" spans="2:10" ht="26.25" customHeight="1" x14ac:dyDescent="0.35">
      <c r="B213" s="116"/>
      <c r="C213" s="116"/>
      <c r="D213" s="116"/>
      <c r="E213" s="116"/>
      <c r="F213" s="114"/>
      <c r="G213" s="117"/>
      <c r="H213" s="117"/>
      <c r="I213" s="117"/>
      <c r="J213" s="117"/>
    </row>
    <row r="214" spans="2:10" ht="26.25" customHeight="1" x14ac:dyDescent="0.35">
      <c r="B214" s="116"/>
      <c r="C214" s="116"/>
      <c r="D214" s="116"/>
      <c r="E214" s="116"/>
      <c r="F214" s="114"/>
      <c r="G214" s="117"/>
      <c r="H214" s="117"/>
      <c r="I214" s="117"/>
      <c r="J214" s="117"/>
    </row>
    <row r="215" spans="2:10" ht="26.25" customHeight="1" x14ac:dyDescent="0.35">
      <c r="B215" s="116"/>
      <c r="C215" s="116"/>
      <c r="D215" s="116"/>
      <c r="E215" s="116"/>
      <c r="F215" s="114"/>
      <c r="G215" s="117"/>
      <c r="H215" s="117"/>
      <c r="I215" s="117"/>
      <c r="J215" s="117"/>
    </row>
    <row r="216" spans="2:10" ht="26.25" customHeight="1" x14ac:dyDescent="0.35">
      <c r="B216" s="116"/>
      <c r="C216" s="116"/>
      <c r="D216" s="116"/>
      <c r="E216" s="116"/>
      <c r="F216" s="114"/>
      <c r="G216" s="117"/>
      <c r="H216" s="117"/>
      <c r="I216" s="117"/>
      <c r="J216" s="117"/>
    </row>
    <row r="217" spans="2:10" ht="26.25" customHeight="1" x14ac:dyDescent="0.35">
      <c r="B217" s="116"/>
      <c r="C217" s="116"/>
      <c r="D217" s="116"/>
      <c r="E217" s="116"/>
      <c r="F217" s="114"/>
      <c r="G217" s="117"/>
      <c r="H217" s="117"/>
      <c r="I217" s="117"/>
      <c r="J217" s="117"/>
    </row>
    <row r="218" spans="2:10" ht="26.25" customHeight="1" x14ac:dyDescent="0.35">
      <c r="B218" s="116"/>
      <c r="C218" s="116"/>
      <c r="D218" s="116"/>
      <c r="E218" s="116"/>
      <c r="F218" s="114"/>
      <c r="G218" s="117"/>
      <c r="H218" s="117"/>
      <c r="I218" s="117"/>
      <c r="J218" s="117"/>
    </row>
    <row r="219" spans="2:10" ht="26.25" customHeight="1" x14ac:dyDescent="0.35">
      <c r="B219" s="116"/>
      <c r="C219" s="116"/>
      <c r="D219" s="116"/>
      <c r="E219" s="116"/>
      <c r="F219" s="114"/>
      <c r="G219" s="117"/>
      <c r="H219" s="117"/>
      <c r="I219" s="117"/>
      <c r="J219" s="117"/>
    </row>
    <row r="220" spans="2:10" ht="26.25" customHeight="1" x14ac:dyDescent="0.35">
      <c r="B220" s="116"/>
      <c r="C220" s="116"/>
      <c r="D220" s="116"/>
      <c r="E220" s="116"/>
      <c r="F220" s="114"/>
      <c r="G220" s="117"/>
      <c r="H220" s="117"/>
      <c r="I220" s="117"/>
      <c r="J220" s="117"/>
    </row>
    <row r="221" spans="2:10" ht="26.25" customHeight="1" x14ac:dyDescent="0.35">
      <c r="B221" s="116"/>
      <c r="C221" s="116"/>
      <c r="D221" s="116"/>
      <c r="E221" s="116"/>
      <c r="F221" s="114"/>
      <c r="G221" s="117"/>
      <c r="H221" s="117"/>
      <c r="I221" s="117"/>
      <c r="J221" s="117"/>
    </row>
    <row r="222" spans="2:10" ht="26.25" customHeight="1" x14ac:dyDescent="0.35">
      <c r="B222" s="116"/>
      <c r="C222" s="116"/>
      <c r="D222" s="116"/>
      <c r="E222" s="116"/>
      <c r="F222" s="114"/>
      <c r="G222" s="117"/>
      <c r="H222" s="117"/>
      <c r="I222" s="117"/>
      <c r="J222" s="117"/>
    </row>
    <row r="223" spans="2:10" ht="26.25" customHeight="1" x14ac:dyDescent="0.35">
      <c r="B223" s="116"/>
      <c r="C223" s="116"/>
      <c r="D223" s="116"/>
      <c r="E223" s="116"/>
      <c r="F223" s="114"/>
      <c r="G223" s="117"/>
      <c r="H223" s="117"/>
      <c r="I223" s="117"/>
      <c r="J223" s="117"/>
    </row>
    <row r="224" spans="2:10" ht="26.25" customHeight="1" x14ac:dyDescent="0.35">
      <c r="B224" s="116"/>
      <c r="C224" s="116"/>
      <c r="D224" s="116"/>
      <c r="E224" s="116"/>
      <c r="F224" s="114"/>
      <c r="G224" s="117"/>
      <c r="H224" s="117"/>
      <c r="I224" s="117"/>
      <c r="J224" s="117"/>
    </row>
    <row r="225" spans="2:10" ht="26.25" customHeight="1" x14ac:dyDescent="0.35">
      <c r="B225" s="116"/>
      <c r="C225" s="116"/>
      <c r="D225" s="116"/>
      <c r="E225" s="116"/>
      <c r="F225" s="114"/>
      <c r="G225" s="117"/>
      <c r="H225" s="117"/>
      <c r="I225" s="117"/>
      <c r="J225" s="117"/>
    </row>
    <row r="226" spans="2:10" ht="26.25" customHeight="1" x14ac:dyDescent="0.35">
      <c r="B226" s="116"/>
      <c r="C226" s="116"/>
      <c r="D226" s="116"/>
      <c r="E226" s="116"/>
      <c r="F226" s="114"/>
      <c r="G226" s="117"/>
      <c r="H226" s="117"/>
      <c r="I226" s="117"/>
      <c r="J226" s="117"/>
    </row>
    <row r="227" spans="2:10" ht="26.25" customHeight="1" x14ac:dyDescent="0.35">
      <c r="B227" s="116"/>
      <c r="C227" s="116"/>
      <c r="D227" s="116"/>
      <c r="E227" s="116"/>
      <c r="F227" s="114"/>
      <c r="G227" s="117"/>
      <c r="H227" s="117"/>
      <c r="I227" s="117"/>
      <c r="J227" s="117"/>
    </row>
    <row r="228" spans="2:10" ht="26.25" customHeight="1" x14ac:dyDescent="0.35">
      <c r="B228" s="116"/>
      <c r="C228" s="116"/>
      <c r="D228" s="116"/>
      <c r="E228" s="116"/>
      <c r="F228" s="114"/>
      <c r="G228" s="117"/>
      <c r="H228" s="117"/>
      <c r="I228" s="117"/>
      <c r="J228" s="117"/>
    </row>
    <row r="229" spans="2:10" ht="26.25" customHeight="1" x14ac:dyDescent="0.35">
      <c r="B229" s="116"/>
      <c r="C229" s="116"/>
      <c r="D229" s="116"/>
      <c r="E229" s="116"/>
      <c r="F229" s="114"/>
      <c r="G229" s="117"/>
      <c r="H229" s="117"/>
      <c r="I229" s="117"/>
      <c r="J229" s="117"/>
    </row>
    <row r="230" spans="2:10" ht="26.25" customHeight="1" x14ac:dyDescent="0.35">
      <c r="B230" s="116"/>
      <c r="C230" s="116"/>
      <c r="D230" s="116"/>
      <c r="E230" s="116"/>
      <c r="F230" s="114"/>
      <c r="G230" s="117"/>
      <c r="H230" s="117"/>
      <c r="I230" s="117"/>
      <c r="J230" s="117"/>
    </row>
    <row r="231" spans="2:10" ht="26.25" customHeight="1" x14ac:dyDescent="0.35">
      <c r="B231" s="116"/>
      <c r="C231" s="116"/>
      <c r="D231" s="116"/>
      <c r="E231" s="116"/>
      <c r="F231" s="114"/>
      <c r="G231" s="117"/>
      <c r="H231" s="117"/>
      <c r="I231" s="117"/>
      <c r="J231" s="117"/>
    </row>
    <row r="232" spans="2:10" ht="26.25" customHeight="1" x14ac:dyDescent="0.35">
      <c r="B232" s="116"/>
      <c r="C232" s="116"/>
      <c r="D232" s="116"/>
      <c r="E232" s="116"/>
      <c r="F232" s="114"/>
      <c r="G232" s="117"/>
      <c r="H232" s="117"/>
      <c r="I232" s="117"/>
      <c r="J232" s="117"/>
    </row>
    <row r="233" spans="2:10" ht="26.25" customHeight="1" x14ac:dyDescent="0.35">
      <c r="B233" s="116"/>
      <c r="C233" s="116"/>
      <c r="D233" s="116"/>
      <c r="E233" s="116"/>
      <c r="F233" s="114"/>
      <c r="G233" s="117"/>
      <c r="H233" s="117"/>
      <c r="I233" s="117"/>
      <c r="J233" s="117"/>
    </row>
    <row r="234" spans="2:10" ht="26.25" customHeight="1" x14ac:dyDescent="0.35">
      <c r="B234" s="116"/>
      <c r="C234" s="116"/>
      <c r="D234" s="116"/>
      <c r="E234" s="116"/>
      <c r="F234" s="114"/>
      <c r="G234" s="117"/>
      <c r="H234" s="117"/>
      <c r="I234" s="117"/>
      <c r="J234" s="117"/>
    </row>
    <row r="235" spans="2:10" ht="26.25" customHeight="1" x14ac:dyDescent="0.35">
      <c r="B235" s="116"/>
      <c r="C235" s="116"/>
      <c r="D235" s="116"/>
      <c r="E235" s="116"/>
      <c r="F235" s="114"/>
      <c r="G235" s="117"/>
      <c r="H235" s="117"/>
      <c r="I235" s="117"/>
      <c r="J235" s="117"/>
    </row>
    <row r="236" spans="2:10" ht="26.25" customHeight="1" x14ac:dyDescent="0.35">
      <c r="B236" s="116"/>
      <c r="C236" s="116"/>
      <c r="D236" s="116"/>
      <c r="E236" s="116"/>
      <c r="F236" s="114"/>
      <c r="G236" s="117"/>
      <c r="H236" s="117"/>
      <c r="I236" s="117"/>
      <c r="J236" s="117"/>
    </row>
    <row r="237" spans="2:10" ht="26.25" customHeight="1" x14ac:dyDescent="0.35">
      <c r="B237" s="116"/>
      <c r="C237" s="116"/>
      <c r="D237" s="116"/>
      <c r="E237" s="116"/>
      <c r="F237" s="114"/>
      <c r="G237" s="117"/>
      <c r="H237" s="117"/>
      <c r="I237" s="117"/>
      <c r="J237" s="117"/>
    </row>
    <row r="238" spans="2:10" ht="26.25" customHeight="1" x14ac:dyDescent="0.35">
      <c r="B238" s="116"/>
      <c r="C238" s="116"/>
      <c r="D238" s="116"/>
      <c r="E238" s="116"/>
      <c r="F238" s="114"/>
      <c r="G238" s="117"/>
      <c r="H238" s="117"/>
      <c r="I238" s="117"/>
      <c r="J238" s="117"/>
    </row>
    <row r="239" spans="2:10" ht="26.25" customHeight="1" x14ac:dyDescent="0.35">
      <c r="B239" s="116"/>
      <c r="C239" s="116"/>
      <c r="D239" s="116"/>
      <c r="E239" s="116"/>
      <c r="F239" s="114"/>
      <c r="G239" s="117"/>
      <c r="H239" s="117"/>
      <c r="I239" s="117"/>
      <c r="J239" s="117"/>
    </row>
    <row r="240" spans="2:10" ht="26.25" customHeight="1" x14ac:dyDescent="0.35">
      <c r="B240" s="116"/>
      <c r="C240" s="116"/>
      <c r="D240" s="116"/>
      <c r="E240" s="116"/>
      <c r="F240" s="114"/>
      <c r="G240" s="117"/>
      <c r="H240" s="117"/>
      <c r="I240" s="117"/>
      <c r="J240" s="117"/>
    </row>
    <row r="241" spans="2:10" ht="26.25" customHeight="1" x14ac:dyDescent="0.35">
      <c r="B241" s="116"/>
      <c r="C241" s="116"/>
      <c r="D241" s="116"/>
      <c r="E241" s="116"/>
      <c r="F241" s="114"/>
      <c r="G241" s="117"/>
      <c r="H241" s="117"/>
      <c r="I241" s="117"/>
      <c r="J241" s="117"/>
    </row>
    <row r="242" spans="2:10" ht="26.25" customHeight="1" x14ac:dyDescent="0.35">
      <c r="B242" s="116"/>
      <c r="C242" s="116"/>
      <c r="D242" s="116"/>
      <c r="E242" s="116"/>
      <c r="F242" s="114"/>
      <c r="G242" s="117"/>
      <c r="H242" s="117"/>
      <c r="I242" s="117"/>
      <c r="J242" s="117"/>
    </row>
    <row r="243" spans="2:10" ht="26.25" customHeight="1" x14ac:dyDescent="0.35">
      <c r="B243" s="116"/>
      <c r="C243" s="116"/>
      <c r="D243" s="116"/>
      <c r="E243" s="116"/>
      <c r="F243" s="114"/>
      <c r="G243" s="117"/>
      <c r="H243" s="117"/>
      <c r="I243" s="117"/>
      <c r="J243" s="117"/>
    </row>
    <row r="244" spans="2:10" ht="26.25" customHeight="1" x14ac:dyDescent="0.35">
      <c r="B244" s="116"/>
      <c r="C244" s="116"/>
      <c r="D244" s="116"/>
      <c r="E244" s="116"/>
      <c r="F244" s="114"/>
      <c r="G244" s="117"/>
      <c r="H244" s="117"/>
      <c r="I244" s="117"/>
      <c r="J244" s="117"/>
    </row>
    <row r="245" spans="2:10" ht="26.25" customHeight="1" x14ac:dyDescent="0.35">
      <c r="B245" s="116"/>
      <c r="C245" s="116"/>
      <c r="D245" s="116"/>
      <c r="E245" s="116"/>
      <c r="F245" s="114"/>
      <c r="G245" s="117"/>
      <c r="H245" s="117"/>
      <c r="I245" s="117"/>
      <c r="J245" s="117"/>
    </row>
    <row r="246" spans="2:10" ht="26.25" customHeight="1" x14ac:dyDescent="0.35">
      <c r="B246" s="116"/>
      <c r="C246" s="116"/>
      <c r="D246" s="116"/>
      <c r="E246" s="116"/>
      <c r="F246" s="114"/>
      <c r="G246" s="117"/>
      <c r="H246" s="117"/>
      <c r="I246" s="117"/>
      <c r="J246" s="117"/>
    </row>
    <row r="247" spans="2:10" ht="26.25" customHeight="1" x14ac:dyDescent="0.35">
      <c r="B247" s="116"/>
      <c r="C247" s="116"/>
      <c r="D247" s="116"/>
      <c r="E247" s="116"/>
      <c r="F247" s="114"/>
      <c r="G247" s="117"/>
      <c r="H247" s="117"/>
      <c r="I247" s="117"/>
      <c r="J247" s="117"/>
    </row>
    <row r="248" spans="2:10" ht="26.25" customHeight="1" x14ac:dyDescent="0.35">
      <c r="B248" s="116"/>
      <c r="C248" s="116"/>
      <c r="D248" s="116"/>
      <c r="E248" s="116"/>
      <c r="F248" s="114"/>
      <c r="G248" s="117"/>
      <c r="H248" s="117"/>
      <c r="I248" s="117"/>
      <c r="J248" s="117"/>
    </row>
    <row r="249" spans="2:10" ht="26.25" customHeight="1" x14ac:dyDescent="0.35">
      <c r="B249" s="116"/>
      <c r="C249" s="116"/>
      <c r="D249" s="116"/>
      <c r="E249" s="116"/>
      <c r="F249" s="114"/>
      <c r="G249" s="117"/>
      <c r="H249" s="117"/>
      <c r="I249" s="117"/>
      <c r="J249" s="117"/>
    </row>
    <row r="250" spans="2:10" ht="26.25" customHeight="1" x14ac:dyDescent="0.35">
      <c r="B250" s="116"/>
      <c r="C250" s="116"/>
      <c r="D250" s="116"/>
      <c r="E250" s="116"/>
      <c r="F250" s="114"/>
      <c r="G250" s="117"/>
      <c r="H250" s="117"/>
      <c r="I250" s="117"/>
      <c r="J250" s="117"/>
    </row>
    <row r="251" spans="2:10" ht="26.25" customHeight="1" x14ac:dyDescent="0.35">
      <c r="B251" s="116"/>
      <c r="C251" s="116"/>
      <c r="D251" s="116"/>
      <c r="E251" s="116"/>
      <c r="F251" s="114"/>
      <c r="G251" s="117"/>
      <c r="H251" s="117"/>
      <c r="I251" s="117"/>
      <c r="J251" s="117"/>
    </row>
    <row r="252" spans="2:10" ht="26.25" customHeight="1" x14ac:dyDescent="0.35">
      <c r="B252" s="116"/>
      <c r="C252" s="116"/>
      <c r="D252" s="116"/>
      <c r="E252" s="116"/>
      <c r="F252" s="114"/>
      <c r="G252" s="117"/>
      <c r="H252" s="117"/>
      <c r="I252" s="117"/>
      <c r="J252" s="117"/>
    </row>
    <row r="253" spans="2:10" ht="26.25" customHeight="1" x14ac:dyDescent="0.35">
      <c r="B253" s="116"/>
      <c r="C253" s="116"/>
      <c r="D253" s="116"/>
      <c r="E253" s="116"/>
      <c r="F253" s="114"/>
      <c r="G253" s="117"/>
      <c r="H253" s="117"/>
      <c r="I253" s="117"/>
      <c r="J253" s="117"/>
    </row>
    <row r="254" spans="2:10" ht="26.25" customHeight="1" x14ac:dyDescent="0.35">
      <c r="B254" s="116"/>
      <c r="C254" s="116"/>
      <c r="D254" s="116"/>
      <c r="E254" s="116"/>
      <c r="F254" s="114"/>
      <c r="G254" s="117"/>
      <c r="H254" s="117"/>
      <c r="I254" s="117"/>
      <c r="J254" s="117"/>
    </row>
    <row r="255" spans="2:10" ht="26.25" customHeight="1" x14ac:dyDescent="0.35">
      <c r="B255" s="116"/>
      <c r="C255" s="116"/>
      <c r="D255" s="116"/>
      <c r="E255" s="116"/>
      <c r="F255" s="114"/>
      <c r="G255" s="117"/>
      <c r="H255" s="117"/>
      <c r="I255" s="117"/>
      <c r="J255" s="117"/>
    </row>
    <row r="256" spans="2:10" ht="26.25" customHeight="1" x14ac:dyDescent="0.35">
      <c r="B256" s="116"/>
      <c r="C256" s="116"/>
      <c r="D256" s="116"/>
      <c r="E256" s="116"/>
      <c r="F256" s="114"/>
      <c r="G256" s="117"/>
      <c r="H256" s="117"/>
      <c r="I256" s="117"/>
      <c r="J256" s="117"/>
    </row>
    <row r="257" spans="2:10" ht="26.25" customHeight="1" x14ac:dyDescent="0.35">
      <c r="B257" s="116"/>
      <c r="C257" s="116"/>
      <c r="D257" s="116"/>
      <c r="E257" s="116"/>
      <c r="F257" s="114"/>
      <c r="G257" s="117"/>
      <c r="H257" s="117"/>
      <c r="I257" s="117"/>
      <c r="J257" s="117"/>
    </row>
    <row r="258" spans="2:10" ht="26.25" customHeight="1" x14ac:dyDescent="0.35">
      <c r="B258" s="116"/>
      <c r="C258" s="116"/>
      <c r="D258" s="116"/>
      <c r="E258" s="116"/>
      <c r="F258" s="114"/>
      <c r="G258" s="117"/>
      <c r="H258" s="117"/>
      <c r="I258" s="117"/>
      <c r="J258" s="117"/>
    </row>
    <row r="259" spans="2:10" ht="26.25" customHeight="1" x14ac:dyDescent="0.35">
      <c r="B259" s="116"/>
      <c r="C259" s="116"/>
      <c r="D259" s="116"/>
      <c r="E259" s="116"/>
      <c r="F259" s="114"/>
      <c r="G259" s="117"/>
      <c r="H259" s="117"/>
      <c r="I259" s="117"/>
      <c r="J259" s="117"/>
    </row>
    <row r="260" spans="2:10" ht="26.25" customHeight="1" x14ac:dyDescent="0.35">
      <c r="B260" s="116"/>
      <c r="C260" s="116"/>
      <c r="D260" s="116"/>
      <c r="E260" s="116"/>
      <c r="F260" s="114"/>
      <c r="G260" s="117"/>
      <c r="H260" s="117"/>
      <c r="I260" s="117"/>
      <c r="J260" s="117"/>
    </row>
    <row r="261" spans="2:10" ht="26.25" customHeight="1" x14ac:dyDescent="0.35">
      <c r="B261" s="116"/>
      <c r="C261" s="116"/>
      <c r="D261" s="116"/>
      <c r="E261" s="116"/>
      <c r="F261" s="114"/>
      <c r="G261" s="117"/>
      <c r="H261" s="117"/>
      <c r="I261" s="117"/>
      <c r="J261" s="117"/>
    </row>
    <row r="262" spans="2:10" ht="26.25" customHeight="1" x14ac:dyDescent="0.35">
      <c r="B262" s="116"/>
      <c r="C262" s="116"/>
      <c r="D262" s="116"/>
      <c r="E262" s="116"/>
      <c r="F262" s="114"/>
      <c r="G262" s="117"/>
      <c r="H262" s="117"/>
      <c r="I262" s="117"/>
      <c r="J262" s="117"/>
    </row>
    <row r="263" spans="2:10" ht="26.25" customHeight="1" x14ac:dyDescent="0.35">
      <c r="B263" s="116"/>
      <c r="C263" s="116"/>
      <c r="D263" s="116"/>
      <c r="E263" s="116"/>
      <c r="F263" s="114"/>
      <c r="G263" s="117"/>
      <c r="H263" s="117"/>
      <c r="I263" s="117"/>
      <c r="J263" s="117"/>
    </row>
    <row r="264" spans="2:10" ht="26.25" customHeight="1" x14ac:dyDescent="0.35">
      <c r="B264" s="116"/>
      <c r="C264" s="116"/>
      <c r="D264" s="116"/>
      <c r="E264" s="116"/>
      <c r="F264" s="114"/>
      <c r="G264" s="117"/>
      <c r="H264" s="117"/>
      <c r="I264" s="117"/>
      <c r="J264" s="117"/>
    </row>
    <row r="265" spans="2:10" ht="26.25" customHeight="1" x14ac:dyDescent="0.35">
      <c r="B265" s="116"/>
      <c r="C265" s="116"/>
      <c r="D265" s="116"/>
      <c r="E265" s="116"/>
      <c r="F265" s="114"/>
      <c r="G265" s="117"/>
      <c r="H265" s="117"/>
      <c r="I265" s="117"/>
      <c r="J265" s="117"/>
    </row>
    <row r="266" spans="2:10" ht="26.25" customHeight="1" x14ac:dyDescent="0.35">
      <c r="B266" s="116"/>
      <c r="C266" s="116"/>
      <c r="D266" s="116"/>
      <c r="E266" s="116"/>
      <c r="F266" s="114"/>
      <c r="G266" s="117"/>
      <c r="H266" s="117"/>
      <c r="I266" s="117"/>
      <c r="J266" s="117"/>
    </row>
    <row r="267" spans="2:10" ht="26.25" customHeight="1" x14ac:dyDescent="0.35">
      <c r="B267" s="116"/>
      <c r="C267" s="116"/>
      <c r="D267" s="116"/>
      <c r="E267" s="116"/>
      <c r="F267" s="114"/>
      <c r="G267" s="117"/>
      <c r="H267" s="117"/>
      <c r="I267" s="117"/>
      <c r="J267" s="117"/>
    </row>
    <row r="268" spans="2:10" ht="26.25" customHeight="1" x14ac:dyDescent="0.35">
      <c r="B268" s="116"/>
      <c r="C268" s="116"/>
      <c r="D268" s="116"/>
      <c r="E268" s="116"/>
      <c r="F268" s="114"/>
      <c r="G268" s="117"/>
      <c r="H268" s="117"/>
      <c r="I268" s="117"/>
      <c r="J268" s="117"/>
    </row>
    <row r="269" spans="2:10" ht="26.25" customHeight="1" x14ac:dyDescent="0.35">
      <c r="B269" s="116"/>
      <c r="C269" s="116"/>
      <c r="D269" s="116"/>
      <c r="E269" s="116"/>
      <c r="F269" s="114"/>
      <c r="G269" s="117"/>
      <c r="H269" s="117"/>
      <c r="I269" s="117"/>
      <c r="J269" s="117"/>
    </row>
    <row r="270" spans="2:10" ht="26.25" customHeight="1" x14ac:dyDescent="0.35">
      <c r="B270" s="116"/>
      <c r="C270" s="116"/>
      <c r="D270" s="116"/>
      <c r="E270" s="116"/>
      <c r="F270" s="114"/>
      <c r="G270" s="117"/>
      <c r="H270" s="117"/>
      <c r="I270" s="117"/>
      <c r="J270" s="117"/>
    </row>
    <row r="271" spans="2:10" ht="26.25" customHeight="1" x14ac:dyDescent="0.35">
      <c r="B271" s="116"/>
      <c r="C271" s="116"/>
      <c r="D271" s="116"/>
      <c r="E271" s="116"/>
      <c r="F271" s="114"/>
      <c r="G271" s="117"/>
      <c r="H271" s="117"/>
      <c r="I271" s="117"/>
      <c r="J271" s="117"/>
    </row>
    <row r="272" spans="2:10" ht="26.25" customHeight="1" x14ac:dyDescent="0.35">
      <c r="B272" s="116"/>
      <c r="C272" s="116"/>
      <c r="D272" s="116"/>
      <c r="E272" s="116"/>
      <c r="F272" s="114"/>
      <c r="G272" s="117"/>
      <c r="H272" s="117"/>
      <c r="I272" s="117"/>
      <c r="J272" s="117"/>
    </row>
    <row r="273" spans="2:10" ht="26.25" customHeight="1" x14ac:dyDescent="0.35">
      <c r="B273" s="116"/>
      <c r="C273" s="116"/>
      <c r="D273" s="116"/>
      <c r="E273" s="116"/>
      <c r="F273" s="114"/>
      <c r="G273" s="117"/>
      <c r="H273" s="117"/>
      <c r="I273" s="117"/>
      <c r="J273" s="117"/>
    </row>
    <row r="274" spans="2:10" ht="26.25" customHeight="1" x14ac:dyDescent="0.35">
      <c r="B274" s="116"/>
      <c r="C274" s="116"/>
      <c r="D274" s="116"/>
      <c r="E274" s="116"/>
      <c r="F274" s="114"/>
      <c r="G274" s="117"/>
      <c r="H274" s="117"/>
      <c r="I274" s="117"/>
      <c r="J274" s="117"/>
    </row>
    <row r="275" spans="2:10" ht="26.25" customHeight="1" x14ac:dyDescent="0.35">
      <c r="B275" s="116"/>
      <c r="C275" s="116"/>
      <c r="D275" s="116"/>
      <c r="E275" s="116"/>
      <c r="F275" s="114"/>
      <c r="G275" s="117"/>
      <c r="H275" s="117"/>
      <c r="I275" s="117"/>
      <c r="J275" s="117"/>
    </row>
    <row r="276" spans="2:10" ht="26.25" customHeight="1" x14ac:dyDescent="0.35">
      <c r="B276" s="116"/>
      <c r="C276" s="116"/>
      <c r="D276" s="116"/>
      <c r="E276" s="116"/>
      <c r="F276" s="114"/>
      <c r="G276" s="117"/>
      <c r="H276" s="117"/>
      <c r="I276" s="117"/>
      <c r="J276" s="117"/>
    </row>
    <row r="277" spans="2:10" ht="26.25" customHeight="1" x14ac:dyDescent="0.35">
      <c r="B277" s="116"/>
      <c r="C277" s="116"/>
      <c r="D277" s="116"/>
      <c r="E277" s="116"/>
      <c r="F277" s="114"/>
      <c r="G277" s="117"/>
      <c r="H277" s="117"/>
      <c r="I277" s="117"/>
      <c r="J277" s="117"/>
    </row>
    <row r="278" spans="2:10" ht="26.25" customHeight="1" x14ac:dyDescent="0.35">
      <c r="B278" s="116"/>
      <c r="C278" s="116"/>
      <c r="D278" s="116"/>
      <c r="E278" s="116"/>
      <c r="F278" s="114"/>
      <c r="G278" s="117"/>
      <c r="H278" s="117"/>
      <c r="I278" s="117"/>
      <c r="J278" s="117"/>
    </row>
    <row r="279" spans="2:10" ht="26.25" customHeight="1" x14ac:dyDescent="0.35">
      <c r="B279" s="116"/>
      <c r="C279" s="116"/>
      <c r="D279" s="116"/>
      <c r="E279" s="116"/>
      <c r="F279" s="114"/>
      <c r="G279" s="117"/>
      <c r="H279" s="117"/>
      <c r="I279" s="117"/>
      <c r="J279" s="117"/>
    </row>
    <row r="280" spans="2:10" ht="26.25" customHeight="1" x14ac:dyDescent="0.35">
      <c r="B280" s="116"/>
      <c r="C280" s="116"/>
      <c r="D280" s="116"/>
      <c r="E280" s="116"/>
      <c r="F280" s="114"/>
      <c r="G280" s="117"/>
      <c r="H280" s="117"/>
      <c r="I280" s="117"/>
      <c r="J280" s="117"/>
    </row>
    <row r="281" spans="2:10" ht="26.25" customHeight="1" x14ac:dyDescent="0.35">
      <c r="B281" s="116"/>
      <c r="C281" s="116"/>
      <c r="D281" s="116"/>
      <c r="E281" s="116"/>
      <c r="F281" s="114"/>
      <c r="G281" s="117"/>
      <c r="H281" s="117"/>
      <c r="I281" s="117"/>
      <c r="J281" s="117"/>
    </row>
    <row r="282" spans="2:10" ht="26.25" customHeight="1" x14ac:dyDescent="0.35">
      <c r="B282" s="116"/>
      <c r="C282" s="116"/>
      <c r="D282" s="116"/>
      <c r="E282" s="116"/>
      <c r="F282" s="114"/>
      <c r="G282" s="117"/>
      <c r="H282" s="117"/>
      <c r="I282" s="117"/>
      <c r="J282" s="117"/>
    </row>
    <row r="283" spans="2:10" ht="26.25" customHeight="1" x14ac:dyDescent="0.35">
      <c r="B283" s="116"/>
      <c r="C283" s="116"/>
      <c r="D283" s="116"/>
      <c r="E283" s="116"/>
      <c r="F283" s="114"/>
      <c r="G283" s="117"/>
      <c r="H283" s="117"/>
      <c r="I283" s="117"/>
      <c r="J283" s="117"/>
    </row>
    <row r="284" spans="2:10" ht="26.25" customHeight="1" x14ac:dyDescent="0.35">
      <c r="B284" s="116"/>
      <c r="C284" s="116"/>
      <c r="D284" s="116"/>
      <c r="E284" s="116"/>
      <c r="F284" s="114"/>
      <c r="G284" s="117"/>
      <c r="H284" s="117"/>
      <c r="I284" s="117"/>
      <c r="J284" s="117"/>
    </row>
    <row r="285" spans="2:10" ht="26.25" customHeight="1" x14ac:dyDescent="0.35">
      <c r="B285" s="116"/>
      <c r="C285" s="116"/>
      <c r="D285" s="116"/>
      <c r="E285" s="116"/>
      <c r="F285" s="114"/>
      <c r="G285" s="117"/>
      <c r="H285" s="117"/>
      <c r="I285" s="117"/>
      <c r="J285" s="117"/>
    </row>
    <row r="286" spans="2:10" ht="26.25" customHeight="1" x14ac:dyDescent="0.35">
      <c r="B286" s="116"/>
      <c r="C286" s="116"/>
      <c r="D286" s="116"/>
      <c r="E286" s="116"/>
      <c r="F286" s="114"/>
      <c r="G286" s="117"/>
      <c r="H286" s="117"/>
      <c r="I286" s="117"/>
      <c r="J286" s="117"/>
    </row>
    <row r="287" spans="2:10" ht="26.25" customHeight="1" x14ac:dyDescent="0.35">
      <c r="B287" s="116"/>
      <c r="C287" s="116"/>
      <c r="D287" s="116"/>
      <c r="E287" s="116"/>
      <c r="F287" s="114"/>
      <c r="G287" s="117"/>
      <c r="H287" s="117"/>
      <c r="I287" s="117"/>
      <c r="J287" s="117"/>
    </row>
    <row r="288" spans="2:10" ht="26.25" customHeight="1" x14ac:dyDescent="0.35">
      <c r="B288" s="116"/>
      <c r="C288" s="116"/>
      <c r="D288" s="116"/>
      <c r="E288" s="116"/>
      <c r="F288" s="114"/>
      <c r="G288" s="117"/>
      <c r="H288" s="117"/>
      <c r="I288" s="117"/>
      <c r="J288" s="117"/>
    </row>
    <row r="289" spans="2:10" ht="26.25" customHeight="1" x14ac:dyDescent="0.35">
      <c r="B289" s="116"/>
      <c r="C289" s="116"/>
      <c r="D289" s="116"/>
      <c r="E289" s="116"/>
      <c r="F289" s="114"/>
      <c r="G289" s="117"/>
      <c r="H289" s="117"/>
      <c r="I289" s="117"/>
      <c r="J289" s="117"/>
    </row>
    <row r="290" spans="2:10" ht="26.25" customHeight="1" x14ac:dyDescent="0.35">
      <c r="B290" s="116"/>
      <c r="C290" s="116"/>
      <c r="D290" s="116"/>
      <c r="E290" s="116"/>
      <c r="F290" s="114"/>
      <c r="G290" s="117"/>
      <c r="H290" s="117"/>
      <c r="I290" s="117"/>
      <c r="J290" s="117"/>
    </row>
    <row r="291" spans="2:10" ht="26.25" customHeight="1" x14ac:dyDescent="0.35">
      <c r="B291" s="116"/>
      <c r="C291" s="116"/>
      <c r="D291" s="116"/>
      <c r="E291" s="116"/>
      <c r="F291" s="114"/>
      <c r="G291" s="117"/>
      <c r="H291" s="117"/>
      <c r="I291" s="117"/>
      <c r="J291" s="117"/>
    </row>
    <row r="292" spans="2:10" ht="26.25" customHeight="1" x14ac:dyDescent="0.35">
      <c r="B292" s="116"/>
      <c r="C292" s="116"/>
      <c r="D292" s="116"/>
      <c r="E292" s="116"/>
      <c r="F292" s="114"/>
      <c r="G292" s="117"/>
      <c r="H292" s="117"/>
      <c r="I292" s="117"/>
      <c r="J292" s="117"/>
    </row>
    <row r="293" spans="2:10" ht="26.25" customHeight="1" x14ac:dyDescent="0.35">
      <c r="B293" s="116"/>
      <c r="C293" s="116"/>
      <c r="D293" s="116"/>
      <c r="E293" s="116"/>
      <c r="F293" s="114"/>
      <c r="G293" s="117"/>
      <c r="H293" s="117"/>
      <c r="I293" s="117"/>
      <c r="J293" s="117"/>
    </row>
    <row r="294" spans="2:10" ht="26.25" customHeight="1" x14ac:dyDescent="0.35">
      <c r="B294" s="116"/>
      <c r="C294" s="116"/>
      <c r="D294" s="116"/>
      <c r="E294" s="116"/>
      <c r="F294" s="114"/>
      <c r="G294" s="117"/>
      <c r="H294" s="117"/>
      <c r="I294" s="117"/>
      <c r="J294" s="117"/>
    </row>
    <row r="295" spans="2:10" ht="26.25" customHeight="1" x14ac:dyDescent="0.35">
      <c r="B295" s="116"/>
      <c r="C295" s="116"/>
      <c r="D295" s="116"/>
      <c r="E295" s="116"/>
      <c r="F295" s="114"/>
      <c r="G295" s="117"/>
      <c r="H295" s="117"/>
      <c r="I295" s="117"/>
      <c r="J295" s="117"/>
    </row>
    <row r="296" spans="2:10" ht="26.25" customHeight="1" x14ac:dyDescent="0.35">
      <c r="B296" s="116"/>
      <c r="C296" s="116"/>
      <c r="D296" s="116"/>
      <c r="E296" s="116"/>
      <c r="F296" s="114"/>
      <c r="G296" s="117"/>
      <c r="H296" s="117"/>
      <c r="I296" s="117"/>
      <c r="J296" s="117"/>
    </row>
    <row r="297" spans="2:10" ht="26.25" customHeight="1" x14ac:dyDescent="0.35">
      <c r="B297" s="116"/>
      <c r="C297" s="116"/>
      <c r="D297" s="116"/>
      <c r="E297" s="116"/>
      <c r="F297" s="114"/>
      <c r="G297" s="117"/>
      <c r="H297" s="117"/>
      <c r="I297" s="117"/>
      <c r="J297" s="117"/>
    </row>
  </sheetData>
  <mergeCells count="41">
    <mergeCell ref="L16:N16"/>
    <mergeCell ref="L17:N17"/>
    <mergeCell ref="L11:N11"/>
    <mergeCell ref="L12:N12"/>
    <mergeCell ref="L13:N13"/>
    <mergeCell ref="L14:N14"/>
    <mergeCell ref="L15:N15"/>
    <mergeCell ref="L40:M40"/>
    <mergeCell ref="N19:Q19"/>
    <mergeCell ref="N20:O20"/>
    <mergeCell ref="L21:M21"/>
    <mergeCell ref="L22:M22"/>
    <mergeCell ref="L23:M23"/>
    <mergeCell ref="M29:Q30"/>
    <mergeCell ref="M31:N31"/>
    <mergeCell ref="M32:N32"/>
    <mergeCell ref="M33:N33"/>
    <mergeCell ref="M34:N34"/>
    <mergeCell ref="Q31:Q34"/>
    <mergeCell ref="L38:M38"/>
    <mergeCell ref="L39:M39"/>
    <mergeCell ref="L37:M37"/>
    <mergeCell ref="L36:M36"/>
    <mergeCell ref="L7:M7"/>
    <mergeCell ref="N7:O7"/>
    <mergeCell ref="P7:Q7"/>
    <mergeCell ref="L8:M8"/>
    <mergeCell ref="N8:O8"/>
    <mergeCell ref="P8:Q8"/>
    <mergeCell ref="L5:M5"/>
    <mergeCell ref="N5:O5"/>
    <mergeCell ref="P5:Q5"/>
    <mergeCell ref="L6:M6"/>
    <mergeCell ref="N6:O6"/>
    <mergeCell ref="P6:Q6"/>
    <mergeCell ref="D1:J1"/>
    <mergeCell ref="D2:J2"/>
    <mergeCell ref="L4:M4"/>
    <mergeCell ref="N4:O4"/>
    <mergeCell ref="P4:Q4"/>
    <mergeCell ref="P3:Q3"/>
  </mergeCells>
  <printOptions horizontalCentered="1"/>
  <pageMargins left="0" right="0" top="0" bottom="0" header="0" footer="0"/>
  <pageSetup paperSize="9" scale="55" orientation="portrait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17</xdr:col>
                    <xdr:colOff>523875</xdr:colOff>
                    <xdr:row>5</xdr:row>
                    <xdr:rowOff>123825</xdr:rowOff>
                  </from>
                  <to>
                    <xdr:col>18</xdr:col>
                    <xdr:colOff>542925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949"/>
  <sheetViews>
    <sheetView showGridLines="0" rightToLeft="1" topLeftCell="P1" zoomScale="90" zoomScaleNormal="90" workbookViewId="0"/>
  </sheetViews>
  <sheetFormatPr baseColWidth="10" defaultColWidth="0" defaultRowHeight="18.75" x14ac:dyDescent="0.3"/>
  <cols>
    <col min="1" max="1" width="36.42578125" style="9" hidden="1" customWidth="1"/>
    <col min="2" max="2" width="16.28515625" style="9" hidden="1" customWidth="1"/>
    <col min="3" max="3" width="17.85546875" style="132" hidden="1" customWidth="1"/>
    <col min="4" max="4" width="16" style="9" hidden="1" customWidth="1"/>
    <col min="5" max="5" width="16.5703125" style="9" hidden="1" customWidth="1"/>
    <col min="6" max="6" width="7.5703125" style="9" hidden="1" customWidth="1"/>
    <col min="7" max="9" width="7.42578125" style="9" hidden="1" customWidth="1"/>
    <col min="10" max="12" width="10.7109375" style="134" hidden="1" customWidth="1"/>
    <col min="13" max="13" width="11.7109375" style="64" hidden="1" customWidth="1"/>
    <col min="14" max="15" width="10.140625" style="64" hidden="1" customWidth="1"/>
    <col min="16" max="16" width="3.140625" style="4" customWidth="1"/>
    <col min="17" max="17" width="13.42578125" style="8" customWidth="1"/>
    <col min="18" max="18" width="11.42578125" style="8" customWidth="1"/>
    <col min="19" max="19" width="10.28515625" style="8" customWidth="1"/>
    <col min="20" max="20" width="17.42578125" style="8" customWidth="1"/>
    <col min="21" max="21" width="15.140625" style="8" customWidth="1"/>
    <col min="22" max="22" width="19.28515625" style="8" customWidth="1"/>
    <col min="23" max="23" width="13.5703125" style="9" customWidth="1"/>
    <col min="24" max="28" width="12.7109375" style="9" customWidth="1"/>
    <col min="29" max="29" width="16.140625" style="9" customWidth="1"/>
    <col min="30" max="30" width="11.85546875" style="9" customWidth="1"/>
    <col min="31" max="31" width="12.7109375" style="9" hidden="1" customWidth="1"/>
    <col min="32" max="16384" width="11.42578125" style="9" hidden="1"/>
  </cols>
  <sheetData>
    <row r="1" spans="1:31" ht="53.25" customHeight="1" x14ac:dyDescent="0.7">
      <c r="A1" s="1" t="s">
        <v>26</v>
      </c>
      <c r="B1" s="2"/>
      <c r="C1" s="129"/>
      <c r="D1" s="2"/>
      <c r="E1" s="2"/>
      <c r="F1" s="2"/>
      <c r="G1" s="3"/>
      <c r="H1" s="2"/>
      <c r="I1" s="2"/>
      <c r="J1" s="133"/>
      <c r="K1" s="133"/>
      <c r="L1" s="133"/>
      <c r="M1" s="2"/>
      <c r="N1" s="2"/>
      <c r="O1" s="2"/>
      <c r="Q1" s="5"/>
      <c r="R1" s="6"/>
      <c r="S1" s="69"/>
      <c r="T1" s="7"/>
      <c r="V1" s="142"/>
      <c r="W1" s="142"/>
      <c r="X1" s="142"/>
      <c r="Y1" s="142"/>
      <c r="Z1" s="142"/>
      <c r="AA1" s="142"/>
      <c r="AB1" s="142"/>
    </row>
    <row r="2" spans="1:31" ht="37.5" customHeight="1" x14ac:dyDescent="0.35">
      <c r="A2" s="2"/>
      <c r="B2" s="2"/>
      <c r="C2" s="129"/>
      <c r="D2" s="2"/>
      <c r="E2" s="2"/>
      <c r="F2" s="2"/>
      <c r="G2" s="2"/>
      <c r="H2" s="2"/>
      <c r="I2" s="2"/>
      <c r="J2" s="133"/>
      <c r="K2" s="133"/>
      <c r="L2" s="133"/>
      <c r="M2" s="4"/>
      <c r="N2" s="2"/>
      <c r="O2" s="2"/>
      <c r="Q2" s="202" t="s">
        <v>41</v>
      </c>
      <c r="R2" s="202"/>
      <c r="S2" s="202"/>
      <c r="T2" s="202"/>
      <c r="U2" s="202"/>
      <c r="V2" s="202"/>
      <c r="W2" s="153" t="str">
        <f>[2]Data!E7</f>
        <v xml:space="preserve">المستوى   </v>
      </c>
      <c r="X2" s="203" t="str">
        <f>[2]Data!F7</f>
        <v>السادس ابتدائي عام</v>
      </c>
      <c r="Y2" s="203"/>
      <c r="Z2" s="203"/>
      <c r="AA2" s="203"/>
      <c r="AB2" s="203"/>
      <c r="AC2" s="203"/>
      <c r="AD2" s="10"/>
    </row>
    <row r="3" spans="1:31" ht="27.75" customHeight="1" x14ac:dyDescent="0.35">
      <c r="A3" s="2"/>
      <c r="B3" s="2"/>
      <c r="C3" s="129"/>
      <c r="M3" s="4"/>
      <c r="N3" s="9"/>
      <c r="O3" s="9"/>
      <c r="Q3" s="202"/>
      <c r="R3" s="202"/>
      <c r="S3" s="202"/>
      <c r="T3" s="202"/>
      <c r="U3" s="202"/>
      <c r="V3" s="202"/>
      <c r="W3" s="153"/>
      <c r="X3" s="203"/>
      <c r="Y3" s="203"/>
      <c r="Z3" s="203"/>
      <c r="AA3" s="203"/>
      <c r="AB3" s="203"/>
      <c r="AC3" s="203"/>
      <c r="AD3" s="10"/>
    </row>
    <row r="4" spans="1:31" ht="9.75" customHeight="1" x14ac:dyDescent="0.35">
      <c r="A4" s="2"/>
      <c r="B4" s="2"/>
      <c r="C4" s="129"/>
      <c r="M4" s="9"/>
      <c r="N4" s="9"/>
      <c r="O4" s="9"/>
      <c r="Q4" s="11"/>
      <c r="R4" s="11"/>
      <c r="S4" s="11"/>
      <c r="T4" s="11"/>
      <c r="U4" s="11"/>
      <c r="V4" s="11"/>
      <c r="X4" s="11"/>
      <c r="Y4" s="204" t="s">
        <v>45</v>
      </c>
      <c r="Z4" s="204"/>
      <c r="AA4" s="204"/>
      <c r="AB4" s="204"/>
      <c r="AC4" s="204"/>
      <c r="AD4" s="11"/>
    </row>
    <row r="5" spans="1:31" ht="24" thickBot="1" x14ac:dyDescent="0.4">
      <c r="A5" s="2"/>
      <c r="B5" s="2"/>
      <c r="C5" s="129"/>
      <c r="D5" s="2"/>
      <c r="E5" s="2"/>
      <c r="F5" s="2"/>
      <c r="H5" s="2"/>
      <c r="J5" s="133"/>
      <c r="K5" s="133"/>
      <c r="L5" s="133"/>
      <c r="M5" s="2"/>
      <c r="N5" s="2"/>
      <c r="O5" s="2"/>
      <c r="Q5" s="2" t="str">
        <f>[2]Data!B5</f>
        <v xml:space="preserve">أكاديمية </v>
      </c>
      <c r="R5" s="2" t="str">
        <f>[2]Data!C5</f>
        <v>الرباط - سلا - القنيطرة</v>
      </c>
      <c r="S5" s="2"/>
      <c r="T5" s="9"/>
      <c r="U5" s="2" t="str">
        <f>[2]Data!E5</f>
        <v>المديرية الإقليمية</v>
      </c>
      <c r="V5" s="2" t="str">
        <f>[2]Data!G5</f>
        <v>إقليم: القنيطرة</v>
      </c>
      <c r="Y5" s="205"/>
      <c r="Z5" s="205"/>
      <c r="AA5" s="205"/>
      <c r="AB5" s="205"/>
      <c r="AC5" s="205"/>
    </row>
    <row r="6" spans="1:31" ht="24" thickBot="1" x14ac:dyDescent="0.4">
      <c r="A6" s="2"/>
      <c r="B6" s="2"/>
      <c r="C6" s="129"/>
      <c r="D6" s="2"/>
      <c r="E6" s="2"/>
      <c r="F6" s="2"/>
      <c r="H6" s="2"/>
      <c r="J6" s="133"/>
      <c r="K6" s="133"/>
      <c r="L6" s="133"/>
      <c r="M6" s="2"/>
      <c r="N6" s="2"/>
      <c r="O6" s="2"/>
      <c r="Q6" s="2" t="str">
        <f>[2]Data!B7</f>
        <v>مؤسسة</v>
      </c>
      <c r="R6" s="2" t="str">
        <f>[2]Data!$C$7</f>
        <v>أهلامين</v>
      </c>
      <c r="S6" s="2"/>
      <c r="T6" s="9"/>
      <c r="U6" s="9"/>
      <c r="V6" s="12" t="str">
        <f>[2]Data!$L$5</f>
        <v>2018/2019</v>
      </c>
      <c r="X6" s="13" t="s">
        <v>5</v>
      </c>
      <c r="Y6" s="175" t="s">
        <v>33</v>
      </c>
      <c r="Z6" s="176"/>
      <c r="AA6" s="14" t="s">
        <v>34</v>
      </c>
      <c r="AB6" s="14" t="s">
        <v>35</v>
      </c>
      <c r="AC6" s="14" t="s">
        <v>37</v>
      </c>
      <c r="AD6" s="15"/>
    </row>
    <row r="7" spans="1:31" ht="9" customHeight="1" thickBot="1" x14ac:dyDescent="0.4">
      <c r="A7" s="2"/>
      <c r="B7" s="2"/>
      <c r="C7" s="129"/>
      <c r="D7" s="2"/>
      <c r="E7" s="2"/>
      <c r="F7" s="2"/>
      <c r="H7" s="2"/>
      <c r="J7" s="133"/>
      <c r="K7" s="133"/>
      <c r="L7" s="133"/>
      <c r="M7" s="2"/>
      <c r="N7" s="2"/>
      <c r="O7" s="2"/>
      <c r="Q7" s="2"/>
      <c r="R7" s="2"/>
      <c r="S7" s="2"/>
      <c r="T7" s="9"/>
      <c r="U7" s="2"/>
      <c r="V7" s="9"/>
      <c r="W7" s="2"/>
      <c r="X7" s="16"/>
    </row>
    <row r="8" spans="1:31" ht="24" thickBot="1" x14ac:dyDescent="0.4">
      <c r="A8" s="2"/>
      <c r="B8" s="2"/>
      <c r="C8" s="129"/>
      <c r="D8" s="2"/>
      <c r="E8" s="2"/>
      <c r="F8" s="2"/>
      <c r="G8" s="2"/>
      <c r="I8" s="2"/>
      <c r="J8" s="133"/>
      <c r="K8" s="133"/>
      <c r="M8" s="2"/>
      <c r="N8" s="2"/>
      <c r="O8" s="2"/>
      <c r="T8" s="17" t="s">
        <v>32</v>
      </c>
      <c r="U8" s="18" t="s">
        <v>30</v>
      </c>
      <c r="V8" s="19" t="s">
        <v>31</v>
      </c>
      <c r="X8" s="20">
        <v>1</v>
      </c>
      <c r="Y8" s="198" t="str">
        <f>IFERROR(INDEX(ahlamine2,MATCH(X8,ahlamine21,0))," ")</f>
        <v>أهلمين1</v>
      </c>
      <c r="Z8" s="199"/>
      <c r="AA8" s="65" t="str">
        <f>IFERROR(INDEX(ahlamine3,MATCH(X8,ahlamine21,0))," ")</f>
        <v>أنثى</v>
      </c>
      <c r="AB8" s="66">
        <f>IFERROR(INDEX(ahlamine31,MATCH(X8,ahlamine21,0))," ")</f>
        <v>9.09</v>
      </c>
      <c r="AC8" s="65" t="str">
        <f>IFERROR(INDEX(ahlamine41,MATCH(X8,ahlamine21,0))," ")</f>
        <v>6APG-1</v>
      </c>
      <c r="AD8" s="15"/>
      <c r="AE8" s="4" t="s">
        <v>42</v>
      </c>
    </row>
    <row r="9" spans="1:31" ht="27" thickBot="1" x14ac:dyDescent="0.4">
      <c r="A9" s="23"/>
      <c r="B9" s="23"/>
      <c r="C9" s="130" t="s">
        <v>36</v>
      </c>
      <c r="D9" s="23" t="str">
        <f>[2]Data!B10</f>
        <v>رقم التلميذ</v>
      </c>
      <c r="E9" s="23" t="str">
        <f>[2]Data!C10</f>
        <v>الاسم و النسب</v>
      </c>
      <c r="F9" s="23" t="str">
        <f>[2]Data!D10</f>
        <v>النوع</v>
      </c>
      <c r="G9" s="23" t="str">
        <f>[2]Data!E10</f>
        <v>سنوات التمدرس</v>
      </c>
      <c r="H9" s="23"/>
      <c r="I9" s="23"/>
      <c r="J9" s="88" t="s">
        <v>38</v>
      </c>
      <c r="K9" s="88" t="s">
        <v>39</v>
      </c>
      <c r="L9" s="138" t="s">
        <v>40</v>
      </c>
      <c r="M9" s="139" t="s">
        <v>1</v>
      </c>
      <c r="N9" s="139" t="s">
        <v>5</v>
      </c>
      <c r="O9" s="139"/>
      <c r="Q9" s="206" t="s">
        <v>10</v>
      </c>
      <c r="R9" s="207"/>
      <c r="S9" s="208"/>
      <c r="T9" s="27">
        <f>SUM(U9:V9)</f>
        <v>390</v>
      </c>
      <c r="U9" s="28">
        <f>COUNTIF(ahlamine3,U8)</f>
        <v>140</v>
      </c>
      <c r="V9" s="29">
        <f>COUNTIF(ahlamine3,V8)</f>
        <v>250</v>
      </c>
      <c r="X9" s="20">
        <v>2</v>
      </c>
      <c r="Y9" s="198" t="str">
        <f>IFERROR(INDEX(ahlamine2,MATCH(X9,ahlamine21,0))," ")</f>
        <v>أهلمين1</v>
      </c>
      <c r="Z9" s="199"/>
      <c r="AA9" s="65" t="str">
        <f>IFERROR(INDEX(ahlamine3,MATCH(X9,ahlamine21,0))," ")</f>
        <v>أنثى</v>
      </c>
      <c r="AB9" s="66">
        <f>IFERROR(INDEX(ahlamine31,MATCH(X9,ahlamine21,0))," ")</f>
        <v>9.09</v>
      </c>
      <c r="AC9" s="65" t="str">
        <f>IFERROR(INDEX(ahlamine41,MATCH(X9,ahlamine21,0))," ")</f>
        <v>6APG-2</v>
      </c>
      <c r="AD9" s="15"/>
      <c r="AE9" s="4" t="s">
        <v>43</v>
      </c>
    </row>
    <row r="10" spans="1:31" ht="27" thickBot="1" x14ac:dyDescent="0.45">
      <c r="A10" s="140" t="str">
        <f>$R$6&amp;"_"&amp;O10</f>
        <v>أهلامين_1</v>
      </c>
      <c r="B10" s="30" t="str">
        <f>C10&amp;"_"&amp;COUNTIF($C$10:$C$10:C10,C10)</f>
        <v>6APG-1_1</v>
      </c>
      <c r="C10" s="131" t="str">
        <f>IFERROR(INDEX(القاعدة!C:C,MATCH(ahlamine!A10,القاعدة!$A:$A,0))," ")</f>
        <v>6APG-1</v>
      </c>
      <c r="D10" s="131" t="str">
        <f>IFERROR(INDEX(القاعدة!D:D,MATCH(ahlamine!A10,القاعدة!$A:$A,0))," ")</f>
        <v>D133174574</v>
      </c>
      <c r="E10" s="131" t="str">
        <f>IFERROR(INDEX(القاعدة!E:E,MATCH(ahlamine!A10,القاعدة!$A:$A,0))," ")</f>
        <v>أهلمين1</v>
      </c>
      <c r="F10" s="131" t="str">
        <f>IFERROR(INDEX(القاعدة!F:F,MATCH(ahlamine!A10,القاعدة!$A:$A,0))," ")</f>
        <v>أنثى</v>
      </c>
      <c r="G10" s="131" t="str">
        <f>IFERROR(INDEX(القاعدة!G:G,MATCH(ahlamine!A10,القاعدة!$A:$A,0))," ")</f>
        <v xml:space="preserve"> </v>
      </c>
      <c r="H10" s="131">
        <f>IFERROR(INDEX(القاعدة!H:H,MATCH(ahlamine!A10,القاعدة!$A:$A,0))," ")</f>
        <v>1</v>
      </c>
      <c r="I10" s="131">
        <f>IFERROR(INDEX(القاعدة!I:I,MATCH(ahlamine!A10,القاعدة!$A:$A,0))," ")</f>
        <v>1</v>
      </c>
      <c r="J10" s="135">
        <f>IFERROR(INDEX(القاعدة!J:J,MATCH(ahlamine!A10,القاعدة!$A:$A,0))," ")</f>
        <v>8.61</v>
      </c>
      <c r="K10" s="135">
        <f>IFERROR(INDEX(القاعدة!L:L,MATCH(ahlamine!A10,القاعدة!$A:$A,0))," ")</f>
        <v>9.57</v>
      </c>
      <c r="L10" s="136">
        <f>IFERROR(AVERAGE(J10:K10),"")</f>
        <v>9.09</v>
      </c>
      <c r="M10" s="31" t="str">
        <f>IF(ISBLANK(L10)," ",IF(L10&lt;=2.5,"توبيخ",IF(AND(L10&gt;=2.51,L10&lt;=3),"إنذار",IF(AND(L10&gt;=3.001,L10&lt;=4),"تنبيه",IF(AND(L10&gt;=6,L10&lt;=6.99),"لوحة الشرف",IF(AND(L10&gt;=7,L10&lt;=7.99),"تشجيع",IF(AND(L10&gt;=8,L10&lt;=9.99),"تنويه","")))))))</f>
        <v>تنويه</v>
      </c>
      <c r="N10" s="141">
        <f>IFERROR(RANK(L10,ahlamine31)+COUNTIF($L$10:L10,L10)-1," ")</f>
        <v>1</v>
      </c>
      <c r="O10" s="141">
        <v>1</v>
      </c>
      <c r="P10" s="137"/>
      <c r="Q10" s="209" t="s">
        <v>11</v>
      </c>
      <c r="R10" s="210"/>
      <c r="S10" s="211"/>
      <c r="T10" s="32">
        <f t="shared" ref="T10:T15" si="0">COUNTIF(ahlam1,Q10)</f>
        <v>40</v>
      </c>
      <c r="U10" s="33">
        <f t="shared" ref="U10:U15" si="1">COUNTIFS(ahlam1,Q10,ahlamine3,$U$8)</f>
        <v>10</v>
      </c>
      <c r="V10" s="34">
        <f t="shared" ref="V10:V15" si="2">COUNTIFS(ahlam1,Q10,ahlamine3,$V$8)</f>
        <v>30</v>
      </c>
      <c r="X10" s="13">
        <v>3</v>
      </c>
      <c r="Y10" s="200" t="str">
        <f>IFERROR(INDEX(ahlamine2,MATCH(X10,ahlamine21,0))," ")</f>
        <v>أهلمين1</v>
      </c>
      <c r="Z10" s="201"/>
      <c r="AA10" s="67" t="str">
        <f>IFERROR(INDEX(ahlamine3,MATCH(X10,ahlamine21,0))," ")</f>
        <v>أنثى</v>
      </c>
      <c r="AB10" s="68">
        <f>IFERROR(INDEX(ahlamine31,MATCH(X10,ahlamine21,0))," ")</f>
        <v>9.09</v>
      </c>
      <c r="AC10" s="67" t="str">
        <f>IFERROR(INDEX(ahlamine41,MATCH(X10,ahlamine21,0))," ")</f>
        <v>6APG-3</v>
      </c>
      <c r="AD10" s="15"/>
      <c r="AE10" s="4" t="s">
        <v>44</v>
      </c>
    </row>
    <row r="11" spans="1:31" ht="26.25" x14ac:dyDescent="0.4">
      <c r="A11" s="140" t="str">
        <f t="shared" ref="A11:A74" si="3">$R$6&amp;"_"&amp;O11</f>
        <v>أهلامين_2</v>
      </c>
      <c r="B11" s="30" t="str">
        <f>C11&amp;"_"&amp;COUNTIF($C$10:$C$10:C11,C11)</f>
        <v>6APG-1_2</v>
      </c>
      <c r="C11" s="131" t="str">
        <f>IFERROR(INDEX(القاعدة!C:C,MATCH(ahlamine!A11,القاعدة!$A:$A,0))," ")</f>
        <v>6APG-1</v>
      </c>
      <c r="D11" s="131" t="str">
        <f>IFERROR(INDEX(القاعدة!D:D,MATCH(ahlamine!A11,القاعدة!$A:$A,0))," ")</f>
        <v>E132012602</v>
      </c>
      <c r="E11" s="131" t="str">
        <f>IFERROR(INDEX(القاعدة!E:E,MATCH(ahlamine!A11,القاعدة!$A:$A,0))," ")</f>
        <v>أهلمين2</v>
      </c>
      <c r="F11" s="131" t="str">
        <f>IFERROR(INDEX(القاعدة!F:F,MATCH(ahlamine!A11,القاعدة!$A:$A,0))," ")</f>
        <v>أنثى</v>
      </c>
      <c r="G11" s="131" t="str">
        <f>IFERROR(INDEX(القاعدة!G:G,MATCH(ahlamine!A11,القاعدة!$A:$A,0))," ")</f>
        <v xml:space="preserve"> </v>
      </c>
      <c r="H11" s="131">
        <f>IFERROR(INDEX(القاعدة!H:H,MATCH(ahlamine!A11,القاعدة!$A:$A,0))," ")</f>
        <v>1</v>
      </c>
      <c r="I11" s="131">
        <f>IFERROR(INDEX(القاعدة!I:I,MATCH(ahlamine!A11,القاعدة!$A:$A,0))," ")</f>
        <v>1</v>
      </c>
      <c r="J11" s="135">
        <f>IFERROR(INDEX(القاعدة!J:J,MATCH(ahlamine!A11,القاعدة!$A:$A,0))," ")</f>
        <v>5.39</v>
      </c>
      <c r="K11" s="135">
        <f>IFERROR(INDEX(القاعدة!L:L,MATCH(ahlamine!A11,القاعدة!$A:$A,0))," ")</f>
        <v>6.44</v>
      </c>
      <c r="L11" s="136">
        <f t="shared" ref="L11:L74" si="4">IFERROR(AVERAGE(J11:K11),"")</f>
        <v>5.915</v>
      </c>
      <c r="M11" s="31" t="str">
        <f t="shared" ref="M11:M74" si="5">IF(ISBLANK(L11)," ",IF(L11&lt;=2.5,"توبيخ",IF(AND(L11&gt;=2.51,L11&lt;=3),"إنذار",IF(AND(L11&gt;=3.001,L11&lt;=4),"تنبيه",IF(AND(L11&gt;=6,L11&lt;=6.99),"لوحة الشرف",IF(AND(L11&gt;=7,L11&lt;=7.99),"تشجيع",IF(AND(L11&gt;=8,L11&lt;=9.99),"تنويه","")))))))</f>
        <v/>
      </c>
      <c r="N11" s="141">
        <f>IFERROR(RANK(L11,ahlamine31)+COUNTIF($L$10:L11,L11)-1," ")</f>
        <v>241</v>
      </c>
      <c r="O11" s="141">
        <v>2</v>
      </c>
      <c r="P11" s="137"/>
      <c r="Q11" s="209" t="s">
        <v>12</v>
      </c>
      <c r="R11" s="210"/>
      <c r="S11" s="211"/>
      <c r="T11" s="32">
        <f t="shared" si="0"/>
        <v>30</v>
      </c>
      <c r="U11" s="33">
        <f t="shared" si="1"/>
        <v>10</v>
      </c>
      <c r="V11" s="34">
        <f t="shared" si="2"/>
        <v>20</v>
      </c>
    </row>
    <row r="12" spans="1:31" ht="26.25" x14ac:dyDescent="0.4">
      <c r="A12" s="140" t="str">
        <f t="shared" si="3"/>
        <v>أهلامين_3</v>
      </c>
      <c r="B12" s="30" t="str">
        <f>C12&amp;"_"&amp;COUNTIF($C$10:$C$10:C12,C12)</f>
        <v>6APG-1_3</v>
      </c>
      <c r="C12" s="131" t="str">
        <f>IFERROR(INDEX(القاعدة!C:C,MATCH(ahlamine!A12,القاعدة!$A:$A,0))," ")</f>
        <v>6APG-1</v>
      </c>
      <c r="D12" s="131" t="str">
        <f>IFERROR(INDEX(القاعدة!D:D,MATCH(ahlamine!A12,القاعدة!$A:$A,0))," ")</f>
        <v>E132012603</v>
      </c>
      <c r="E12" s="131" t="str">
        <f>IFERROR(INDEX(القاعدة!E:E,MATCH(ahlamine!A12,القاعدة!$A:$A,0))," ")</f>
        <v>أهلمين3</v>
      </c>
      <c r="F12" s="131" t="str">
        <f>IFERROR(INDEX(القاعدة!F:F,MATCH(ahlamine!A12,القاعدة!$A:$A,0))," ")</f>
        <v>ذكر</v>
      </c>
      <c r="G12" s="131" t="str">
        <f>IFERROR(INDEX(القاعدة!G:G,MATCH(ahlamine!A12,القاعدة!$A:$A,0))," ")</f>
        <v xml:space="preserve"> </v>
      </c>
      <c r="H12" s="131">
        <f>IFERROR(INDEX(القاعدة!H:H,MATCH(ahlamine!A12,القاعدة!$A:$A,0))," ")</f>
        <v>1</v>
      </c>
      <c r="I12" s="131">
        <f>IFERROR(INDEX(القاعدة!I:I,MATCH(ahlamine!A12,القاعدة!$A:$A,0))," ")</f>
        <v>1</v>
      </c>
      <c r="J12" s="135">
        <f>IFERROR(INDEX(القاعدة!J:J,MATCH(ahlamine!A12,القاعدة!$A:$A,0))," ")</f>
        <v>6.73</v>
      </c>
      <c r="K12" s="135">
        <f>IFERROR(INDEX(القاعدة!L:L,MATCH(ahlamine!A12,القاعدة!$A:$A,0))," ")</f>
        <v>8.2100000000000009</v>
      </c>
      <c r="L12" s="136">
        <f t="shared" si="4"/>
        <v>7.4700000000000006</v>
      </c>
      <c r="M12" s="31" t="str">
        <f t="shared" si="5"/>
        <v>تشجيع</v>
      </c>
      <c r="N12" s="141">
        <f>IFERROR(RANK(L12,ahlamine31)+COUNTIF($L$10:L12,L12)-1," ")</f>
        <v>51</v>
      </c>
      <c r="O12" s="141">
        <v>3</v>
      </c>
      <c r="P12" s="137"/>
      <c r="Q12" s="209" t="s">
        <v>14</v>
      </c>
      <c r="R12" s="210"/>
      <c r="S12" s="211"/>
      <c r="T12" s="32">
        <f t="shared" si="0"/>
        <v>160</v>
      </c>
      <c r="U12" s="33">
        <f t="shared" si="1"/>
        <v>50</v>
      </c>
      <c r="V12" s="34">
        <f t="shared" si="2"/>
        <v>110</v>
      </c>
    </row>
    <row r="13" spans="1:31" ht="26.25" x14ac:dyDescent="0.4">
      <c r="A13" s="140" t="str">
        <f t="shared" si="3"/>
        <v>أهلامين_4</v>
      </c>
      <c r="B13" s="30" t="str">
        <f>C13&amp;"_"&amp;COUNTIF($C$10:$C$10:C13,C13)</f>
        <v>6APG-1_4</v>
      </c>
      <c r="C13" s="131" t="str">
        <f>IFERROR(INDEX(القاعدة!C:C,MATCH(ahlamine!A13,القاعدة!$A:$A,0))," ")</f>
        <v>6APG-1</v>
      </c>
      <c r="D13" s="131" t="str">
        <f>IFERROR(INDEX(القاعدة!D:D,MATCH(ahlamine!A13,القاعدة!$A:$A,0))," ")</f>
        <v>E132245333</v>
      </c>
      <c r="E13" s="131" t="str">
        <f>IFERROR(INDEX(القاعدة!E:E,MATCH(ahlamine!A13,القاعدة!$A:$A,0))," ")</f>
        <v>أهلمين4</v>
      </c>
      <c r="F13" s="131" t="str">
        <f>IFERROR(INDEX(القاعدة!F:F,MATCH(ahlamine!A13,القاعدة!$A:$A,0))," ")</f>
        <v>أنثى</v>
      </c>
      <c r="G13" s="131" t="str">
        <f>IFERROR(INDEX(القاعدة!G:G,MATCH(ahlamine!A13,القاعدة!$A:$A,0))," ")</f>
        <v xml:space="preserve"> </v>
      </c>
      <c r="H13" s="131">
        <f>IFERROR(INDEX(القاعدة!H:H,MATCH(ahlamine!A13,القاعدة!$A:$A,0))," ")</f>
        <v>2</v>
      </c>
      <c r="I13" s="131">
        <f>IFERROR(INDEX(القاعدة!I:I,MATCH(ahlamine!A13,القاعدة!$A:$A,0))," ")</f>
        <v>1</v>
      </c>
      <c r="J13" s="135">
        <f>IFERROR(INDEX(القاعدة!J:J,MATCH(ahlamine!A13,القاعدة!$A:$A,0))," ")</f>
        <v>5.57</v>
      </c>
      <c r="K13" s="135">
        <f>IFERROR(INDEX(القاعدة!L:L,MATCH(ahlamine!A13,القاعدة!$A:$A,0))," ")</f>
        <v>6.61</v>
      </c>
      <c r="L13" s="136">
        <f t="shared" si="4"/>
        <v>6.09</v>
      </c>
      <c r="M13" s="31" t="str">
        <f t="shared" si="5"/>
        <v>لوحة الشرف</v>
      </c>
      <c r="N13" s="141">
        <f>IFERROR(RANK(L13,ahlamine31)+COUNTIF($L$10:L13,L13)-1," ")</f>
        <v>211</v>
      </c>
      <c r="O13" s="141">
        <v>4</v>
      </c>
      <c r="P13" s="137"/>
      <c r="Q13" s="209" t="s">
        <v>16</v>
      </c>
      <c r="R13" s="210"/>
      <c r="S13" s="211"/>
      <c r="T13" s="32">
        <f t="shared" si="0"/>
        <v>10</v>
      </c>
      <c r="U13" s="33">
        <f t="shared" si="1"/>
        <v>0</v>
      </c>
      <c r="V13" s="34">
        <f t="shared" si="2"/>
        <v>10</v>
      </c>
    </row>
    <row r="14" spans="1:31" ht="26.25" x14ac:dyDescent="0.4">
      <c r="A14" s="140" t="str">
        <f t="shared" si="3"/>
        <v>أهلامين_5</v>
      </c>
      <c r="B14" s="30" t="str">
        <f>C14&amp;"_"&amp;COUNTIF($C$10:$C$10:C14,C14)</f>
        <v>6APG-1_5</v>
      </c>
      <c r="C14" s="131" t="str">
        <f>IFERROR(INDEX(القاعدة!C:C,MATCH(ahlamine!A14,القاعدة!$A:$A,0))," ")</f>
        <v>6APG-1</v>
      </c>
      <c r="D14" s="131" t="str">
        <f>IFERROR(INDEX(القاعدة!D:D,MATCH(ahlamine!A14,القاعدة!$A:$A,0))," ")</f>
        <v>E133087934</v>
      </c>
      <c r="E14" s="131" t="str">
        <f>IFERROR(INDEX(القاعدة!E:E,MATCH(ahlamine!A14,القاعدة!$A:$A,0))," ")</f>
        <v>أهلمين5</v>
      </c>
      <c r="F14" s="131" t="str">
        <f>IFERROR(INDEX(القاعدة!F:F,MATCH(ahlamine!A14,القاعدة!$A:$A,0))," ")</f>
        <v>أنثى</v>
      </c>
      <c r="G14" s="131" t="str">
        <f>IFERROR(INDEX(القاعدة!G:G,MATCH(ahlamine!A14,القاعدة!$A:$A,0))," ")</f>
        <v xml:space="preserve"> </v>
      </c>
      <c r="H14" s="131">
        <f>IFERROR(INDEX(القاعدة!H:H,MATCH(ahlamine!A14,القاعدة!$A:$A,0))," ")</f>
        <v>1</v>
      </c>
      <c r="I14" s="131">
        <f>IFERROR(INDEX(القاعدة!I:I,MATCH(ahlamine!A14,القاعدة!$A:$A,0))," ")</f>
        <v>1</v>
      </c>
      <c r="J14" s="135">
        <f>IFERROR(INDEX(القاعدة!J:J,MATCH(ahlamine!A14,القاعدة!$A:$A,0))," ")</f>
        <v>6.44</v>
      </c>
      <c r="K14" s="135">
        <f>IFERROR(INDEX(القاعدة!L:L,MATCH(ahlamine!A14,القاعدة!$A:$A,0))," ")</f>
        <v>7.53</v>
      </c>
      <c r="L14" s="136">
        <f t="shared" si="4"/>
        <v>6.9850000000000003</v>
      </c>
      <c r="M14" s="31" t="str">
        <f t="shared" si="5"/>
        <v>لوحة الشرف</v>
      </c>
      <c r="N14" s="141">
        <f>IFERROR(RANK(L14,ahlamine31)+COUNTIF($L$10:L14,L14)-1," ")</f>
        <v>81</v>
      </c>
      <c r="O14" s="141">
        <v>5</v>
      </c>
      <c r="P14" s="137"/>
      <c r="Q14" s="209" t="s">
        <v>18</v>
      </c>
      <c r="R14" s="210"/>
      <c r="S14" s="211"/>
      <c r="T14" s="32">
        <f t="shared" si="0"/>
        <v>0</v>
      </c>
      <c r="U14" s="33">
        <f t="shared" si="1"/>
        <v>0</v>
      </c>
      <c r="V14" s="34">
        <f t="shared" si="2"/>
        <v>0</v>
      </c>
    </row>
    <row r="15" spans="1:31" ht="27" thickBot="1" x14ac:dyDescent="0.45">
      <c r="A15" s="140" t="str">
        <f t="shared" si="3"/>
        <v>أهلامين_6</v>
      </c>
      <c r="B15" s="30" t="str">
        <f>C15&amp;"_"&amp;COUNTIF($C$10:$C$10:C15,C15)</f>
        <v>6APG-1_6</v>
      </c>
      <c r="C15" s="131" t="str">
        <f>IFERROR(INDEX(القاعدة!C:C,MATCH(ahlamine!A15,القاعدة!$A:$A,0))," ")</f>
        <v>6APG-1</v>
      </c>
      <c r="D15" s="131" t="str">
        <f>IFERROR(INDEX(القاعدة!D:D,MATCH(ahlamine!A15,القاعدة!$A:$A,0))," ")</f>
        <v>E139057118</v>
      </c>
      <c r="E15" s="131" t="str">
        <f>IFERROR(INDEX(القاعدة!E:E,MATCH(ahlamine!A15,القاعدة!$A:$A,0))," ")</f>
        <v>أهلمين6</v>
      </c>
      <c r="F15" s="131" t="str">
        <f>IFERROR(INDEX(القاعدة!F:F,MATCH(ahlamine!A15,القاعدة!$A:$A,0))," ")</f>
        <v>أنثى</v>
      </c>
      <c r="G15" s="131" t="str">
        <f>IFERROR(INDEX(القاعدة!G:G,MATCH(ahlamine!A15,القاعدة!$A:$A,0))," ")</f>
        <v xml:space="preserve"> </v>
      </c>
      <c r="H15" s="131">
        <f>IFERROR(INDEX(القاعدة!H:H,MATCH(ahlamine!A15,القاعدة!$A:$A,0))," ")</f>
        <v>1</v>
      </c>
      <c r="I15" s="131">
        <f>IFERROR(INDEX(القاعدة!I:I,MATCH(ahlamine!A15,القاعدة!$A:$A,0))," ")</f>
        <v>1</v>
      </c>
      <c r="J15" s="135">
        <f>IFERROR(INDEX(القاعدة!J:J,MATCH(ahlamine!A15,القاعدة!$A:$A,0))," ")</f>
        <v>8.16</v>
      </c>
      <c r="K15" s="135">
        <f>IFERROR(INDEX(القاعدة!L:L,MATCH(ahlamine!A15,القاعدة!$A:$A,0))," ")</f>
        <v>8.84</v>
      </c>
      <c r="L15" s="136">
        <f t="shared" si="4"/>
        <v>8.5</v>
      </c>
      <c r="M15" s="31" t="str">
        <f t="shared" si="5"/>
        <v>تنويه</v>
      </c>
      <c r="N15" s="141">
        <f>IFERROR(RANK(L15,ahlamine31)+COUNTIF($L$10:L15,L15)-1," ")</f>
        <v>31</v>
      </c>
      <c r="O15" s="141">
        <v>6</v>
      </c>
      <c r="P15" s="137"/>
      <c r="Q15" s="212" t="s">
        <v>19</v>
      </c>
      <c r="R15" s="213"/>
      <c r="S15" s="214"/>
      <c r="T15" s="36">
        <f t="shared" si="0"/>
        <v>0</v>
      </c>
      <c r="U15" s="37">
        <f t="shared" si="1"/>
        <v>0</v>
      </c>
      <c r="V15" s="38">
        <f t="shared" si="2"/>
        <v>0</v>
      </c>
    </row>
    <row r="16" spans="1:31" ht="9.75" customHeight="1" x14ac:dyDescent="0.3">
      <c r="A16" s="140" t="str">
        <f t="shared" si="3"/>
        <v>أهلامين_7</v>
      </c>
      <c r="B16" s="30" t="str">
        <f>C16&amp;"_"&amp;COUNTIF($C$10:$C$10:C16,C16)</f>
        <v>6APG-1_7</v>
      </c>
      <c r="C16" s="131" t="str">
        <f>IFERROR(INDEX(القاعدة!C:C,MATCH(ahlamine!A16,القاعدة!$A:$A,0))," ")</f>
        <v>6APG-1</v>
      </c>
      <c r="D16" s="131" t="str">
        <f>IFERROR(INDEX(القاعدة!D:D,MATCH(ahlamine!A16,القاعدة!$A:$A,0))," ")</f>
        <v>E140099485</v>
      </c>
      <c r="E16" s="131" t="str">
        <f>IFERROR(INDEX(القاعدة!E:E,MATCH(ahlamine!A16,القاعدة!$A:$A,0))," ")</f>
        <v>أهلمين7</v>
      </c>
      <c r="F16" s="131" t="str">
        <f>IFERROR(INDEX(القاعدة!F:F,MATCH(ahlamine!A16,القاعدة!$A:$A,0))," ")</f>
        <v>ذكر</v>
      </c>
      <c r="G16" s="131" t="str">
        <f>IFERROR(INDEX(القاعدة!G:G,MATCH(ahlamine!A16,القاعدة!$A:$A,0))," ")</f>
        <v xml:space="preserve"> </v>
      </c>
      <c r="H16" s="131">
        <f>IFERROR(INDEX(القاعدة!H:H,MATCH(ahlamine!A16,القاعدة!$A:$A,0))," ")</f>
        <v>1</v>
      </c>
      <c r="I16" s="131">
        <f>IFERROR(INDEX(القاعدة!I:I,MATCH(ahlamine!A16,القاعدة!$A:$A,0))," ")</f>
        <v>1</v>
      </c>
      <c r="J16" s="135">
        <f>IFERROR(INDEX(القاعدة!J:J,MATCH(ahlamine!A16,القاعدة!$A:$A,0))," ")</f>
        <v>4.97</v>
      </c>
      <c r="K16" s="135">
        <f>IFERROR(INDEX(القاعدة!L:L,MATCH(ahlamine!A16,القاعدة!$A:$A,0))," ")</f>
        <v>4.01</v>
      </c>
      <c r="L16" s="136">
        <f t="shared" si="4"/>
        <v>4.49</v>
      </c>
      <c r="M16" s="31" t="str">
        <f t="shared" si="5"/>
        <v/>
      </c>
      <c r="N16" s="141">
        <f>IFERROR(RANK(L16,ahlamine31)+COUNTIF($L$10:L16,L16)-1," ")</f>
        <v>371</v>
      </c>
      <c r="O16" s="141">
        <v>7</v>
      </c>
      <c r="P16" s="137"/>
    </row>
    <row r="17" spans="1:30" ht="24" thickBot="1" x14ac:dyDescent="0.35">
      <c r="A17" s="140" t="str">
        <f t="shared" si="3"/>
        <v>أهلامين_8</v>
      </c>
      <c r="B17" s="30" t="str">
        <f>C17&amp;"_"&amp;COUNTIF($C$10:$C$10:C17,C17)</f>
        <v>6APG-1_8</v>
      </c>
      <c r="C17" s="131" t="str">
        <f>IFERROR(INDEX(القاعدة!C:C,MATCH(ahlamine!A17,القاعدة!$A:$A,0))," ")</f>
        <v>6APG-1</v>
      </c>
      <c r="D17" s="131" t="str">
        <f>IFERROR(INDEX(القاعدة!D:D,MATCH(ahlamine!A17,القاعدة!$A:$A,0))," ")</f>
        <v>E140099487</v>
      </c>
      <c r="E17" s="131" t="str">
        <f>IFERROR(INDEX(القاعدة!E:E,MATCH(ahlamine!A17,القاعدة!$A:$A,0))," ")</f>
        <v>أهلمين8</v>
      </c>
      <c r="F17" s="131" t="str">
        <f>IFERROR(INDEX(القاعدة!F:F,MATCH(ahlamine!A17,القاعدة!$A:$A,0))," ")</f>
        <v>ذكر</v>
      </c>
      <c r="G17" s="131" t="str">
        <f>IFERROR(INDEX(القاعدة!G:G,MATCH(ahlamine!A17,القاعدة!$A:$A,0))," ")</f>
        <v xml:space="preserve"> </v>
      </c>
      <c r="H17" s="131">
        <f>IFERROR(INDEX(القاعدة!H:H,MATCH(ahlamine!A17,القاعدة!$A:$A,0))," ")</f>
        <v>1</v>
      </c>
      <c r="I17" s="131">
        <f>IFERROR(INDEX(القاعدة!I:I,MATCH(ahlamine!A17,القاعدة!$A:$A,0))," ")</f>
        <v>1</v>
      </c>
      <c r="J17" s="135">
        <f>IFERROR(INDEX(القاعدة!J:J,MATCH(ahlamine!A17,القاعدة!$A:$A,0))," ")</f>
        <v>5.33</v>
      </c>
      <c r="K17" s="135">
        <f>IFERROR(INDEX(القاعدة!L:L,MATCH(ahlamine!A17,القاعدة!$A:$A,0))," ")</f>
        <v>4.53</v>
      </c>
      <c r="L17" s="136">
        <f t="shared" si="4"/>
        <v>4.93</v>
      </c>
      <c r="M17" s="31" t="str">
        <f t="shared" si="5"/>
        <v/>
      </c>
      <c r="N17" s="141">
        <f>IFERROR(RANK(L17,ahlamine31)+COUNTIF($L$10:L17,L17)-1," ")</f>
        <v>331</v>
      </c>
      <c r="O17" s="141">
        <v>8</v>
      </c>
      <c r="P17" s="137"/>
      <c r="Q17" s="39" t="s">
        <v>30</v>
      </c>
      <c r="R17" s="39" t="s">
        <v>31</v>
      </c>
      <c r="S17" s="195" t="s">
        <v>20</v>
      </c>
      <c r="T17" s="195"/>
      <c r="U17" s="195"/>
      <c r="V17" s="195"/>
    </row>
    <row r="18" spans="1:30" ht="27" thickBot="1" x14ac:dyDescent="0.35">
      <c r="A18" s="140" t="str">
        <f t="shared" si="3"/>
        <v>أهلامين_9</v>
      </c>
      <c r="B18" s="30" t="str">
        <f>C18&amp;"_"&amp;COUNTIF($C$10:$C$10:C18,C18)</f>
        <v>6APG-1_9</v>
      </c>
      <c r="C18" s="131" t="str">
        <f>IFERROR(INDEX(القاعدة!C:C,MATCH(ahlamine!A18,القاعدة!$A:$A,0))," ")</f>
        <v>6APG-1</v>
      </c>
      <c r="D18" s="131" t="str">
        <f>IFERROR(INDEX(القاعدة!D:D,MATCH(ahlamine!A18,القاعدة!$A:$A,0))," ")</f>
        <v>E140121535</v>
      </c>
      <c r="E18" s="131" t="str">
        <f>IFERROR(INDEX(القاعدة!E:E,MATCH(ahlamine!A18,القاعدة!$A:$A,0))," ")</f>
        <v>أهلمين9</v>
      </c>
      <c r="F18" s="131" t="str">
        <f>IFERROR(INDEX(القاعدة!F:F,MATCH(ahlamine!A18,القاعدة!$A:$A,0))," ")</f>
        <v>ذكر</v>
      </c>
      <c r="G18" s="131" t="str">
        <f>IFERROR(INDEX(القاعدة!G:G,MATCH(ahlamine!A18,القاعدة!$A:$A,0))," ")</f>
        <v xml:space="preserve"> </v>
      </c>
      <c r="H18" s="131">
        <f>IFERROR(INDEX(القاعدة!H:H,MATCH(ahlamine!A18,القاعدة!$A:$A,0))," ")</f>
        <v>1</v>
      </c>
      <c r="I18" s="131">
        <f>IFERROR(INDEX(القاعدة!I:I,MATCH(ahlamine!A18,القاعدة!$A:$A,0))," ")</f>
        <v>1</v>
      </c>
      <c r="J18" s="135">
        <f>IFERROR(INDEX(القاعدة!J:J,MATCH(ahlamine!A18,القاعدة!$A:$A,0))," ")</f>
        <v>5.42</v>
      </c>
      <c r="K18" s="135">
        <f>IFERROR(INDEX(القاعدة!L:L,MATCH(ahlamine!A18,القاعدة!$A:$A,0))," ")</f>
        <v>5.63</v>
      </c>
      <c r="L18" s="136">
        <f t="shared" si="4"/>
        <v>5.5250000000000004</v>
      </c>
      <c r="M18" s="31" t="str">
        <f t="shared" si="5"/>
        <v/>
      </c>
      <c r="N18" s="141">
        <f>IFERROR(RANK(L18,ahlamine31)+COUNTIF($L$10:L18,L18)-1," ")</f>
        <v>271</v>
      </c>
      <c r="O18" s="141">
        <v>9</v>
      </c>
      <c r="P18" s="137"/>
      <c r="Q18" s="40">
        <f>COUNTIFS(ahlamine4,"&gt;=10",ahlamine3,Q17)</f>
        <v>0</v>
      </c>
      <c r="R18" s="41">
        <f>COUNTIFS(ahlamine4,"&gt;=10",ahlamine3,R17)</f>
        <v>0</v>
      </c>
      <c r="S18" s="167" t="s">
        <v>21</v>
      </c>
      <c r="T18" s="168"/>
      <c r="U18" s="17" t="s">
        <v>30</v>
      </c>
      <c r="V18" s="19" t="s">
        <v>31</v>
      </c>
    </row>
    <row r="19" spans="1:30" ht="26.25" x14ac:dyDescent="0.4">
      <c r="A19" s="140" t="str">
        <f t="shared" si="3"/>
        <v>أهلامين_10</v>
      </c>
      <c r="B19" s="30" t="str">
        <f>C19&amp;"_"&amp;COUNTIF($C$10:$C$10:C19,C19)</f>
        <v>6APG-1_10</v>
      </c>
      <c r="C19" s="131" t="str">
        <f>IFERROR(INDEX(القاعدة!C:C,MATCH(ahlamine!A19,القاعدة!$A:$A,0))," ")</f>
        <v>6APG-1</v>
      </c>
      <c r="D19" s="131" t="str">
        <f>IFERROR(INDEX(القاعدة!D:D,MATCH(ahlamine!A19,القاعدة!$A:$A,0))," ")</f>
        <v>E140121536</v>
      </c>
      <c r="E19" s="131" t="str">
        <f>IFERROR(INDEX(القاعدة!E:E,MATCH(ahlamine!A19,القاعدة!$A:$A,0))," ")</f>
        <v>أهلمين10</v>
      </c>
      <c r="F19" s="131" t="str">
        <f>IFERROR(INDEX(القاعدة!F:F,MATCH(ahlamine!A19,القاعدة!$A:$A,0))," ")</f>
        <v>ذكر</v>
      </c>
      <c r="G19" s="131" t="str">
        <f>IFERROR(INDEX(القاعدة!G:G,MATCH(ahlamine!A19,القاعدة!$A:$A,0))," ")</f>
        <v xml:space="preserve"> </v>
      </c>
      <c r="H19" s="131">
        <f>IFERROR(INDEX(القاعدة!H:H,MATCH(ahlamine!A19,القاعدة!$A:$A,0))," ")</f>
        <v>1</v>
      </c>
      <c r="I19" s="131">
        <f>IFERROR(INDEX(القاعدة!I:I,MATCH(ahlamine!A19,القاعدة!$A:$A,0))," ")</f>
        <v>1</v>
      </c>
      <c r="J19" s="135">
        <f>IFERROR(INDEX(القاعدة!J:J,MATCH(ahlamine!A19,القاعدة!$A:$A,0))," ")</f>
        <v>7.93</v>
      </c>
      <c r="K19" s="135">
        <f>IFERROR(INDEX(القاعدة!L:L,MATCH(ahlamine!A19,القاعدة!$A:$A,0))," ")</f>
        <v>9.27</v>
      </c>
      <c r="L19" s="136">
        <f t="shared" si="4"/>
        <v>8.6</v>
      </c>
      <c r="M19" s="31" t="str">
        <f t="shared" si="5"/>
        <v>تنويه</v>
      </c>
      <c r="N19" s="141">
        <f>IFERROR(RANK(L19,ahlamine31)+COUNTIF($L$10:L19,L19)-1," ")</f>
        <v>21</v>
      </c>
      <c r="O19" s="141">
        <v>10</v>
      </c>
      <c r="P19" s="137"/>
      <c r="Q19" s="169" t="s">
        <v>22</v>
      </c>
      <c r="R19" s="170"/>
      <c r="S19" s="42">
        <f>COUNTIF(ahlamine31,"&lt;5")</f>
        <v>70</v>
      </c>
      <c r="T19" s="43">
        <f>S19/$T$9</f>
        <v>0.17948717948717949</v>
      </c>
      <c r="U19" s="44">
        <f>COUNTIFS(ahlamine31,"&lt;5",ahlamine3,$U$8)</f>
        <v>40</v>
      </c>
      <c r="V19" s="34">
        <f>COUNTIFS(ahlamine31,"&lt;5",ahlamine3,$V$8)</f>
        <v>30</v>
      </c>
    </row>
    <row r="20" spans="1:30" ht="26.25" x14ac:dyDescent="0.4">
      <c r="A20" s="140" t="str">
        <f t="shared" si="3"/>
        <v>أهلامين_11</v>
      </c>
      <c r="B20" s="30" t="str">
        <f>C20&amp;"_"&amp;COUNTIF($C$10:$C$10:C20,C20)</f>
        <v>6APG-1_11</v>
      </c>
      <c r="C20" s="131" t="str">
        <f>IFERROR(INDEX(القاعدة!C:C,MATCH(ahlamine!A20,القاعدة!$A:$A,0))," ")</f>
        <v>6APG-1</v>
      </c>
      <c r="D20" s="131" t="str">
        <f>IFERROR(INDEX(القاعدة!D:D,MATCH(ahlamine!A20,القاعدة!$A:$A,0))," ")</f>
        <v>E141118470</v>
      </c>
      <c r="E20" s="131" t="str">
        <f>IFERROR(INDEX(القاعدة!E:E,MATCH(ahlamine!A20,القاعدة!$A:$A,0))," ")</f>
        <v>أهلمين11</v>
      </c>
      <c r="F20" s="131" t="str">
        <f>IFERROR(INDEX(القاعدة!F:F,MATCH(ahlamine!A20,القاعدة!$A:$A,0))," ")</f>
        <v>ذكر</v>
      </c>
      <c r="G20" s="131" t="str">
        <f>IFERROR(INDEX(القاعدة!G:G,MATCH(ahlamine!A20,القاعدة!$A:$A,0))," ")</f>
        <v xml:space="preserve"> </v>
      </c>
      <c r="H20" s="131">
        <f>IFERROR(INDEX(القاعدة!H:H,MATCH(ahlamine!A20,القاعدة!$A:$A,0))," ")</f>
        <v>1</v>
      </c>
      <c r="I20" s="131">
        <f>IFERROR(INDEX(القاعدة!I:I,MATCH(ahlamine!A20,القاعدة!$A:$A,0))," ")</f>
        <v>1</v>
      </c>
      <c r="J20" s="135">
        <f>IFERROR(INDEX(القاعدة!J:J,MATCH(ahlamine!A20,القاعدة!$A:$A,0))," ")</f>
        <v>5.48</v>
      </c>
      <c r="K20" s="135">
        <f>IFERROR(INDEX(القاعدة!L:L,MATCH(ahlamine!A20,القاعدة!$A:$A,0))," ")</f>
        <v>7.18</v>
      </c>
      <c r="L20" s="136">
        <f t="shared" si="4"/>
        <v>6.33</v>
      </c>
      <c r="M20" s="31" t="str">
        <f t="shared" si="5"/>
        <v>لوحة الشرف</v>
      </c>
      <c r="N20" s="141">
        <f>IFERROR(RANK(L20,ahlamine31)+COUNTIF($L$10:L20,L20)-1," ")</f>
        <v>171</v>
      </c>
      <c r="O20" s="141">
        <v>11</v>
      </c>
      <c r="P20" s="137"/>
      <c r="Q20" s="169" t="s">
        <v>23</v>
      </c>
      <c r="R20" s="170"/>
      <c r="S20" s="45">
        <f>T9-S19-S21</f>
        <v>90</v>
      </c>
      <c r="T20" s="43">
        <f>S20/$T$9</f>
        <v>0.23076923076923078</v>
      </c>
      <c r="U20" s="44">
        <f>U9-U19-U21</f>
        <v>30</v>
      </c>
      <c r="V20" s="44">
        <f>V9-V19-V21</f>
        <v>60</v>
      </c>
    </row>
    <row r="21" spans="1:30" ht="27" thickBot="1" x14ac:dyDescent="0.45">
      <c r="A21" s="140" t="str">
        <f t="shared" si="3"/>
        <v>أهلامين_12</v>
      </c>
      <c r="B21" s="30" t="str">
        <f>C21&amp;"_"&amp;COUNTIF($C$10:$C$10:C21,C21)</f>
        <v>6APG-1_12</v>
      </c>
      <c r="C21" s="131" t="str">
        <f>IFERROR(INDEX(القاعدة!C:C,MATCH(ahlamine!A21,القاعدة!$A:$A,0))," ")</f>
        <v>6APG-1</v>
      </c>
      <c r="D21" s="131" t="str">
        <f>IFERROR(INDEX(القاعدة!D:D,MATCH(ahlamine!A21,القاعدة!$A:$A,0))," ")</f>
        <v>E141124147</v>
      </c>
      <c r="E21" s="131" t="str">
        <f>IFERROR(INDEX(القاعدة!E:E,MATCH(ahlamine!A21,القاعدة!$A:$A,0))," ")</f>
        <v>أهلمين12</v>
      </c>
      <c r="F21" s="131" t="str">
        <f>IFERROR(INDEX(القاعدة!F:F,MATCH(ahlamine!A21,القاعدة!$A:$A,0))," ")</f>
        <v>ذكر</v>
      </c>
      <c r="G21" s="131" t="str">
        <f>IFERROR(INDEX(القاعدة!G:G,MATCH(ahlamine!A21,القاعدة!$A:$A,0))," ")</f>
        <v xml:space="preserve"> </v>
      </c>
      <c r="H21" s="131">
        <f>IFERROR(INDEX(القاعدة!H:H,MATCH(ahlamine!A21,القاعدة!$A:$A,0))," ")</f>
        <v>1</v>
      </c>
      <c r="I21" s="131">
        <f>IFERROR(INDEX(القاعدة!I:I,MATCH(ahlamine!A21,القاعدة!$A:$A,0))," ")</f>
        <v>1</v>
      </c>
      <c r="J21" s="135">
        <f>IFERROR(INDEX(القاعدة!J:J,MATCH(ahlamine!A21,القاعدة!$A:$A,0))," ")</f>
        <v>5.77</v>
      </c>
      <c r="K21" s="135">
        <f>IFERROR(INDEX(القاعدة!L:L,MATCH(ahlamine!A21,القاعدة!$A:$A,0))," ")</f>
        <v>7.44</v>
      </c>
      <c r="L21" s="136">
        <f t="shared" si="4"/>
        <v>6.6050000000000004</v>
      </c>
      <c r="M21" s="31" t="str">
        <f t="shared" si="5"/>
        <v>لوحة الشرف</v>
      </c>
      <c r="N21" s="141">
        <f>IFERROR(RANK(L21,ahlamine31)+COUNTIF($L$10:L21,L21)-1," ")</f>
        <v>141</v>
      </c>
      <c r="O21" s="141">
        <v>12</v>
      </c>
      <c r="P21" s="137"/>
      <c r="Q21" s="171" t="s">
        <v>24</v>
      </c>
      <c r="R21" s="172"/>
      <c r="S21" s="46">
        <f>COUNTIF(ahlamine31,"&gt;=6")</f>
        <v>230</v>
      </c>
      <c r="T21" s="47">
        <f>S21/$T$9</f>
        <v>0.58974358974358976</v>
      </c>
      <c r="U21" s="48">
        <f>COUNTIFS(ahlamine31,"&gt;=6",ahlamine3,$U$8)</f>
        <v>70</v>
      </c>
      <c r="V21" s="38">
        <f>COUNTIFS(ahlamine31,"&gt;=6",ahlamine3,$V$8)</f>
        <v>160</v>
      </c>
    </row>
    <row r="22" spans="1:30" ht="19.5" thickBot="1" x14ac:dyDescent="0.35">
      <c r="A22" s="140" t="str">
        <f t="shared" si="3"/>
        <v>أهلامين_13</v>
      </c>
      <c r="B22" s="30" t="str">
        <f>C22&amp;"_"&amp;COUNTIF($C$10:$C$10:C22,C22)</f>
        <v>6APG-1_13</v>
      </c>
      <c r="C22" s="131" t="str">
        <f>IFERROR(INDEX(القاعدة!C:C,MATCH(ahlamine!A22,القاعدة!$A:$A,0))," ")</f>
        <v>6APG-1</v>
      </c>
      <c r="D22" s="131" t="str">
        <f>IFERROR(INDEX(القاعدة!D:D,MATCH(ahlamine!A22,القاعدة!$A:$A,0))," ")</f>
        <v>E142094383</v>
      </c>
      <c r="E22" s="131" t="str">
        <f>IFERROR(INDEX(القاعدة!E:E,MATCH(ahlamine!A22,القاعدة!$A:$A,0))," ")</f>
        <v>أهلمين13</v>
      </c>
      <c r="F22" s="131" t="str">
        <f>IFERROR(INDEX(القاعدة!F:F,MATCH(ahlamine!A22,القاعدة!$A:$A,0))," ")</f>
        <v>أنثى</v>
      </c>
      <c r="G22" s="131" t="str">
        <f>IFERROR(INDEX(القاعدة!G:G,MATCH(ahlamine!A22,القاعدة!$A:$A,0))," ")</f>
        <v xml:space="preserve"> </v>
      </c>
      <c r="H22" s="131">
        <f>IFERROR(INDEX(القاعدة!H:H,MATCH(ahlamine!A22,القاعدة!$A:$A,0))," ")</f>
        <v>2</v>
      </c>
      <c r="I22" s="131">
        <f>IFERROR(INDEX(القاعدة!I:I,MATCH(ahlamine!A22,القاعدة!$A:$A,0))," ")</f>
        <v>1</v>
      </c>
      <c r="J22" s="135">
        <f>IFERROR(INDEX(القاعدة!J:J,MATCH(ahlamine!A22,القاعدة!$A:$A,0))," ")</f>
        <v>4.92</v>
      </c>
      <c r="K22" s="135">
        <f>IFERROR(INDEX(القاعدة!L:L,MATCH(ahlamine!A22,القاعدة!$A:$A,0))," ")</f>
        <v>2.79</v>
      </c>
      <c r="L22" s="136">
        <f t="shared" si="4"/>
        <v>3.855</v>
      </c>
      <c r="M22" s="31" t="str">
        <f t="shared" si="5"/>
        <v>تنبيه</v>
      </c>
      <c r="N22" s="141">
        <f>IFERROR(RANK(L22,ahlamine31)+COUNTIF($L$10:L22,L22)-1," ")</f>
        <v>381</v>
      </c>
      <c r="O22" s="141">
        <v>13</v>
      </c>
      <c r="P22" s="137"/>
      <c r="S22" s="49">
        <f>SUM(S19:S21)-T9</f>
        <v>0</v>
      </c>
      <c r="T22" s="49"/>
      <c r="U22" s="49">
        <f>SUM(U19:U21)-U9</f>
        <v>0</v>
      </c>
      <c r="V22" s="49">
        <f>SUM(V19:V21)-V9</f>
        <v>0</v>
      </c>
    </row>
    <row r="23" spans="1:30" ht="26.25" x14ac:dyDescent="0.3">
      <c r="A23" s="140" t="str">
        <f t="shared" si="3"/>
        <v>أهلامين_14</v>
      </c>
      <c r="B23" s="30" t="str">
        <f>C23&amp;"_"&amp;COUNTIF($C$10:$C$10:C23,C23)</f>
        <v>6APG-1_14</v>
      </c>
      <c r="C23" s="131" t="str">
        <f>IFERROR(INDEX(القاعدة!C:C,MATCH(ahlamine!A23,القاعدة!$A:$A,0))," ")</f>
        <v>6APG-1</v>
      </c>
      <c r="D23" s="131" t="str">
        <f>IFERROR(INDEX(القاعدة!D:D,MATCH(ahlamine!A23,القاعدة!$A:$A,0))," ")</f>
        <v>E142121685</v>
      </c>
      <c r="E23" s="131" t="str">
        <f>IFERROR(INDEX(القاعدة!E:E,MATCH(ahlamine!A23,القاعدة!$A:$A,0))," ")</f>
        <v>أهلمين14</v>
      </c>
      <c r="F23" s="131" t="str">
        <f>IFERROR(INDEX(القاعدة!F:F,MATCH(ahlamine!A23,القاعدة!$A:$A,0))," ")</f>
        <v>أنثى</v>
      </c>
      <c r="G23" s="131" t="str">
        <f>IFERROR(INDEX(القاعدة!G:G,MATCH(ahlamine!A23,القاعدة!$A:$A,0))," ")</f>
        <v xml:space="preserve"> </v>
      </c>
      <c r="H23" s="131">
        <f>IFERROR(INDEX(القاعدة!H:H,MATCH(ahlamine!A23,القاعدة!$A:$A,0))," ")</f>
        <v>1</v>
      </c>
      <c r="I23" s="131">
        <f>IFERROR(INDEX(القاعدة!I:I,MATCH(ahlamine!A23,القاعدة!$A:$A,0))," ")</f>
        <v>1</v>
      </c>
      <c r="J23" s="135">
        <f>IFERROR(INDEX(القاعدة!J:J,MATCH(ahlamine!A23,القاعدة!$A:$A,0))," ")</f>
        <v>5.95</v>
      </c>
      <c r="K23" s="135">
        <f>IFERROR(INDEX(القاعدة!L:L,MATCH(ahlamine!A23,القاعدة!$A:$A,0))," ")</f>
        <v>6.64</v>
      </c>
      <c r="L23" s="136">
        <f t="shared" si="4"/>
        <v>6.2949999999999999</v>
      </c>
      <c r="M23" s="31" t="str">
        <f t="shared" si="5"/>
        <v>لوحة الشرف</v>
      </c>
      <c r="N23" s="141">
        <f>IFERROR(RANK(L23,ahlamine31)+COUNTIF($L$10:L23,L23)-1," ")</f>
        <v>181</v>
      </c>
      <c r="O23" s="141">
        <v>14</v>
      </c>
      <c r="P23" s="137"/>
      <c r="Q23" s="196" t="s">
        <v>13</v>
      </c>
      <c r="R23" s="197"/>
      <c r="S23" s="50">
        <f>MAX(ahlamine31)</f>
        <v>9.09</v>
      </c>
      <c r="U23" s="51" t="s">
        <v>46</v>
      </c>
      <c r="V23" s="149" t="s">
        <v>52</v>
      </c>
      <c r="W23" s="149" t="s">
        <v>53</v>
      </c>
      <c r="X23" s="149" t="s">
        <v>54</v>
      </c>
      <c r="Y23" s="149" t="s">
        <v>55</v>
      </c>
      <c r="Z23" s="149" t="s">
        <v>56</v>
      </c>
      <c r="AA23" s="149" t="s">
        <v>57</v>
      </c>
      <c r="AB23" s="149" t="s">
        <v>58</v>
      </c>
      <c r="AC23" s="150" t="s">
        <v>59</v>
      </c>
    </row>
    <row r="24" spans="1:30" ht="26.25" x14ac:dyDescent="0.3">
      <c r="A24" s="140" t="str">
        <f t="shared" si="3"/>
        <v>أهلامين_15</v>
      </c>
      <c r="B24" s="30" t="str">
        <f>C24&amp;"_"&amp;COUNTIF($C$10:$C$10:C24,C24)</f>
        <v>6APG-1_15</v>
      </c>
      <c r="C24" s="131" t="str">
        <f>IFERROR(INDEX(القاعدة!C:C,MATCH(ahlamine!A24,القاعدة!$A:$A,0))," ")</f>
        <v>6APG-1</v>
      </c>
      <c r="D24" s="131" t="str">
        <f>IFERROR(INDEX(القاعدة!D:D,MATCH(ahlamine!A24,القاعدة!$A:$A,0))," ")</f>
        <v>E144124234</v>
      </c>
      <c r="E24" s="131" t="str">
        <f>IFERROR(INDEX(القاعدة!E:E,MATCH(ahlamine!A24,القاعدة!$A:$A,0))," ")</f>
        <v>أهلمين15</v>
      </c>
      <c r="F24" s="131" t="str">
        <f>IFERROR(INDEX(القاعدة!F:F,MATCH(ahlamine!A24,القاعدة!$A:$A,0))," ")</f>
        <v>أنثى</v>
      </c>
      <c r="G24" s="131" t="str">
        <f>IFERROR(INDEX(القاعدة!G:G,MATCH(ahlamine!A24,القاعدة!$A:$A,0))," ")</f>
        <v xml:space="preserve"> </v>
      </c>
      <c r="H24" s="131">
        <f>IFERROR(INDEX(القاعدة!H:H,MATCH(ahlamine!A24,القاعدة!$A:$A,0))," ")</f>
        <v>1</v>
      </c>
      <c r="I24" s="131">
        <f>IFERROR(INDEX(القاعدة!I:I,MATCH(ahlamine!A24,القاعدة!$A:$A,0))," ")</f>
        <v>1</v>
      </c>
      <c r="J24" s="135">
        <f>IFERROR(INDEX(القاعدة!J:J,MATCH(ahlamine!A24,القاعدة!$A:$A,0))," ")</f>
        <v>5.6</v>
      </c>
      <c r="K24" s="135">
        <f>IFERROR(INDEX(القاعدة!L:L,MATCH(ahlamine!A24,القاعدة!$A:$A,0))," ")</f>
        <v>6.77</v>
      </c>
      <c r="L24" s="136">
        <f t="shared" si="4"/>
        <v>6.1849999999999996</v>
      </c>
      <c r="M24" s="31" t="str">
        <f t="shared" si="5"/>
        <v>لوحة الشرف</v>
      </c>
      <c r="N24" s="141">
        <f>IFERROR(RANK(L24,ahlamine31)+COUNTIF($L$10:L24,L24)-1," ")</f>
        <v>201</v>
      </c>
      <c r="O24" s="141">
        <v>15</v>
      </c>
      <c r="P24" s="137"/>
      <c r="Q24" s="184" t="s">
        <v>15</v>
      </c>
      <c r="R24" s="185"/>
      <c r="S24" s="52">
        <f>MIN(ahlamine31)</f>
        <v>3.855</v>
      </c>
      <c r="U24" s="53" t="s">
        <v>30</v>
      </c>
      <c r="V24" s="54">
        <f>COUNTIFS(ahlamine3,U24,ahlamine31,"&gt;=8")</f>
        <v>10</v>
      </c>
      <c r="W24" s="54">
        <f>COUNTIFS(ahlamine3,U24,ahlamine31,"&gt;=7")-V24</f>
        <v>10</v>
      </c>
      <c r="X24" s="54">
        <f>COUNTIFS(ahlamine3,U24,ahlamine31,"&gt;=6")-SUM(V24:W24)</f>
        <v>50</v>
      </c>
      <c r="Y24" s="54">
        <f>COUNTIFS(ahlamine3,U24,ahlamine31,"&gt;=5")-SUM(V24:X24)</f>
        <v>30</v>
      </c>
      <c r="Z24" s="54">
        <f>COUNTIFS(ahlamine3,U24,ahlamine31,"&gt;=4")-SUM(V24:Y24)</f>
        <v>40</v>
      </c>
      <c r="AA24" s="54">
        <f>COUNTIFS(ahlamine3,U24,ahlamine31,"&gt;=3")-SUM(V24:Z24)</f>
        <v>0</v>
      </c>
      <c r="AB24" s="54">
        <f>COUNTIFS(ahlamine3,U24,ahlamine31,"&gt;=2")-SUM(V24:AA24)</f>
        <v>0</v>
      </c>
      <c r="AC24" s="55">
        <f>COUNTIFS(ahlamine3,U24,ahlamine31,"&lt;2")</f>
        <v>0</v>
      </c>
      <c r="AD24" s="56">
        <f>SUM(V24:AC24)-U9</f>
        <v>0</v>
      </c>
    </row>
    <row r="25" spans="1:30" ht="26.25" x14ac:dyDescent="0.3">
      <c r="A25" s="140" t="str">
        <f t="shared" si="3"/>
        <v>أهلامين_16</v>
      </c>
      <c r="B25" s="30" t="str">
        <f>C25&amp;"_"&amp;COUNTIF($C$10:$C$10:C25,C25)</f>
        <v>6APG-1_16</v>
      </c>
      <c r="C25" s="131" t="str">
        <f>IFERROR(INDEX(القاعدة!C:C,MATCH(ahlamine!A25,القاعدة!$A:$A,0))," ")</f>
        <v>6APG-1</v>
      </c>
      <c r="D25" s="131" t="str">
        <f>IFERROR(INDEX(القاعدة!D:D,MATCH(ahlamine!A25,القاعدة!$A:$A,0))," ")</f>
        <v>E144124236</v>
      </c>
      <c r="E25" s="131" t="str">
        <f>IFERROR(INDEX(القاعدة!E:E,MATCH(ahlamine!A25,القاعدة!$A:$A,0))," ")</f>
        <v>أهلمين16</v>
      </c>
      <c r="F25" s="131" t="str">
        <f>IFERROR(INDEX(القاعدة!F:F,MATCH(ahlamine!A25,القاعدة!$A:$A,0))," ")</f>
        <v>أنثى</v>
      </c>
      <c r="G25" s="131" t="str">
        <f>IFERROR(INDEX(القاعدة!G:G,MATCH(ahlamine!A25,القاعدة!$A:$A,0))," ")</f>
        <v xml:space="preserve"> </v>
      </c>
      <c r="H25" s="131">
        <f>IFERROR(INDEX(القاعدة!H:H,MATCH(ahlamine!A25,القاعدة!$A:$A,0))," ")</f>
        <v>1</v>
      </c>
      <c r="I25" s="131">
        <f>IFERROR(INDEX(القاعدة!I:I,MATCH(ahlamine!A25,القاعدة!$A:$A,0))," ")</f>
        <v>1</v>
      </c>
      <c r="J25" s="135">
        <f>IFERROR(INDEX(القاعدة!J:J,MATCH(ahlamine!A25,القاعدة!$A:$A,0))," ")</f>
        <v>5.05</v>
      </c>
      <c r="K25" s="135">
        <f>IFERROR(INDEX(القاعدة!L:L,MATCH(ahlamine!A25,القاعدة!$A:$A,0))," ")</f>
        <v>4.1900000000000004</v>
      </c>
      <c r="L25" s="136">
        <f t="shared" si="4"/>
        <v>4.62</v>
      </c>
      <c r="M25" s="31" t="str">
        <f t="shared" si="5"/>
        <v/>
      </c>
      <c r="N25" s="141">
        <f>IFERROR(RANK(L25,ahlamine31)+COUNTIF($L$10:L25,L25)-1," ")</f>
        <v>361</v>
      </c>
      <c r="O25" s="141">
        <v>16</v>
      </c>
      <c r="P25" s="137"/>
      <c r="Q25" s="184" t="s">
        <v>17</v>
      </c>
      <c r="R25" s="185"/>
      <c r="S25" s="52">
        <f>AVERAGE(ahlamine31)</f>
        <v>6.2656410256410222</v>
      </c>
      <c r="T25" s="143"/>
      <c r="U25" s="53" t="s">
        <v>31</v>
      </c>
      <c r="V25" s="54">
        <f>COUNTIFS(ahlamine3,U25,ahlamine31,"&gt;=8")</f>
        <v>30</v>
      </c>
      <c r="W25" s="54">
        <f>COUNTIFS(ahlamine3,U25,ahlamine31,"&gt;=7")-V25</f>
        <v>20</v>
      </c>
      <c r="X25" s="54">
        <f>COUNTIFS(ahlamine3,U25,ahlamine31,"&gt;=6")-SUM(V25:W25)</f>
        <v>110</v>
      </c>
      <c r="Y25" s="54">
        <f>COUNTIFS(ahlamine3,U25,ahlamine31,"&gt;=5")-SUM(V25:X25)</f>
        <v>60</v>
      </c>
      <c r="Z25" s="54">
        <f>COUNTIFS(ahlamine3,U25,ahlamine31,"&gt;=4")-SUM(V25:Y25)</f>
        <v>20</v>
      </c>
      <c r="AA25" s="54">
        <f>COUNTIFS(ahlamine3,U25,ahlamine31,"&gt;=3")-SUM(V25:Z25)</f>
        <v>10</v>
      </c>
      <c r="AB25" s="54">
        <f>COUNTIFS(ahlamine3,U25,ahlamine31,"&gt;=2")-SUM(V25:AA25)</f>
        <v>0</v>
      </c>
      <c r="AC25" s="55">
        <f>COUNTIFS(ahlamine3,U25,ahlamine31,"&lt;2")</f>
        <v>0</v>
      </c>
      <c r="AD25" s="56">
        <f>SUM(V25:AC25)-V9</f>
        <v>0</v>
      </c>
    </row>
    <row r="26" spans="1:30" ht="26.25" x14ac:dyDescent="0.4">
      <c r="A26" s="140" t="str">
        <f t="shared" si="3"/>
        <v>أهلامين_17</v>
      </c>
      <c r="B26" s="30" t="str">
        <f>C26&amp;"_"&amp;COUNTIF($C$10:$C$10:C26,C26)</f>
        <v>6APG-1_17</v>
      </c>
      <c r="C26" s="131" t="str">
        <f>IFERROR(INDEX(القاعدة!C:C,MATCH(ahlamine!A26,القاعدة!$A:$A,0))," ")</f>
        <v>6APG-1</v>
      </c>
      <c r="D26" s="131" t="str">
        <f>IFERROR(INDEX(القاعدة!D:D,MATCH(ahlamine!A26,القاعدة!$A:$A,0))," ")</f>
        <v>E144124238</v>
      </c>
      <c r="E26" s="131" t="str">
        <f>IFERROR(INDEX(القاعدة!E:E,MATCH(ahlamine!A26,القاعدة!$A:$A,0))," ")</f>
        <v>أهلمين17</v>
      </c>
      <c r="F26" s="131" t="str">
        <f>IFERROR(INDEX(القاعدة!F:F,MATCH(ahlamine!A26,القاعدة!$A:$A,0))," ")</f>
        <v>أنثى</v>
      </c>
      <c r="G26" s="131" t="str">
        <f>IFERROR(INDEX(القاعدة!G:G,MATCH(ahlamine!A26,القاعدة!$A:$A,0))," ")</f>
        <v xml:space="preserve"> </v>
      </c>
      <c r="H26" s="131">
        <f>IFERROR(INDEX(القاعدة!H:H,MATCH(ahlamine!A26,القاعدة!$A:$A,0))," ")</f>
        <v>1</v>
      </c>
      <c r="I26" s="131">
        <f>IFERROR(INDEX(القاعدة!I:I,MATCH(ahlamine!A26,القاعدة!$A:$A,0))," ")</f>
        <v>1</v>
      </c>
      <c r="J26" s="135">
        <f>IFERROR(INDEX(القاعدة!J:J,MATCH(ahlamine!A26,القاعدة!$A:$A,0))," ")</f>
        <v>5.3</v>
      </c>
      <c r="K26" s="135">
        <f>IFERROR(INDEX(القاعدة!L:L,MATCH(ahlamine!A26,القاعدة!$A:$A,0))," ")</f>
        <v>5.08</v>
      </c>
      <c r="L26" s="136">
        <f t="shared" si="4"/>
        <v>5.1899999999999995</v>
      </c>
      <c r="M26" s="31" t="str">
        <f t="shared" si="5"/>
        <v/>
      </c>
      <c r="N26" s="141">
        <f>IFERROR(RANK(L26,ahlamine31)+COUNTIF($L$10:L26,L26)-1," ")</f>
        <v>311</v>
      </c>
      <c r="O26" s="141">
        <v>17</v>
      </c>
      <c r="P26" s="137"/>
      <c r="Q26" s="184" t="s">
        <v>61</v>
      </c>
      <c r="R26" s="185"/>
      <c r="S26" s="57">
        <f>COUNTIF(ahlamine31,"&gt;=5")</f>
        <v>320</v>
      </c>
      <c r="T26" s="144">
        <f>S26/$T$9</f>
        <v>0.82051282051282048</v>
      </c>
      <c r="U26" s="53" t="s">
        <v>32</v>
      </c>
      <c r="V26" s="58">
        <f t="shared" ref="V26:AC26" si="6">SUM(V24:V25)</f>
        <v>40</v>
      </c>
      <c r="W26" s="58">
        <f t="shared" si="6"/>
        <v>30</v>
      </c>
      <c r="X26" s="58">
        <f t="shared" si="6"/>
        <v>160</v>
      </c>
      <c r="Y26" s="58">
        <f t="shared" si="6"/>
        <v>90</v>
      </c>
      <c r="Z26" s="58">
        <f t="shared" si="6"/>
        <v>60</v>
      </c>
      <c r="AA26" s="58">
        <f t="shared" si="6"/>
        <v>10</v>
      </c>
      <c r="AB26" s="58">
        <f t="shared" si="6"/>
        <v>0</v>
      </c>
      <c r="AC26" s="59">
        <f t="shared" si="6"/>
        <v>0</v>
      </c>
      <c r="AD26" s="56">
        <f>SUM(V26:AC26)-T9</f>
        <v>0</v>
      </c>
    </row>
    <row r="27" spans="1:30" ht="27" thickBot="1" x14ac:dyDescent="0.45">
      <c r="A27" s="140" t="str">
        <f t="shared" si="3"/>
        <v>أهلامين_18</v>
      </c>
      <c r="B27" s="30" t="str">
        <f>C27&amp;"_"&amp;COUNTIF($C$10:$C$10:C27,C27)</f>
        <v>6APG-1_18</v>
      </c>
      <c r="C27" s="131" t="str">
        <f>IFERROR(INDEX(القاعدة!C:C,MATCH(ahlamine!A27,القاعدة!$A:$A,0))," ")</f>
        <v>6APG-1</v>
      </c>
      <c r="D27" s="131" t="str">
        <f>IFERROR(INDEX(القاعدة!D:D,MATCH(ahlamine!A27,القاعدة!$A:$A,0))," ")</f>
        <v>E147108468</v>
      </c>
      <c r="E27" s="131" t="str">
        <f>IFERROR(INDEX(القاعدة!E:E,MATCH(ahlamine!A27,القاعدة!$A:$A,0))," ")</f>
        <v>أهلمين18</v>
      </c>
      <c r="F27" s="131" t="str">
        <f>IFERROR(INDEX(القاعدة!F:F,MATCH(ahlamine!A27,القاعدة!$A:$A,0))," ")</f>
        <v>أنثى</v>
      </c>
      <c r="G27" s="131">
        <f>IFERROR(INDEX(القاعدة!G:G,MATCH(ahlamine!A27,القاعدة!$A:$A,0))," ")</f>
        <v>1</v>
      </c>
      <c r="H27" s="131">
        <f>IFERROR(INDEX(القاعدة!H:H,MATCH(ahlamine!A27,القاعدة!$A:$A,0))," ")</f>
        <v>1</v>
      </c>
      <c r="I27" s="131">
        <f>IFERROR(INDEX(القاعدة!I:I,MATCH(ahlamine!A27,القاعدة!$A:$A,0))," ")</f>
        <v>1</v>
      </c>
      <c r="J27" s="135">
        <f>IFERROR(INDEX(القاعدة!J:J,MATCH(ahlamine!A27,القاعدة!$A:$A,0))," ")</f>
        <v>5.16</v>
      </c>
      <c r="K27" s="135">
        <f>IFERROR(INDEX(القاعدة!L:L,MATCH(ahlamine!A27,القاعدة!$A:$A,0))," ")</f>
        <v>6.31</v>
      </c>
      <c r="L27" s="136">
        <f t="shared" si="4"/>
        <v>5.7349999999999994</v>
      </c>
      <c r="M27" s="31" t="str">
        <f t="shared" si="5"/>
        <v/>
      </c>
      <c r="N27" s="141">
        <f>IFERROR(RANK(L27,ahlamine31)+COUNTIF($L$10:L27,L27)-1," ")</f>
        <v>251</v>
      </c>
      <c r="O27" s="141">
        <v>18</v>
      </c>
      <c r="P27" s="137"/>
      <c r="Q27" s="164" t="s">
        <v>62</v>
      </c>
      <c r="R27" s="165"/>
      <c r="S27" s="145">
        <f>COUNTIF(ahlamine31,"&lt;5")</f>
        <v>70</v>
      </c>
      <c r="T27" s="144">
        <f>S27/$T$9</f>
        <v>0.17948717948717949</v>
      </c>
      <c r="U27" s="60" t="s">
        <v>47</v>
      </c>
      <c r="V27" s="61">
        <f>V26/$T$9</f>
        <v>0.10256410256410256</v>
      </c>
      <c r="W27" s="61">
        <f t="shared" ref="W27:AC27" si="7">W26/$T$9</f>
        <v>7.6923076923076927E-2</v>
      </c>
      <c r="X27" s="61">
        <f t="shared" si="7"/>
        <v>0.41025641025641024</v>
      </c>
      <c r="Y27" s="61">
        <f t="shared" si="7"/>
        <v>0.23076923076923078</v>
      </c>
      <c r="Z27" s="61">
        <f t="shared" si="7"/>
        <v>0.15384615384615385</v>
      </c>
      <c r="AA27" s="61">
        <f t="shared" si="7"/>
        <v>2.564102564102564E-2</v>
      </c>
      <c r="AB27" s="61">
        <f t="shared" si="7"/>
        <v>0</v>
      </c>
      <c r="AC27" s="62">
        <f t="shared" si="7"/>
        <v>0</v>
      </c>
    </row>
    <row r="28" spans="1:30" x14ac:dyDescent="0.3">
      <c r="A28" s="140" t="str">
        <f t="shared" si="3"/>
        <v>أهلامين_19</v>
      </c>
      <c r="B28" s="30" t="str">
        <f>C28&amp;"_"&amp;COUNTIF($C$10:$C$10:C28,C28)</f>
        <v>6APG-1_19</v>
      </c>
      <c r="C28" s="131" t="str">
        <f>IFERROR(INDEX(القاعدة!C:C,MATCH(ahlamine!A28,القاعدة!$A:$A,0))," ")</f>
        <v>6APG-1</v>
      </c>
      <c r="D28" s="131" t="str">
        <f>IFERROR(INDEX(القاعدة!D:D,MATCH(ahlamine!A28,القاعدة!$A:$A,0))," ")</f>
        <v>E148029910</v>
      </c>
      <c r="E28" s="131" t="str">
        <f>IFERROR(INDEX(القاعدة!E:E,MATCH(ahlamine!A28,القاعدة!$A:$A,0))," ")</f>
        <v>أهلمين19</v>
      </c>
      <c r="F28" s="131" t="str">
        <f>IFERROR(INDEX(القاعدة!F:F,MATCH(ahlamine!A28,القاعدة!$A:$A,0))," ")</f>
        <v>أنثى</v>
      </c>
      <c r="G28" s="131" t="str">
        <f>IFERROR(INDEX(القاعدة!G:G,MATCH(ahlamine!A28,القاعدة!$A:$A,0))," ")</f>
        <v xml:space="preserve"> </v>
      </c>
      <c r="H28" s="131">
        <f>IFERROR(INDEX(القاعدة!H:H,MATCH(ahlamine!A28,القاعدة!$A:$A,0))," ")</f>
        <v>1</v>
      </c>
      <c r="I28" s="131">
        <f>IFERROR(INDEX(القاعدة!I:I,MATCH(ahlamine!A28,القاعدة!$A:$A,0))," ")</f>
        <v>1</v>
      </c>
      <c r="J28" s="135">
        <f>IFERROR(INDEX(القاعدة!J:J,MATCH(ahlamine!A28,القاعدة!$A:$A,0))," ")</f>
        <v>8.27</v>
      </c>
      <c r="K28" s="135">
        <f>IFERROR(INDEX(القاعدة!L:L,MATCH(ahlamine!A28,القاعدة!$A:$A,0))," ")</f>
        <v>9.33</v>
      </c>
      <c r="L28" s="136">
        <f t="shared" si="4"/>
        <v>8.8000000000000007</v>
      </c>
      <c r="M28" s="31" t="str">
        <f t="shared" si="5"/>
        <v>تنويه</v>
      </c>
      <c r="N28" s="141">
        <f>IFERROR(RANK(L28,ahlamine31)+COUNTIF($L$10:L28,L28)-1," ")</f>
        <v>11</v>
      </c>
      <c r="O28" s="141">
        <v>19</v>
      </c>
      <c r="P28" s="137"/>
    </row>
    <row r="29" spans="1:30" x14ac:dyDescent="0.3">
      <c r="A29" s="140" t="str">
        <f t="shared" si="3"/>
        <v>أهلامين_20</v>
      </c>
      <c r="B29" s="30" t="str">
        <f>C29&amp;"_"&amp;COUNTIF($C$10:$C$10:C29,C29)</f>
        <v>6APG-1_20</v>
      </c>
      <c r="C29" s="131" t="str">
        <f>IFERROR(INDEX(القاعدة!C:C,MATCH(ahlamine!A29,القاعدة!$A:$A,0))," ")</f>
        <v>6APG-1</v>
      </c>
      <c r="D29" s="131" t="str">
        <f>IFERROR(INDEX(القاعدة!D:D,MATCH(ahlamine!A29,القاعدة!$A:$A,0))," ")</f>
        <v>E148108395</v>
      </c>
      <c r="E29" s="131" t="str">
        <f>IFERROR(INDEX(القاعدة!E:E,MATCH(ahlamine!A29,القاعدة!$A:$A,0))," ")</f>
        <v>أهلمين20</v>
      </c>
      <c r="F29" s="131" t="str">
        <f>IFERROR(INDEX(القاعدة!F:F,MATCH(ahlamine!A29,القاعدة!$A:$A,0))," ")</f>
        <v>ذكر</v>
      </c>
      <c r="G29" s="131">
        <f>IFERROR(INDEX(القاعدة!G:G,MATCH(ahlamine!A29,القاعدة!$A:$A,0))," ")</f>
        <v>1</v>
      </c>
      <c r="H29" s="131">
        <f>IFERROR(INDEX(القاعدة!H:H,MATCH(ahlamine!A29,القاعدة!$A:$A,0))," ")</f>
        <v>1</v>
      </c>
      <c r="I29" s="131">
        <f>IFERROR(INDEX(القاعدة!I:I,MATCH(ahlamine!A29,القاعدة!$A:$A,0))," ")</f>
        <v>1</v>
      </c>
      <c r="J29" s="135">
        <f>IFERROR(INDEX(القاعدة!J:J,MATCH(ahlamine!A29,القاعدة!$A:$A,0))," ")</f>
        <v>5.21</v>
      </c>
      <c r="K29" s="135">
        <f>IFERROR(INDEX(القاعدة!L:L,MATCH(ahlamine!A29,القاعدة!$A:$A,0))," ")</f>
        <v>5.83</v>
      </c>
      <c r="L29" s="136">
        <f t="shared" si="4"/>
        <v>5.52</v>
      </c>
      <c r="M29" s="31" t="str">
        <f t="shared" si="5"/>
        <v/>
      </c>
      <c r="N29" s="141">
        <f>IFERROR(RANK(L29,ahlamine31)+COUNTIF($L$10:L29,L29)-1," ")</f>
        <v>281</v>
      </c>
      <c r="O29" s="141">
        <v>20</v>
      </c>
      <c r="P29" s="137"/>
    </row>
    <row r="30" spans="1:30" x14ac:dyDescent="0.3">
      <c r="A30" s="140" t="str">
        <f t="shared" si="3"/>
        <v>أهلامين_21</v>
      </c>
      <c r="B30" s="30" t="str">
        <f>C30&amp;"_"&amp;COUNTIF($C$10:$C$10:C30,C30)</f>
        <v>6APG-1_21</v>
      </c>
      <c r="C30" s="131" t="str">
        <f>IFERROR(INDEX(القاعدة!C:C,MATCH(ahlamine!A30,القاعدة!$A:$A,0))," ")</f>
        <v>6APG-1</v>
      </c>
      <c r="D30" s="131" t="str">
        <f>IFERROR(INDEX(القاعدة!D:D,MATCH(ahlamine!A30,القاعدة!$A:$A,0))," ")</f>
        <v>E149094374</v>
      </c>
      <c r="E30" s="131" t="str">
        <f>IFERROR(INDEX(القاعدة!E:E,MATCH(ahlamine!A30,القاعدة!$A:$A,0))," ")</f>
        <v>أهلمين21</v>
      </c>
      <c r="F30" s="131" t="str">
        <f>IFERROR(INDEX(القاعدة!F:F,MATCH(ahlamine!A30,القاعدة!$A:$A,0))," ")</f>
        <v>أنثى</v>
      </c>
      <c r="G30" s="131" t="str">
        <f>IFERROR(INDEX(القاعدة!G:G,MATCH(ahlamine!A30,القاعدة!$A:$A,0))," ")</f>
        <v xml:space="preserve"> </v>
      </c>
      <c r="H30" s="131">
        <f>IFERROR(INDEX(القاعدة!H:H,MATCH(ahlamine!A30,القاعدة!$A:$A,0))," ")</f>
        <v>1</v>
      </c>
      <c r="I30" s="131">
        <f>IFERROR(INDEX(القاعدة!I:I,MATCH(ahlamine!A30,القاعدة!$A:$A,0))," ")</f>
        <v>1</v>
      </c>
      <c r="J30" s="135">
        <f>IFERROR(INDEX(القاعدة!J:J,MATCH(ahlamine!A30,القاعدة!$A:$A,0))," ")</f>
        <v>5.3</v>
      </c>
      <c r="K30" s="135">
        <f>IFERROR(INDEX(القاعدة!L:L,MATCH(ahlamine!A30,القاعدة!$A:$A,0))," ")</f>
        <v>4.5</v>
      </c>
      <c r="L30" s="136">
        <f t="shared" si="4"/>
        <v>4.9000000000000004</v>
      </c>
      <c r="M30" s="31" t="str">
        <f t="shared" si="5"/>
        <v/>
      </c>
      <c r="N30" s="141">
        <f>IFERROR(RANK(L30,ahlamine31)+COUNTIF($L$10:L30,L30)-1," ")</f>
        <v>341</v>
      </c>
      <c r="O30" s="141">
        <v>21</v>
      </c>
      <c r="P30" s="137"/>
    </row>
    <row r="31" spans="1:30" x14ac:dyDescent="0.3">
      <c r="A31" s="140" t="str">
        <f t="shared" si="3"/>
        <v>أهلامين_22</v>
      </c>
      <c r="B31" s="30" t="str">
        <f>C31&amp;"_"&amp;COUNTIF($C$10:$C$10:C31,C31)</f>
        <v>6APG-1_22</v>
      </c>
      <c r="C31" s="131" t="str">
        <f>IFERROR(INDEX(القاعدة!C:C,MATCH(ahlamine!A31,القاعدة!$A:$A,0))," ")</f>
        <v>6APG-1</v>
      </c>
      <c r="D31" s="131" t="str">
        <f>IFERROR(INDEX(القاعدة!D:D,MATCH(ahlamine!A31,القاعدة!$A:$A,0))," ")</f>
        <v>E149095399</v>
      </c>
      <c r="E31" s="131" t="str">
        <f>IFERROR(INDEX(القاعدة!E:E,MATCH(ahlamine!A31,القاعدة!$A:$A,0))," ")</f>
        <v>أهلمين22</v>
      </c>
      <c r="F31" s="131" t="str">
        <f>IFERROR(INDEX(القاعدة!F:F,MATCH(ahlamine!A31,القاعدة!$A:$A,0))," ")</f>
        <v>ذكر</v>
      </c>
      <c r="G31" s="131" t="str">
        <f>IFERROR(INDEX(القاعدة!G:G,MATCH(ahlamine!A31,القاعدة!$A:$A,0))," ")</f>
        <v xml:space="preserve"> </v>
      </c>
      <c r="H31" s="131">
        <f>IFERROR(INDEX(القاعدة!H:H,MATCH(ahlamine!A31,القاعدة!$A:$A,0))," ")</f>
        <v>2</v>
      </c>
      <c r="I31" s="131">
        <f>IFERROR(INDEX(القاعدة!I:I,MATCH(ahlamine!A31,القاعدة!$A:$A,0))," ")</f>
        <v>1</v>
      </c>
      <c r="J31" s="135">
        <f>IFERROR(INDEX(القاعدة!J:J,MATCH(ahlamine!A31,القاعدة!$A:$A,0))," ")</f>
        <v>5.15</v>
      </c>
      <c r="K31" s="135">
        <f>IFERROR(INDEX(القاعدة!L:L,MATCH(ahlamine!A31,القاعدة!$A:$A,0))," ")</f>
        <v>5.61</v>
      </c>
      <c r="L31" s="136">
        <f t="shared" si="4"/>
        <v>5.3800000000000008</v>
      </c>
      <c r="M31" s="31" t="str">
        <f t="shared" si="5"/>
        <v/>
      </c>
      <c r="N31" s="141">
        <f>IFERROR(RANK(L31,ahlamine31)+COUNTIF($L$10:L31,L31)-1," ")</f>
        <v>291</v>
      </c>
      <c r="O31" s="141">
        <v>22</v>
      </c>
      <c r="P31" s="137"/>
    </row>
    <row r="32" spans="1:30" x14ac:dyDescent="0.3">
      <c r="A32" s="140" t="str">
        <f t="shared" si="3"/>
        <v>أهلامين_23</v>
      </c>
      <c r="B32" s="30" t="str">
        <f>C32&amp;"_"&amp;COUNTIF($C$10:$C$10:C32,C32)</f>
        <v>6APG-1_23</v>
      </c>
      <c r="C32" s="131" t="str">
        <f>IFERROR(INDEX(القاعدة!C:C,MATCH(ahlamine!A32,القاعدة!$A:$A,0))," ")</f>
        <v>6APG-1</v>
      </c>
      <c r="D32" s="131" t="str">
        <f>IFERROR(INDEX(القاعدة!D:D,MATCH(ahlamine!A32,القاعدة!$A:$A,0))," ")</f>
        <v>E149099449</v>
      </c>
      <c r="E32" s="131" t="str">
        <f>IFERROR(INDEX(القاعدة!E:E,MATCH(ahlamine!A32,القاعدة!$A:$A,0))," ")</f>
        <v>أهلمين23</v>
      </c>
      <c r="F32" s="131" t="str">
        <f>IFERROR(INDEX(القاعدة!F:F,MATCH(ahlamine!A32,القاعدة!$A:$A,0))," ")</f>
        <v>أنثى</v>
      </c>
      <c r="G32" s="131" t="str">
        <f>IFERROR(INDEX(القاعدة!G:G,MATCH(ahlamine!A32,القاعدة!$A:$A,0))," ")</f>
        <v xml:space="preserve"> </v>
      </c>
      <c r="H32" s="131">
        <f>IFERROR(INDEX(القاعدة!H:H,MATCH(ahlamine!A32,القاعدة!$A:$A,0))," ")</f>
        <v>1</v>
      </c>
      <c r="I32" s="131">
        <f>IFERROR(INDEX(القاعدة!I:I,MATCH(ahlamine!A32,القاعدة!$A:$A,0))," ")</f>
        <v>1</v>
      </c>
      <c r="J32" s="135">
        <f>IFERROR(INDEX(القاعدة!J:J,MATCH(ahlamine!A32,القاعدة!$A:$A,0))," ")</f>
        <v>6.34</v>
      </c>
      <c r="K32" s="135">
        <f>IFERROR(INDEX(القاعدة!L:L,MATCH(ahlamine!A32,القاعدة!$A:$A,0))," ")</f>
        <v>7.64</v>
      </c>
      <c r="L32" s="136">
        <f t="shared" si="4"/>
        <v>6.99</v>
      </c>
      <c r="M32" s="31" t="str">
        <f t="shared" si="5"/>
        <v>لوحة الشرف</v>
      </c>
      <c r="N32" s="141">
        <f>IFERROR(RANK(L32,ahlamine31)+COUNTIF($L$10:L32,L32)-1," ")</f>
        <v>71</v>
      </c>
      <c r="O32" s="141">
        <v>23</v>
      </c>
      <c r="P32" s="137"/>
    </row>
    <row r="33" spans="1:22" x14ac:dyDescent="0.3">
      <c r="A33" s="140" t="str">
        <f t="shared" si="3"/>
        <v>أهلامين_24</v>
      </c>
      <c r="B33" s="30" t="str">
        <f>C33&amp;"_"&amp;COUNTIF($C$10:$C$10:C33,C33)</f>
        <v>6APG-1_24</v>
      </c>
      <c r="C33" s="131" t="str">
        <f>IFERROR(INDEX(القاعدة!C:C,MATCH(ahlamine!A33,القاعدة!$A:$A,0))," ")</f>
        <v>6APG-1</v>
      </c>
      <c r="D33" s="131" t="str">
        <f>IFERROR(INDEX(القاعدة!D:D,MATCH(ahlamine!A33,القاعدة!$A:$A,0))," ")</f>
        <v>E149099450</v>
      </c>
      <c r="E33" s="131" t="str">
        <f>IFERROR(INDEX(القاعدة!E:E,MATCH(ahlamine!A33,القاعدة!$A:$A,0))," ")</f>
        <v>أهلمين24</v>
      </c>
      <c r="F33" s="131" t="str">
        <f>IFERROR(INDEX(القاعدة!F:F,MATCH(ahlamine!A33,القاعدة!$A:$A,0))," ")</f>
        <v>أنثى</v>
      </c>
      <c r="G33" s="131" t="str">
        <f>IFERROR(INDEX(القاعدة!G:G,MATCH(ahlamine!A33,القاعدة!$A:$A,0))," ")</f>
        <v xml:space="preserve"> </v>
      </c>
      <c r="H33" s="131">
        <f>IFERROR(INDEX(القاعدة!H:H,MATCH(ahlamine!A33,القاعدة!$A:$A,0))," ")</f>
        <v>1</v>
      </c>
      <c r="I33" s="131">
        <f>IFERROR(INDEX(القاعدة!I:I,MATCH(ahlamine!A33,القاعدة!$A:$A,0))," ")</f>
        <v>1</v>
      </c>
      <c r="J33" s="135">
        <f>IFERROR(INDEX(القاعدة!J:J,MATCH(ahlamine!A33,القاعدة!$A:$A,0))," ")</f>
        <v>5.0199999999999996</v>
      </c>
      <c r="K33" s="135">
        <f>IFERROR(INDEX(القاعدة!L:L,MATCH(ahlamine!A33,القاعدة!$A:$A,0))," ")</f>
        <v>5.61</v>
      </c>
      <c r="L33" s="136">
        <f t="shared" si="4"/>
        <v>5.3149999999999995</v>
      </c>
      <c r="M33" s="31" t="str">
        <f t="shared" si="5"/>
        <v/>
      </c>
      <c r="N33" s="141">
        <f>IFERROR(RANK(L33,ahlamine31)+COUNTIF($L$10:L33,L33)-1," ")</f>
        <v>301</v>
      </c>
      <c r="O33" s="141">
        <v>24</v>
      </c>
      <c r="P33" s="137"/>
    </row>
    <row r="34" spans="1:22" x14ac:dyDescent="0.3">
      <c r="A34" s="140" t="str">
        <f t="shared" si="3"/>
        <v>أهلامين_25</v>
      </c>
      <c r="B34" s="30" t="str">
        <f>C34&amp;"_"&amp;COUNTIF($C$10:$C$10:C34,C34)</f>
        <v>6APG-1_25</v>
      </c>
      <c r="C34" s="131" t="str">
        <f>IFERROR(INDEX(القاعدة!C:C,MATCH(ahlamine!A34,القاعدة!$A:$A,0))," ")</f>
        <v>6APG-1</v>
      </c>
      <c r="D34" s="131" t="str">
        <f>IFERROR(INDEX(القاعدة!D:D,MATCH(ahlamine!A34,القاعدة!$A:$A,0))," ")</f>
        <v>E149099452</v>
      </c>
      <c r="E34" s="131" t="str">
        <f>IFERROR(INDEX(القاعدة!E:E,MATCH(ahlamine!A34,القاعدة!$A:$A,0))," ")</f>
        <v>أهلمين25</v>
      </c>
      <c r="F34" s="131" t="str">
        <f>IFERROR(INDEX(القاعدة!F:F,MATCH(ahlamine!A34,القاعدة!$A:$A,0))," ")</f>
        <v>أنثى</v>
      </c>
      <c r="G34" s="131" t="str">
        <f>IFERROR(INDEX(القاعدة!G:G,MATCH(ahlamine!A34,القاعدة!$A:$A,0))," ")</f>
        <v xml:space="preserve"> </v>
      </c>
      <c r="H34" s="131">
        <f>IFERROR(INDEX(القاعدة!H:H,MATCH(ahlamine!A34,القاعدة!$A:$A,0))," ")</f>
        <v>1</v>
      </c>
      <c r="I34" s="131">
        <f>IFERROR(INDEX(القاعدة!I:I,MATCH(ahlamine!A34,القاعدة!$A:$A,0))," ")</f>
        <v>1</v>
      </c>
      <c r="J34" s="135">
        <f>IFERROR(INDEX(القاعدة!J:J,MATCH(ahlamine!A34,القاعدة!$A:$A,0))," ")</f>
        <v>5.35</v>
      </c>
      <c r="K34" s="135">
        <f>IFERROR(INDEX(القاعدة!L:L,MATCH(ahlamine!A34,القاعدة!$A:$A,0))," ")</f>
        <v>6.5</v>
      </c>
      <c r="L34" s="136">
        <f t="shared" si="4"/>
        <v>5.9249999999999998</v>
      </c>
      <c r="M34" s="31" t="str">
        <f t="shared" si="5"/>
        <v/>
      </c>
      <c r="N34" s="141">
        <f>IFERROR(RANK(L34,ahlamine31)+COUNTIF($L$10:L34,L34)-1," ")</f>
        <v>231</v>
      </c>
      <c r="O34" s="141">
        <v>25</v>
      </c>
      <c r="P34" s="137"/>
    </row>
    <row r="35" spans="1:22" x14ac:dyDescent="0.3">
      <c r="A35" s="140" t="str">
        <f t="shared" si="3"/>
        <v>أهلامين_26</v>
      </c>
      <c r="B35" s="30" t="str">
        <f>C35&amp;"_"&amp;COUNTIF($C$10:$C$10:C35,C35)</f>
        <v>6APG-1_26</v>
      </c>
      <c r="C35" s="131" t="str">
        <f>IFERROR(INDEX(القاعدة!C:C,MATCH(ahlamine!A35,القاعدة!$A:$A,0))," ")</f>
        <v>6APG-1</v>
      </c>
      <c r="D35" s="131" t="str">
        <f>IFERROR(INDEX(القاعدة!D:D,MATCH(ahlamine!A35,القاعدة!$A:$A,0))," ")</f>
        <v>E148200432</v>
      </c>
      <c r="E35" s="131" t="str">
        <f>IFERROR(INDEX(القاعدة!E:E,MATCH(ahlamine!A35,القاعدة!$A:$A,0))," ")</f>
        <v>أهلمين26</v>
      </c>
      <c r="F35" s="131" t="str">
        <f>IFERROR(INDEX(القاعدة!F:F,MATCH(ahlamine!A35,القاعدة!$A:$A,0))," ")</f>
        <v>أنثى</v>
      </c>
      <c r="G35" s="131" t="str">
        <f>IFERROR(INDEX(القاعدة!G:G,MATCH(ahlamine!A35,القاعدة!$A:$A,0))," ")</f>
        <v xml:space="preserve"> </v>
      </c>
      <c r="H35" s="131">
        <f>IFERROR(INDEX(القاعدة!H:H,MATCH(ahlamine!A35,القاعدة!$A:$A,0))," ")</f>
        <v>1</v>
      </c>
      <c r="I35" s="131">
        <f>IFERROR(INDEX(القاعدة!I:I,MATCH(ahlamine!A35,القاعدة!$A:$A,0))," ")</f>
        <v>1</v>
      </c>
      <c r="J35" s="135">
        <f>IFERROR(INDEX(القاعدة!J:J,MATCH(ahlamine!A35,القاعدة!$A:$A,0))," ")</f>
        <v>6.57</v>
      </c>
      <c r="K35" s="135">
        <f>IFERROR(INDEX(القاعدة!L:L,MATCH(ahlamine!A35,القاعدة!$A:$A,0))," ")</f>
        <v>7.16</v>
      </c>
      <c r="L35" s="136">
        <f t="shared" si="4"/>
        <v>6.8650000000000002</v>
      </c>
      <c r="M35" s="31" t="str">
        <f t="shared" si="5"/>
        <v>لوحة الشرف</v>
      </c>
      <c r="N35" s="141">
        <f>IFERROR(RANK(L35,ahlamine31)+COUNTIF($L$10:L35,L35)-1," ")</f>
        <v>101</v>
      </c>
      <c r="O35" s="141">
        <v>26</v>
      </c>
      <c r="P35" s="137"/>
    </row>
    <row r="36" spans="1:22" x14ac:dyDescent="0.3">
      <c r="A36" s="140" t="str">
        <f t="shared" si="3"/>
        <v>أهلامين_27</v>
      </c>
      <c r="B36" s="30" t="str">
        <f>C36&amp;"_"&amp;COUNTIF($C$10:$C$10:C36,C36)</f>
        <v>6APG-1_27</v>
      </c>
      <c r="C36" s="131" t="str">
        <f>IFERROR(INDEX(القاعدة!C:C,MATCH(ahlamine!A36,القاعدة!$A:$A,0))," ")</f>
        <v>6APG-1</v>
      </c>
      <c r="D36" s="131" t="str">
        <f>IFERROR(INDEX(القاعدة!D:D,MATCH(ahlamine!A36,القاعدة!$A:$A,0))," ")</f>
        <v>E149099454</v>
      </c>
      <c r="E36" s="131" t="str">
        <f>IFERROR(INDEX(القاعدة!E:E,MATCH(ahlamine!A36,القاعدة!$A:$A,0))," ")</f>
        <v>أهلمين27</v>
      </c>
      <c r="F36" s="131" t="str">
        <f>IFERROR(INDEX(القاعدة!F:F,MATCH(ahlamine!A36,القاعدة!$A:$A,0))," ")</f>
        <v>أنثى</v>
      </c>
      <c r="G36" s="131" t="str">
        <f>IFERROR(INDEX(القاعدة!G:G,MATCH(ahlamine!A36,القاعدة!$A:$A,0))," ")</f>
        <v xml:space="preserve"> </v>
      </c>
      <c r="H36" s="131">
        <f>IFERROR(INDEX(القاعدة!H:H,MATCH(ahlamine!A36,القاعدة!$A:$A,0))," ")</f>
        <v>1</v>
      </c>
      <c r="I36" s="131">
        <f>IFERROR(INDEX(القاعدة!I:I,MATCH(ahlamine!A36,القاعدة!$A:$A,0))," ")</f>
        <v>1</v>
      </c>
      <c r="J36" s="135">
        <f>IFERROR(INDEX(القاعدة!J:J,MATCH(ahlamine!A36,القاعدة!$A:$A,0))," ")</f>
        <v>6.8</v>
      </c>
      <c r="K36" s="135">
        <f>IFERROR(INDEX(القاعدة!L:L,MATCH(ahlamine!A36,القاعدة!$A:$A,0))," ")</f>
        <v>8.31</v>
      </c>
      <c r="L36" s="136">
        <f t="shared" si="4"/>
        <v>7.5549999999999997</v>
      </c>
      <c r="M36" s="31" t="str">
        <f t="shared" si="5"/>
        <v>تشجيع</v>
      </c>
      <c r="N36" s="141">
        <f>IFERROR(RANK(L36,ahlamine31)+COUNTIF($L$10:L36,L36)-1," ")</f>
        <v>41</v>
      </c>
      <c r="O36" s="141">
        <v>27</v>
      </c>
      <c r="P36" s="137"/>
    </row>
    <row r="37" spans="1:22" x14ac:dyDescent="0.3">
      <c r="A37" s="140" t="str">
        <f t="shared" si="3"/>
        <v>أهلامين_28</v>
      </c>
      <c r="B37" s="30" t="str">
        <f>C37&amp;"_"&amp;COUNTIF($C$10:$C$10:C37,C37)</f>
        <v>6APG-1_28</v>
      </c>
      <c r="C37" s="131" t="str">
        <f>IFERROR(INDEX(القاعدة!C:C,MATCH(ahlamine!A37,القاعدة!$A:$A,0))," ")</f>
        <v>6APG-1</v>
      </c>
      <c r="D37" s="131" t="str">
        <f>IFERROR(INDEX(القاعدة!D:D,MATCH(ahlamine!A37,القاعدة!$A:$A,0))," ")</f>
        <v>E149099457</v>
      </c>
      <c r="E37" s="131" t="str">
        <f>IFERROR(INDEX(القاعدة!E:E,MATCH(ahlamine!A37,القاعدة!$A:$A,0))," ")</f>
        <v>أهلمين28</v>
      </c>
      <c r="F37" s="131" t="str">
        <f>IFERROR(INDEX(القاعدة!F:F,MATCH(ahlamine!A37,القاعدة!$A:$A,0))," ")</f>
        <v>أنثى</v>
      </c>
      <c r="G37" s="131" t="str">
        <f>IFERROR(INDEX(القاعدة!G:G,MATCH(ahlamine!A37,القاعدة!$A:$A,0))," ")</f>
        <v xml:space="preserve"> </v>
      </c>
      <c r="H37" s="131">
        <f>IFERROR(INDEX(القاعدة!H:H,MATCH(ahlamine!A37,القاعدة!$A:$A,0))," ")</f>
        <v>1</v>
      </c>
      <c r="I37" s="131">
        <f>IFERROR(INDEX(القاعدة!I:I,MATCH(ahlamine!A37,القاعدة!$A:$A,0))," ")</f>
        <v>1</v>
      </c>
      <c r="J37" s="135">
        <f>IFERROR(INDEX(القاعدة!J:J,MATCH(ahlamine!A37,القاعدة!$A:$A,0))," ")</f>
        <v>6.13</v>
      </c>
      <c r="K37" s="135">
        <f>IFERROR(INDEX(القاعدة!L:L,MATCH(ahlamine!A37,القاعدة!$A:$A,0))," ")</f>
        <v>7.23</v>
      </c>
      <c r="L37" s="136">
        <f t="shared" si="4"/>
        <v>6.68</v>
      </c>
      <c r="M37" s="31" t="str">
        <f t="shared" si="5"/>
        <v>لوحة الشرف</v>
      </c>
      <c r="N37" s="141">
        <f>IFERROR(RANK(L37,ahlamine31)+COUNTIF($L$10:L37,L37)-1," ")</f>
        <v>111</v>
      </c>
      <c r="O37" s="141">
        <v>28</v>
      </c>
      <c r="P37" s="137"/>
    </row>
    <row r="38" spans="1:22" x14ac:dyDescent="0.3">
      <c r="A38" s="140" t="str">
        <f t="shared" si="3"/>
        <v>أهلامين_29</v>
      </c>
      <c r="B38" s="30" t="str">
        <f>C38&amp;"_"&amp;COUNTIF($C$10:$C$10:C38,C38)</f>
        <v>6APG-1_29</v>
      </c>
      <c r="C38" s="131" t="str">
        <f>IFERROR(INDEX(القاعدة!C:C,MATCH(ahlamine!A38,القاعدة!$A:$A,0))," ")</f>
        <v>6APG-1</v>
      </c>
      <c r="D38" s="131" t="str">
        <f>IFERROR(INDEX(القاعدة!D:D,MATCH(ahlamine!A38,القاعدة!$A:$A,0))," ")</f>
        <v>E149099460</v>
      </c>
      <c r="E38" s="131" t="str">
        <f>IFERROR(INDEX(القاعدة!E:E,MATCH(ahlamine!A38,القاعدة!$A:$A,0))," ")</f>
        <v>أهلمين29</v>
      </c>
      <c r="F38" s="131" t="str">
        <f>IFERROR(INDEX(القاعدة!F:F,MATCH(ahlamine!A38,القاعدة!$A:$A,0))," ")</f>
        <v>أنثى</v>
      </c>
      <c r="G38" s="131" t="str">
        <f>IFERROR(INDEX(القاعدة!G:G,MATCH(ahlamine!A38,القاعدة!$A:$A,0))," ")</f>
        <v xml:space="preserve"> </v>
      </c>
      <c r="H38" s="131">
        <f>IFERROR(INDEX(القاعدة!H:H,MATCH(ahlamine!A38,القاعدة!$A:$A,0))," ")</f>
        <v>1</v>
      </c>
      <c r="I38" s="131">
        <f>IFERROR(INDEX(القاعدة!I:I,MATCH(ahlamine!A38,القاعدة!$A:$A,0))," ")</f>
        <v>1</v>
      </c>
      <c r="J38" s="135">
        <f>IFERROR(INDEX(القاعدة!J:J,MATCH(ahlamine!A38,القاعدة!$A:$A,0))," ")</f>
        <v>5.38</v>
      </c>
      <c r="K38" s="135">
        <f>IFERROR(INDEX(القاعدة!L:L,MATCH(ahlamine!A38,القاعدة!$A:$A,0))," ")</f>
        <v>6.62</v>
      </c>
      <c r="L38" s="136">
        <f t="shared" si="4"/>
        <v>6</v>
      </c>
      <c r="M38" s="31" t="str">
        <f t="shared" si="5"/>
        <v>لوحة الشرف</v>
      </c>
      <c r="N38" s="141">
        <f>IFERROR(RANK(L38,ahlamine31)+COUNTIF($L$10:L38,L38)-1," ")</f>
        <v>221</v>
      </c>
      <c r="O38" s="141">
        <v>29</v>
      </c>
      <c r="P38" s="137"/>
    </row>
    <row r="39" spans="1:22" x14ac:dyDescent="0.3">
      <c r="A39" s="140" t="str">
        <f t="shared" si="3"/>
        <v>أهلامين_30</v>
      </c>
      <c r="B39" s="30" t="str">
        <f>C39&amp;"_"&amp;COUNTIF($C$10:$C$10:C39,C39)</f>
        <v>6APG-1_30</v>
      </c>
      <c r="C39" s="131" t="str">
        <f>IFERROR(INDEX(القاعدة!C:C,MATCH(ahlamine!A39,القاعدة!$A:$A,0))," ")</f>
        <v>6APG-1</v>
      </c>
      <c r="D39" s="131" t="str">
        <f>IFERROR(INDEX(القاعدة!D:D,MATCH(ahlamine!A39,القاعدة!$A:$A,0))," ")</f>
        <v>E149124248</v>
      </c>
      <c r="E39" s="131" t="str">
        <f>IFERROR(INDEX(القاعدة!E:E,MATCH(ahlamine!A39,القاعدة!$A:$A,0))," ")</f>
        <v>أهلمين30</v>
      </c>
      <c r="F39" s="131" t="str">
        <f>IFERROR(INDEX(القاعدة!F:F,MATCH(ahlamine!A39,القاعدة!$A:$A,0))," ")</f>
        <v>أنثى</v>
      </c>
      <c r="G39" s="131" t="str">
        <f>IFERROR(INDEX(القاعدة!G:G,MATCH(ahlamine!A39,القاعدة!$A:$A,0))," ")</f>
        <v xml:space="preserve"> </v>
      </c>
      <c r="H39" s="131">
        <f>IFERROR(INDEX(القاعدة!H:H,MATCH(ahlamine!A39,القاعدة!$A:$A,0))," ")</f>
        <v>1</v>
      </c>
      <c r="I39" s="131">
        <f>IFERROR(INDEX(القاعدة!I:I,MATCH(ahlamine!A39,القاعدة!$A:$A,0))," ")</f>
        <v>1</v>
      </c>
      <c r="J39" s="135">
        <f>IFERROR(INDEX(القاعدة!J:J,MATCH(ahlamine!A39,القاعدة!$A:$A,0))," ")</f>
        <v>5.38</v>
      </c>
      <c r="K39" s="135">
        <f>IFERROR(INDEX(القاعدة!L:L,MATCH(ahlamine!A39,القاعدة!$A:$A,0))," ")</f>
        <v>5.99</v>
      </c>
      <c r="L39" s="136">
        <f t="shared" si="4"/>
        <v>5.6850000000000005</v>
      </c>
      <c r="M39" s="31" t="str">
        <f t="shared" si="5"/>
        <v/>
      </c>
      <c r="N39" s="141">
        <f>IFERROR(RANK(L39,ahlamine31)+COUNTIF($L$10:L39,L39)-1," ")</f>
        <v>261</v>
      </c>
      <c r="O39" s="141">
        <v>30</v>
      </c>
      <c r="P39" s="137"/>
      <c r="U39" s="63"/>
      <c r="V39" s="63"/>
    </row>
    <row r="40" spans="1:22" x14ac:dyDescent="0.3">
      <c r="A40" s="140" t="str">
        <f t="shared" si="3"/>
        <v>أهلامين_31</v>
      </c>
      <c r="B40" s="30" t="str">
        <f>C40&amp;"_"&amp;COUNTIF($C$10:$C$10:C40,C40)</f>
        <v>6APG-1_31</v>
      </c>
      <c r="C40" s="131" t="str">
        <f>IFERROR(INDEX(القاعدة!C:C,MATCH(ahlamine!A40,القاعدة!$A:$A,0))," ")</f>
        <v>6APG-1</v>
      </c>
      <c r="D40" s="131" t="str">
        <f>IFERROR(INDEX(القاعدة!D:D,MATCH(ahlamine!A40,القاعدة!$A:$A,0))," ")</f>
        <v>E149124249</v>
      </c>
      <c r="E40" s="131" t="str">
        <f>IFERROR(INDEX(القاعدة!E:E,MATCH(ahlamine!A40,القاعدة!$A:$A,0))," ")</f>
        <v>أهلمين31</v>
      </c>
      <c r="F40" s="131" t="str">
        <f>IFERROR(INDEX(القاعدة!F:F,MATCH(ahlamine!A40,القاعدة!$A:$A,0))," ")</f>
        <v>ذكر</v>
      </c>
      <c r="G40" s="131" t="str">
        <f>IFERROR(INDEX(القاعدة!G:G,MATCH(ahlamine!A40,القاعدة!$A:$A,0))," ")</f>
        <v xml:space="preserve"> </v>
      </c>
      <c r="H40" s="131">
        <f>IFERROR(INDEX(القاعدة!H:H,MATCH(ahlamine!A40,القاعدة!$A:$A,0))," ")</f>
        <v>1</v>
      </c>
      <c r="I40" s="131">
        <f>IFERROR(INDEX(القاعدة!I:I,MATCH(ahlamine!A40,القاعدة!$A:$A,0))," ")</f>
        <v>1</v>
      </c>
      <c r="J40" s="135">
        <f>IFERROR(INDEX(القاعدة!J:J,MATCH(ahlamine!A40,القاعدة!$A:$A,0))," ")</f>
        <v>6.71</v>
      </c>
      <c r="K40" s="135">
        <f>IFERROR(INDEX(القاعدة!L:L,MATCH(ahlamine!A40,القاعدة!$A:$A,0))," ")</f>
        <v>7.17</v>
      </c>
      <c r="L40" s="136">
        <f t="shared" si="4"/>
        <v>6.9399999999999995</v>
      </c>
      <c r="M40" s="31" t="str">
        <f t="shared" si="5"/>
        <v>لوحة الشرف</v>
      </c>
      <c r="N40" s="141">
        <f>IFERROR(RANK(L40,ahlamine31)+COUNTIF($L$10:L40,L40)-1," ")</f>
        <v>91</v>
      </c>
      <c r="O40" s="141">
        <v>31</v>
      </c>
      <c r="P40" s="137"/>
      <c r="U40" s="63"/>
      <c r="V40" s="63"/>
    </row>
    <row r="41" spans="1:22" x14ac:dyDescent="0.3">
      <c r="A41" s="140" t="str">
        <f t="shared" si="3"/>
        <v>أهلامين_32</v>
      </c>
      <c r="B41" s="30" t="str">
        <f>C41&amp;"_"&amp;COUNTIF($C$10:$C$10:C41,C41)</f>
        <v>6APG-1_32</v>
      </c>
      <c r="C41" s="131" t="str">
        <f>IFERROR(INDEX(القاعدة!C:C,MATCH(ahlamine!A41,القاعدة!$A:$A,0))," ")</f>
        <v>6APG-1</v>
      </c>
      <c r="D41" s="131" t="str">
        <f>IFERROR(INDEX(القاعدة!D:D,MATCH(ahlamine!A41,القاعدة!$A:$A,0))," ")</f>
        <v>E149124250</v>
      </c>
      <c r="E41" s="131" t="str">
        <f>IFERROR(INDEX(القاعدة!E:E,MATCH(ahlamine!A41,القاعدة!$A:$A,0))," ")</f>
        <v>أهلمين32</v>
      </c>
      <c r="F41" s="131" t="str">
        <f>IFERROR(INDEX(القاعدة!F:F,MATCH(ahlamine!A41,القاعدة!$A:$A,0))," ")</f>
        <v>ذكر</v>
      </c>
      <c r="G41" s="131" t="str">
        <f>IFERROR(INDEX(القاعدة!G:G,MATCH(ahlamine!A41,القاعدة!$A:$A,0))," ")</f>
        <v xml:space="preserve"> </v>
      </c>
      <c r="H41" s="131">
        <f>IFERROR(INDEX(القاعدة!H:H,MATCH(ahlamine!A41,القاعدة!$A:$A,0))," ")</f>
        <v>1</v>
      </c>
      <c r="I41" s="131">
        <f>IFERROR(INDEX(القاعدة!I:I,MATCH(ahlamine!A41,القاعدة!$A:$A,0))," ")</f>
        <v>1</v>
      </c>
      <c r="J41" s="135">
        <f>IFERROR(INDEX(القاعدة!J:J,MATCH(ahlamine!A41,القاعدة!$A:$A,0))," ")</f>
        <v>6.33</v>
      </c>
      <c r="K41" s="135">
        <f>IFERROR(INDEX(القاعدة!L:L,MATCH(ahlamine!A41,القاعدة!$A:$A,0))," ")</f>
        <v>6.65</v>
      </c>
      <c r="L41" s="136">
        <f t="shared" si="4"/>
        <v>6.49</v>
      </c>
      <c r="M41" s="31" t="str">
        <f t="shared" si="5"/>
        <v>لوحة الشرف</v>
      </c>
      <c r="N41" s="141">
        <f>IFERROR(RANK(L41,ahlamine31)+COUNTIF($L$10:L41,L41)-1," ")</f>
        <v>161</v>
      </c>
      <c r="O41" s="141">
        <v>32</v>
      </c>
      <c r="P41" s="137"/>
      <c r="U41" s="194"/>
      <c r="V41" s="194"/>
    </row>
    <row r="42" spans="1:22" x14ac:dyDescent="0.3">
      <c r="A42" s="140" t="str">
        <f t="shared" si="3"/>
        <v>أهلامين_33</v>
      </c>
      <c r="B42" s="30" t="str">
        <f>C42&amp;"_"&amp;COUNTIF($C$10:$C$10:C42,C42)</f>
        <v>6APG-1_33</v>
      </c>
      <c r="C42" s="131" t="str">
        <f>IFERROR(INDEX(القاعدة!C:C,MATCH(ahlamine!A42,القاعدة!$A:$A,0))," ")</f>
        <v>6APG-1</v>
      </c>
      <c r="D42" s="131" t="str">
        <f>IFERROR(INDEX(القاعدة!D:D,MATCH(ahlamine!A42,القاعدة!$A:$A,0))," ")</f>
        <v>G131742576</v>
      </c>
      <c r="E42" s="131" t="str">
        <f>IFERROR(INDEX(القاعدة!E:E,MATCH(ahlamine!A42,القاعدة!$A:$A,0))," ")</f>
        <v>أهلمين33</v>
      </c>
      <c r="F42" s="131" t="str">
        <f>IFERROR(INDEX(القاعدة!F:F,MATCH(ahlamine!A42,القاعدة!$A:$A,0))," ")</f>
        <v>أنثى</v>
      </c>
      <c r="G42" s="131" t="str">
        <f>IFERROR(INDEX(القاعدة!G:G,MATCH(ahlamine!A42,القاعدة!$A:$A,0))," ")</f>
        <v xml:space="preserve"> </v>
      </c>
      <c r="H42" s="131">
        <f>IFERROR(INDEX(القاعدة!H:H,MATCH(ahlamine!A42,القاعدة!$A:$A,0))," ")</f>
        <v>1</v>
      </c>
      <c r="I42" s="131">
        <f>IFERROR(INDEX(القاعدة!I:I,MATCH(ahlamine!A42,القاعدة!$A:$A,0))," ")</f>
        <v>1</v>
      </c>
      <c r="J42" s="135">
        <f>IFERROR(INDEX(القاعدة!J:J,MATCH(ahlamine!A42,القاعدة!$A:$A,0))," ")</f>
        <v>6.27</v>
      </c>
      <c r="K42" s="135">
        <f>IFERROR(INDEX(القاعدة!L:L,MATCH(ahlamine!A42,القاعدة!$A:$A,0))," ")</f>
        <v>7</v>
      </c>
      <c r="L42" s="136">
        <f t="shared" si="4"/>
        <v>6.6349999999999998</v>
      </c>
      <c r="M42" s="31" t="str">
        <f t="shared" si="5"/>
        <v>لوحة الشرف</v>
      </c>
      <c r="N42" s="141">
        <f>IFERROR(RANK(L42,ahlamine31)+COUNTIF($L$10:L42,L42)-1," ")</f>
        <v>131</v>
      </c>
      <c r="O42" s="141">
        <v>33</v>
      </c>
      <c r="P42" s="137"/>
    </row>
    <row r="43" spans="1:22" x14ac:dyDescent="0.3">
      <c r="A43" s="140" t="str">
        <f t="shared" si="3"/>
        <v>أهلامين_34</v>
      </c>
      <c r="B43" s="30" t="str">
        <f>C43&amp;"_"&amp;COUNTIF($C$10:$C$10:C43,C43)</f>
        <v>6APG-1_34</v>
      </c>
      <c r="C43" s="131" t="str">
        <f>IFERROR(INDEX(القاعدة!C:C,MATCH(ahlamine!A43,القاعدة!$A:$A,0))," ")</f>
        <v>6APG-1</v>
      </c>
      <c r="D43" s="131" t="str">
        <f>IFERROR(INDEX(القاعدة!D:D,MATCH(ahlamine!A43,القاعدة!$A:$A,0))," ")</f>
        <v>J130085629</v>
      </c>
      <c r="E43" s="131" t="str">
        <f>IFERROR(INDEX(القاعدة!E:E,MATCH(ahlamine!A43,القاعدة!$A:$A,0))," ")</f>
        <v>أهلمين34</v>
      </c>
      <c r="F43" s="131" t="str">
        <f>IFERROR(INDEX(القاعدة!F:F,MATCH(ahlamine!A43,القاعدة!$A:$A,0))," ")</f>
        <v>ذكر</v>
      </c>
      <c r="G43" s="131" t="str">
        <f>IFERROR(INDEX(القاعدة!G:G,MATCH(ahlamine!A43,القاعدة!$A:$A,0))," ")</f>
        <v xml:space="preserve"> </v>
      </c>
      <c r="H43" s="131">
        <f>IFERROR(INDEX(القاعدة!H:H,MATCH(ahlamine!A43,القاعدة!$A:$A,0))," ")</f>
        <v>1</v>
      </c>
      <c r="I43" s="131">
        <f>IFERROR(INDEX(القاعدة!I:I,MATCH(ahlamine!A43,القاعدة!$A:$A,0))," ")</f>
        <v>2</v>
      </c>
      <c r="J43" s="135">
        <f>IFERROR(INDEX(القاعدة!J:J,MATCH(ahlamine!A43,القاعدة!$A:$A,0))," ")</f>
        <v>5.17</v>
      </c>
      <c r="K43" s="135">
        <f>IFERROR(INDEX(القاعدة!L:L,MATCH(ahlamine!A43,القاعدة!$A:$A,0))," ")</f>
        <v>4.16</v>
      </c>
      <c r="L43" s="136">
        <f t="shared" si="4"/>
        <v>4.665</v>
      </c>
      <c r="M43" s="31" t="str">
        <f t="shared" si="5"/>
        <v/>
      </c>
      <c r="N43" s="141">
        <f>IFERROR(RANK(L43,ahlamine31)+COUNTIF($L$10:L43,L43)-1," ")</f>
        <v>351</v>
      </c>
      <c r="O43" s="141">
        <v>34</v>
      </c>
      <c r="P43" s="137"/>
    </row>
    <row r="44" spans="1:22" x14ac:dyDescent="0.3">
      <c r="A44" s="140" t="str">
        <f t="shared" si="3"/>
        <v>أهلامين_35</v>
      </c>
      <c r="B44" s="30" t="str">
        <f>C44&amp;"_"&amp;COUNTIF($C$10:$C$10:C44,C44)</f>
        <v>6APG-1_35</v>
      </c>
      <c r="C44" s="131" t="str">
        <f>IFERROR(INDEX(القاعدة!C:C,MATCH(ahlamine!A44,القاعدة!$A:$A,0))," ")</f>
        <v>6APG-1</v>
      </c>
      <c r="D44" s="131" t="str">
        <f>IFERROR(INDEX(القاعدة!D:D,MATCH(ahlamine!A44,القاعدة!$A:$A,0))," ")</f>
        <v>E140099484</v>
      </c>
      <c r="E44" s="131" t="str">
        <f>IFERROR(INDEX(القاعدة!E:E,MATCH(ahlamine!A44,القاعدة!$A:$A,0))," ")</f>
        <v>أهلمين35</v>
      </c>
      <c r="F44" s="131" t="str">
        <f>IFERROR(INDEX(القاعدة!F:F,MATCH(ahlamine!A44,القاعدة!$A:$A,0))," ")</f>
        <v>ذكر</v>
      </c>
      <c r="G44" s="131" t="str">
        <f>IFERROR(INDEX(القاعدة!G:G,MATCH(ahlamine!A44,القاعدة!$A:$A,0))," ")</f>
        <v xml:space="preserve"> </v>
      </c>
      <c r="H44" s="131">
        <f>IFERROR(INDEX(القاعدة!H:H,MATCH(ahlamine!A44,القاعدة!$A:$A,0))," ")</f>
        <v>1</v>
      </c>
      <c r="I44" s="131">
        <f>IFERROR(INDEX(القاعدة!I:I,MATCH(ahlamine!A44,القاعدة!$A:$A,0))," ")</f>
        <v>1</v>
      </c>
      <c r="J44" s="135">
        <f>IFERROR(INDEX(القاعدة!J:J,MATCH(ahlamine!A44,القاعدة!$A:$A,0))," ")</f>
        <v>5.15</v>
      </c>
      <c r="K44" s="135">
        <f>IFERROR(INDEX(القاعدة!L:L,MATCH(ahlamine!A44,القاعدة!$A:$A,0))," ")</f>
        <v>4.75</v>
      </c>
      <c r="L44" s="136">
        <f t="shared" si="4"/>
        <v>4.95</v>
      </c>
      <c r="M44" s="31" t="str">
        <f t="shared" si="5"/>
        <v/>
      </c>
      <c r="N44" s="141">
        <f>IFERROR(RANK(L44,ahlamine31)+COUNTIF($L$10:L44,L44)-1," ")</f>
        <v>321</v>
      </c>
      <c r="O44" s="141">
        <v>35</v>
      </c>
      <c r="P44" s="137"/>
    </row>
    <row r="45" spans="1:22" x14ac:dyDescent="0.3">
      <c r="A45" s="140" t="str">
        <f t="shared" si="3"/>
        <v>أهلامين_36</v>
      </c>
      <c r="B45" s="30" t="str">
        <f>C45&amp;"_"&amp;COUNTIF($C$10:$C$10:C45,C45)</f>
        <v>6APG-1_36</v>
      </c>
      <c r="C45" s="131" t="str">
        <f>IFERROR(INDEX(القاعدة!C:C,MATCH(ahlamine!A45,القاعدة!$A:$A,0))," ")</f>
        <v>6APG-1</v>
      </c>
      <c r="D45" s="131" t="str">
        <f>IFERROR(INDEX(القاعدة!D:D,MATCH(ahlamine!A45,القاعدة!$A:$A,0))," ")</f>
        <v>E142236471</v>
      </c>
      <c r="E45" s="131" t="str">
        <f>IFERROR(INDEX(القاعدة!E:E,MATCH(ahlamine!A45,القاعدة!$A:$A,0))," ")</f>
        <v>أهلمين36</v>
      </c>
      <c r="F45" s="131" t="str">
        <f>IFERROR(INDEX(القاعدة!F:F,MATCH(ahlamine!A45,القاعدة!$A:$A,0))," ")</f>
        <v>أنثى</v>
      </c>
      <c r="G45" s="131" t="str">
        <f>IFERROR(INDEX(القاعدة!G:G,MATCH(ahlamine!A45,القاعدة!$A:$A,0))," ")</f>
        <v xml:space="preserve"> </v>
      </c>
      <c r="H45" s="131">
        <f>IFERROR(INDEX(القاعدة!H:H,MATCH(ahlamine!A45,القاعدة!$A:$A,0))," ")</f>
        <v>1</v>
      </c>
      <c r="I45" s="131">
        <f>IFERROR(INDEX(القاعدة!I:I,MATCH(ahlamine!A45,القاعدة!$A:$A,0))," ")</f>
        <v>1</v>
      </c>
      <c r="J45" s="135">
        <f>IFERROR(INDEX(القاعدة!J:J,MATCH(ahlamine!A45,القاعدة!$A:$A,0))," ")</f>
        <v>6.49</v>
      </c>
      <c r="K45" s="135">
        <f>IFERROR(INDEX(القاعدة!L:L,MATCH(ahlamine!A45,القاعدة!$A:$A,0))," ")</f>
        <v>7.92</v>
      </c>
      <c r="L45" s="136">
        <f t="shared" si="4"/>
        <v>7.2050000000000001</v>
      </c>
      <c r="M45" s="31" t="str">
        <f t="shared" si="5"/>
        <v>تشجيع</v>
      </c>
      <c r="N45" s="141">
        <f>IFERROR(RANK(L45,ahlamine31)+COUNTIF($L$10:L45,L45)-1," ")</f>
        <v>61</v>
      </c>
      <c r="O45" s="141">
        <v>36</v>
      </c>
      <c r="P45" s="137"/>
    </row>
    <row r="46" spans="1:22" x14ac:dyDescent="0.3">
      <c r="A46" s="140" t="str">
        <f t="shared" si="3"/>
        <v>أهلامين_37</v>
      </c>
      <c r="B46" s="30" t="str">
        <f>C46&amp;"_"&amp;COUNTIF($C$10:$C$10:C46,C46)</f>
        <v>6APG-1_37</v>
      </c>
      <c r="C46" s="131" t="str">
        <f>IFERROR(INDEX(القاعدة!C:C,MATCH(ahlamine!A46,القاعدة!$A:$A,0))," ")</f>
        <v>6APG-1</v>
      </c>
      <c r="D46" s="131" t="str">
        <f>IFERROR(INDEX(القاعدة!D:D,MATCH(ahlamine!A46,القاعدة!$A:$A,0))," ")</f>
        <v>G142001025</v>
      </c>
      <c r="E46" s="131" t="str">
        <f>IFERROR(INDEX(القاعدة!E:E,MATCH(ahlamine!A46,القاعدة!$A:$A,0))," ")</f>
        <v>أهلمين37</v>
      </c>
      <c r="F46" s="131" t="str">
        <f>IFERROR(INDEX(القاعدة!F:F,MATCH(ahlamine!A46,القاعدة!$A:$A,0))," ")</f>
        <v>ذكر</v>
      </c>
      <c r="G46" s="131" t="str">
        <f>IFERROR(INDEX(القاعدة!G:G,MATCH(ahlamine!A46,القاعدة!$A:$A,0))," ")</f>
        <v xml:space="preserve"> </v>
      </c>
      <c r="H46" s="131" t="str">
        <f>IFERROR(INDEX(القاعدة!H:H,MATCH(ahlamine!A46,القاعدة!$A:$A,0))," ")</f>
        <v xml:space="preserve"> </v>
      </c>
      <c r="I46" s="131">
        <f>IFERROR(INDEX(القاعدة!I:I,MATCH(ahlamine!A46,القاعدة!$A:$A,0))," ")</f>
        <v>1</v>
      </c>
      <c r="J46" s="135">
        <f>IFERROR(INDEX(القاعدة!J:J,MATCH(ahlamine!A46,القاعدة!$A:$A,0))," ")</f>
        <v>6.32</v>
      </c>
      <c r="K46" s="135">
        <f>IFERROR(INDEX(القاعدة!L:L,MATCH(ahlamine!A46,القاعدة!$A:$A,0))," ")</f>
        <v>7.01</v>
      </c>
      <c r="L46" s="136">
        <f t="shared" si="4"/>
        <v>6.665</v>
      </c>
      <c r="M46" s="31" t="str">
        <f t="shared" si="5"/>
        <v>لوحة الشرف</v>
      </c>
      <c r="N46" s="141">
        <f>IFERROR(RANK(L46,ahlamine31)+COUNTIF($L$10:L46,L46)-1," ")</f>
        <v>121</v>
      </c>
      <c r="O46" s="141">
        <v>37</v>
      </c>
      <c r="P46" s="137"/>
    </row>
    <row r="47" spans="1:22" x14ac:dyDescent="0.3">
      <c r="A47" s="140" t="str">
        <f t="shared" si="3"/>
        <v>أهلامين_38</v>
      </c>
      <c r="B47" s="30" t="str">
        <f>C47&amp;"_"&amp;COUNTIF($C$10:$C$10:C47,C47)</f>
        <v>6APG-1_38</v>
      </c>
      <c r="C47" s="131" t="str">
        <f>IFERROR(INDEX(القاعدة!C:C,MATCH(ahlamine!A47,القاعدة!$A:$A,0))," ")</f>
        <v>6APG-1</v>
      </c>
      <c r="D47" s="131" t="str">
        <f>IFERROR(INDEX(القاعدة!D:D,MATCH(ahlamine!A47,القاعدة!$A:$A,0))," ")</f>
        <v>E149099458</v>
      </c>
      <c r="E47" s="131" t="str">
        <f>IFERROR(INDEX(القاعدة!E:E,MATCH(ahlamine!A47,القاعدة!$A:$A,0))," ")</f>
        <v>أهلمين38</v>
      </c>
      <c r="F47" s="131" t="str">
        <f>IFERROR(INDEX(القاعدة!F:F,MATCH(ahlamine!A47,القاعدة!$A:$A,0))," ")</f>
        <v>أنثى</v>
      </c>
      <c r="G47" s="131" t="str">
        <f>IFERROR(INDEX(القاعدة!G:G,MATCH(ahlamine!A47,القاعدة!$A:$A,0))," ")</f>
        <v xml:space="preserve"> </v>
      </c>
      <c r="H47" s="131">
        <f>IFERROR(INDEX(القاعدة!H:H,MATCH(ahlamine!A47,القاعدة!$A:$A,0))," ")</f>
        <v>1</v>
      </c>
      <c r="I47" s="131">
        <f>IFERROR(INDEX(القاعدة!I:I,MATCH(ahlamine!A47,القاعدة!$A:$A,0))," ")</f>
        <v>1</v>
      </c>
      <c r="J47" s="135">
        <f>IFERROR(INDEX(القاعدة!J:J,MATCH(ahlamine!A47,القاعدة!$A:$A,0))," ")</f>
        <v>5.64</v>
      </c>
      <c r="K47" s="135">
        <f>IFERROR(INDEX(القاعدة!L:L,MATCH(ahlamine!A47,القاعدة!$A:$A,0))," ")</f>
        <v>6.93</v>
      </c>
      <c r="L47" s="136">
        <f t="shared" si="4"/>
        <v>6.2850000000000001</v>
      </c>
      <c r="M47" s="31" t="str">
        <f t="shared" si="5"/>
        <v>لوحة الشرف</v>
      </c>
      <c r="N47" s="141">
        <f>IFERROR(RANK(L47,ahlamine31)+COUNTIF($L$10:L47,L47)-1," ")</f>
        <v>191</v>
      </c>
      <c r="O47" s="141">
        <v>38</v>
      </c>
      <c r="P47" s="137"/>
    </row>
    <row r="48" spans="1:22" x14ac:dyDescent="0.3">
      <c r="A48" s="140" t="str">
        <f t="shared" si="3"/>
        <v>أهلامين_39</v>
      </c>
      <c r="B48" s="30" t="str">
        <f>C48&amp;"_"&amp;COUNTIF($C$10:$C$10:C48,C48)</f>
        <v>6APG-1_39</v>
      </c>
      <c r="C48" s="131" t="str">
        <f>IFERROR(INDEX(القاعدة!C:C,MATCH(ahlamine!A48,القاعدة!$A:$A,0))," ")</f>
        <v>6APG-1</v>
      </c>
      <c r="D48" s="131" t="str">
        <f>IFERROR(INDEX(القاعدة!D:D,MATCH(ahlamine!A48,القاعدة!$A:$A,0))," ")</f>
        <v>J133488430</v>
      </c>
      <c r="E48" s="131" t="str">
        <f>IFERROR(INDEX(القاعدة!E:E,MATCH(ahlamine!A48,القاعدة!$A:$A,0))," ")</f>
        <v>أهلمين39</v>
      </c>
      <c r="F48" s="131" t="str">
        <f>IFERROR(INDEX(القاعدة!F:F,MATCH(ahlamine!A48,القاعدة!$A:$A,0))," ")</f>
        <v>أنثى</v>
      </c>
      <c r="G48" s="131" t="str">
        <f>IFERROR(INDEX(القاعدة!G:G,MATCH(ahlamine!A48,القاعدة!$A:$A,0))," ")</f>
        <v xml:space="preserve"> </v>
      </c>
      <c r="H48" s="131">
        <f>IFERROR(INDEX(القاعدة!H:H,MATCH(ahlamine!A48,القاعدة!$A:$A,0))," ")</f>
        <v>1</v>
      </c>
      <c r="I48" s="131">
        <f>IFERROR(INDEX(القاعدة!I:I,MATCH(ahlamine!A48,القاعدة!$A:$A,0))," ")</f>
        <v>1</v>
      </c>
      <c r="J48" s="135">
        <f>IFERROR(INDEX(القاعدة!J:J,MATCH(ahlamine!A48,القاعدة!$A:$A,0))," ")</f>
        <v>5.85</v>
      </c>
      <c r="K48" s="135">
        <f>IFERROR(INDEX(القاعدة!L:L,MATCH(ahlamine!A48,القاعدة!$A:$A,0))," ")</f>
        <v>7.15</v>
      </c>
      <c r="L48" s="136">
        <f t="shared" si="4"/>
        <v>6.5</v>
      </c>
      <c r="M48" s="31" t="str">
        <f t="shared" si="5"/>
        <v>لوحة الشرف</v>
      </c>
      <c r="N48" s="141">
        <f>IFERROR(RANK(L48,ahlamine31)+COUNTIF($L$10:L48,L48)-1," ")</f>
        <v>151</v>
      </c>
      <c r="O48" s="141">
        <v>39</v>
      </c>
      <c r="P48" s="137"/>
    </row>
    <row r="49" spans="1:16" x14ac:dyDescent="0.3">
      <c r="A49" s="140" t="str">
        <f t="shared" si="3"/>
        <v>أهلامين_40</v>
      </c>
      <c r="B49" s="30" t="str">
        <f>C49&amp;"_"&amp;COUNTIF($C$10:$C$10:C49,C49)</f>
        <v>6APG-2_1</v>
      </c>
      <c r="C49" s="131" t="str">
        <f>IFERROR(INDEX(القاعدة!C:C,MATCH(ahlamine!A49,القاعدة!$A:$A,0))," ")</f>
        <v>6APG-2</v>
      </c>
      <c r="D49" s="131" t="str">
        <f>IFERROR(INDEX(القاعدة!D:D,MATCH(ahlamine!A49,القاعدة!$A:$A,0))," ")</f>
        <v>D133174574</v>
      </c>
      <c r="E49" s="131" t="str">
        <f>IFERROR(INDEX(القاعدة!E:E,MATCH(ahlamine!A49,القاعدة!$A:$A,0))," ")</f>
        <v>أهلمين1</v>
      </c>
      <c r="F49" s="131" t="str">
        <f>IFERROR(INDEX(القاعدة!F:F,MATCH(ahlamine!A49,القاعدة!$A:$A,0))," ")</f>
        <v>أنثى</v>
      </c>
      <c r="G49" s="131" t="str">
        <f>IFERROR(INDEX(القاعدة!G:G,MATCH(ahlamine!A49,القاعدة!$A:$A,0))," ")</f>
        <v xml:space="preserve"> </v>
      </c>
      <c r="H49" s="131">
        <f>IFERROR(INDEX(القاعدة!H:H,MATCH(ahlamine!A49,القاعدة!$A:$A,0))," ")</f>
        <v>1</v>
      </c>
      <c r="I49" s="131">
        <f>IFERROR(INDEX(القاعدة!I:I,MATCH(ahlamine!A49,القاعدة!$A:$A,0))," ")</f>
        <v>1</v>
      </c>
      <c r="J49" s="135">
        <f>IFERROR(INDEX(القاعدة!J:J,MATCH(ahlamine!A49,القاعدة!$A:$A,0))," ")</f>
        <v>8.61</v>
      </c>
      <c r="K49" s="135">
        <f>IFERROR(INDEX(القاعدة!L:L,MATCH(ahlamine!A49,القاعدة!$A:$A,0))," ")</f>
        <v>9.57</v>
      </c>
      <c r="L49" s="136">
        <f t="shared" si="4"/>
        <v>9.09</v>
      </c>
      <c r="M49" s="31" t="str">
        <f t="shared" si="5"/>
        <v>تنويه</v>
      </c>
      <c r="N49" s="141">
        <f>IFERROR(RANK(L49,ahlamine31)+COUNTIF($L$10:L49,L49)-1," ")</f>
        <v>2</v>
      </c>
      <c r="O49" s="141">
        <v>40</v>
      </c>
      <c r="P49" s="137"/>
    </row>
    <row r="50" spans="1:16" x14ac:dyDescent="0.3">
      <c r="A50" s="140" t="str">
        <f t="shared" si="3"/>
        <v>أهلامين_41</v>
      </c>
      <c r="B50" s="30" t="str">
        <f>C50&amp;"_"&amp;COUNTIF($C$10:$C$10:C50,C50)</f>
        <v>6APG-2_2</v>
      </c>
      <c r="C50" s="131" t="str">
        <f>IFERROR(INDEX(القاعدة!C:C,MATCH(ahlamine!A50,القاعدة!$A:$A,0))," ")</f>
        <v>6APG-2</v>
      </c>
      <c r="D50" s="131" t="str">
        <f>IFERROR(INDEX(القاعدة!D:D,MATCH(ahlamine!A50,القاعدة!$A:$A,0))," ")</f>
        <v>E132012602</v>
      </c>
      <c r="E50" s="131" t="str">
        <f>IFERROR(INDEX(القاعدة!E:E,MATCH(ahlamine!A50,القاعدة!$A:$A,0))," ")</f>
        <v>أهلمين2</v>
      </c>
      <c r="F50" s="131" t="str">
        <f>IFERROR(INDEX(القاعدة!F:F,MATCH(ahlamine!A50,القاعدة!$A:$A,0))," ")</f>
        <v>أنثى</v>
      </c>
      <c r="G50" s="131" t="str">
        <f>IFERROR(INDEX(القاعدة!G:G,MATCH(ahlamine!A50,القاعدة!$A:$A,0))," ")</f>
        <v xml:space="preserve"> </v>
      </c>
      <c r="H50" s="131">
        <f>IFERROR(INDEX(القاعدة!H:H,MATCH(ahlamine!A50,القاعدة!$A:$A,0))," ")</f>
        <v>1</v>
      </c>
      <c r="I50" s="131">
        <f>IFERROR(INDEX(القاعدة!I:I,MATCH(ahlamine!A50,القاعدة!$A:$A,0))," ")</f>
        <v>1</v>
      </c>
      <c r="J50" s="135">
        <f>IFERROR(INDEX(القاعدة!J:J,MATCH(ahlamine!A50,القاعدة!$A:$A,0))," ")</f>
        <v>5.39</v>
      </c>
      <c r="K50" s="135">
        <f>IFERROR(INDEX(القاعدة!L:L,MATCH(ahlamine!A50,القاعدة!$A:$A,0))," ")</f>
        <v>6.44</v>
      </c>
      <c r="L50" s="136">
        <f t="shared" si="4"/>
        <v>5.915</v>
      </c>
      <c r="M50" s="31" t="str">
        <f t="shared" si="5"/>
        <v/>
      </c>
      <c r="N50" s="141">
        <f>IFERROR(RANK(L50,ahlamine31)+COUNTIF($L$10:L50,L50)-1," ")</f>
        <v>242</v>
      </c>
      <c r="O50" s="141">
        <v>41</v>
      </c>
      <c r="P50" s="137"/>
    </row>
    <row r="51" spans="1:16" x14ac:dyDescent="0.3">
      <c r="A51" s="140" t="str">
        <f t="shared" si="3"/>
        <v>أهلامين_42</v>
      </c>
      <c r="B51" s="30" t="str">
        <f>C51&amp;"_"&amp;COUNTIF($C$10:$C$10:C51,C51)</f>
        <v>6APG-2_3</v>
      </c>
      <c r="C51" s="131" t="str">
        <f>IFERROR(INDEX(القاعدة!C:C,MATCH(ahlamine!A51,القاعدة!$A:$A,0))," ")</f>
        <v>6APG-2</v>
      </c>
      <c r="D51" s="131" t="str">
        <f>IFERROR(INDEX(القاعدة!D:D,MATCH(ahlamine!A51,القاعدة!$A:$A,0))," ")</f>
        <v>E132012603</v>
      </c>
      <c r="E51" s="131" t="str">
        <f>IFERROR(INDEX(القاعدة!E:E,MATCH(ahlamine!A51,القاعدة!$A:$A,0))," ")</f>
        <v>أهلمين3</v>
      </c>
      <c r="F51" s="131" t="str">
        <f>IFERROR(INDEX(القاعدة!F:F,MATCH(ahlamine!A51,القاعدة!$A:$A,0))," ")</f>
        <v>ذكر</v>
      </c>
      <c r="G51" s="131" t="str">
        <f>IFERROR(INDEX(القاعدة!G:G,MATCH(ahlamine!A51,القاعدة!$A:$A,0))," ")</f>
        <v xml:space="preserve"> </v>
      </c>
      <c r="H51" s="131">
        <f>IFERROR(INDEX(القاعدة!H:H,MATCH(ahlamine!A51,القاعدة!$A:$A,0))," ")</f>
        <v>1</v>
      </c>
      <c r="I51" s="131">
        <f>IFERROR(INDEX(القاعدة!I:I,MATCH(ahlamine!A51,القاعدة!$A:$A,0))," ")</f>
        <v>1</v>
      </c>
      <c r="J51" s="135">
        <f>IFERROR(INDEX(القاعدة!J:J,MATCH(ahlamine!A51,القاعدة!$A:$A,0))," ")</f>
        <v>6.73</v>
      </c>
      <c r="K51" s="135">
        <f>IFERROR(INDEX(القاعدة!L:L,MATCH(ahlamine!A51,القاعدة!$A:$A,0))," ")</f>
        <v>8.2100000000000009</v>
      </c>
      <c r="L51" s="136">
        <f t="shared" si="4"/>
        <v>7.4700000000000006</v>
      </c>
      <c r="M51" s="31" t="str">
        <f t="shared" si="5"/>
        <v>تشجيع</v>
      </c>
      <c r="N51" s="141">
        <f>IFERROR(RANK(L51,ahlamine31)+COUNTIF($L$10:L51,L51)-1," ")</f>
        <v>52</v>
      </c>
      <c r="O51" s="141">
        <v>42</v>
      </c>
      <c r="P51" s="137"/>
    </row>
    <row r="52" spans="1:16" x14ac:dyDescent="0.3">
      <c r="A52" s="140" t="str">
        <f t="shared" si="3"/>
        <v>أهلامين_43</v>
      </c>
      <c r="B52" s="30" t="str">
        <f>C52&amp;"_"&amp;COUNTIF($C$10:$C$10:C52,C52)</f>
        <v>6APG-2_4</v>
      </c>
      <c r="C52" s="131" t="str">
        <f>IFERROR(INDEX(القاعدة!C:C,MATCH(ahlamine!A52,القاعدة!$A:$A,0))," ")</f>
        <v>6APG-2</v>
      </c>
      <c r="D52" s="131" t="str">
        <f>IFERROR(INDEX(القاعدة!D:D,MATCH(ahlamine!A52,القاعدة!$A:$A,0))," ")</f>
        <v>E132245333</v>
      </c>
      <c r="E52" s="131" t="str">
        <f>IFERROR(INDEX(القاعدة!E:E,MATCH(ahlamine!A52,القاعدة!$A:$A,0))," ")</f>
        <v>أهلمين4</v>
      </c>
      <c r="F52" s="131" t="str">
        <f>IFERROR(INDEX(القاعدة!F:F,MATCH(ahlamine!A52,القاعدة!$A:$A,0))," ")</f>
        <v>أنثى</v>
      </c>
      <c r="G52" s="131" t="str">
        <f>IFERROR(INDEX(القاعدة!G:G,MATCH(ahlamine!A52,القاعدة!$A:$A,0))," ")</f>
        <v xml:space="preserve"> </v>
      </c>
      <c r="H52" s="131">
        <f>IFERROR(INDEX(القاعدة!H:H,MATCH(ahlamine!A52,القاعدة!$A:$A,0))," ")</f>
        <v>2</v>
      </c>
      <c r="I52" s="131">
        <f>IFERROR(INDEX(القاعدة!I:I,MATCH(ahlamine!A52,القاعدة!$A:$A,0))," ")</f>
        <v>1</v>
      </c>
      <c r="J52" s="135">
        <f>IFERROR(INDEX(القاعدة!J:J,MATCH(ahlamine!A52,القاعدة!$A:$A,0))," ")</f>
        <v>5.57</v>
      </c>
      <c r="K52" s="135">
        <f>IFERROR(INDEX(القاعدة!L:L,MATCH(ahlamine!A52,القاعدة!$A:$A,0))," ")</f>
        <v>6.61</v>
      </c>
      <c r="L52" s="136">
        <f t="shared" si="4"/>
        <v>6.09</v>
      </c>
      <c r="M52" s="31" t="str">
        <f t="shared" si="5"/>
        <v>لوحة الشرف</v>
      </c>
      <c r="N52" s="141">
        <f>IFERROR(RANK(L52,ahlamine31)+COUNTIF($L$10:L52,L52)-1," ")</f>
        <v>212</v>
      </c>
      <c r="O52" s="141">
        <v>43</v>
      </c>
      <c r="P52" s="137"/>
    </row>
    <row r="53" spans="1:16" x14ac:dyDescent="0.3">
      <c r="A53" s="140" t="str">
        <f t="shared" si="3"/>
        <v>أهلامين_44</v>
      </c>
      <c r="B53" s="30" t="str">
        <f>C53&amp;"_"&amp;COUNTIF($C$10:$C$10:C53,C53)</f>
        <v>6APG-2_5</v>
      </c>
      <c r="C53" s="131" t="str">
        <f>IFERROR(INDEX(القاعدة!C:C,MATCH(ahlamine!A53,القاعدة!$A:$A,0))," ")</f>
        <v>6APG-2</v>
      </c>
      <c r="D53" s="131" t="str">
        <f>IFERROR(INDEX(القاعدة!D:D,MATCH(ahlamine!A53,القاعدة!$A:$A,0))," ")</f>
        <v>E133087934</v>
      </c>
      <c r="E53" s="131" t="str">
        <f>IFERROR(INDEX(القاعدة!E:E,MATCH(ahlamine!A53,القاعدة!$A:$A,0))," ")</f>
        <v>أهلمين5</v>
      </c>
      <c r="F53" s="131" t="str">
        <f>IFERROR(INDEX(القاعدة!F:F,MATCH(ahlamine!A53,القاعدة!$A:$A,0))," ")</f>
        <v>أنثى</v>
      </c>
      <c r="G53" s="131" t="str">
        <f>IFERROR(INDEX(القاعدة!G:G,MATCH(ahlamine!A53,القاعدة!$A:$A,0))," ")</f>
        <v xml:space="preserve"> </v>
      </c>
      <c r="H53" s="131">
        <f>IFERROR(INDEX(القاعدة!H:H,MATCH(ahlamine!A53,القاعدة!$A:$A,0))," ")</f>
        <v>1</v>
      </c>
      <c r="I53" s="131">
        <f>IFERROR(INDEX(القاعدة!I:I,MATCH(ahlamine!A53,القاعدة!$A:$A,0))," ")</f>
        <v>1</v>
      </c>
      <c r="J53" s="135">
        <f>IFERROR(INDEX(القاعدة!J:J,MATCH(ahlamine!A53,القاعدة!$A:$A,0))," ")</f>
        <v>6.44</v>
      </c>
      <c r="K53" s="135">
        <f>IFERROR(INDEX(القاعدة!L:L,MATCH(ahlamine!A53,القاعدة!$A:$A,0))," ")</f>
        <v>7.53</v>
      </c>
      <c r="L53" s="136">
        <f t="shared" si="4"/>
        <v>6.9850000000000003</v>
      </c>
      <c r="M53" s="31" t="str">
        <f t="shared" si="5"/>
        <v>لوحة الشرف</v>
      </c>
      <c r="N53" s="141">
        <f>IFERROR(RANK(L53,ahlamine31)+COUNTIF($L$10:L53,L53)-1," ")</f>
        <v>82</v>
      </c>
      <c r="O53" s="141">
        <v>44</v>
      </c>
      <c r="P53" s="137"/>
    </row>
    <row r="54" spans="1:16" x14ac:dyDescent="0.3">
      <c r="A54" s="140" t="str">
        <f t="shared" si="3"/>
        <v>أهلامين_45</v>
      </c>
      <c r="B54" s="30" t="str">
        <f>C54&amp;"_"&amp;COUNTIF($C$10:$C$10:C54,C54)</f>
        <v>6APG-2_6</v>
      </c>
      <c r="C54" s="131" t="str">
        <f>IFERROR(INDEX(القاعدة!C:C,MATCH(ahlamine!A54,القاعدة!$A:$A,0))," ")</f>
        <v>6APG-2</v>
      </c>
      <c r="D54" s="131" t="str">
        <f>IFERROR(INDEX(القاعدة!D:D,MATCH(ahlamine!A54,القاعدة!$A:$A,0))," ")</f>
        <v>E139057118</v>
      </c>
      <c r="E54" s="131" t="str">
        <f>IFERROR(INDEX(القاعدة!E:E,MATCH(ahlamine!A54,القاعدة!$A:$A,0))," ")</f>
        <v>أهلمين6</v>
      </c>
      <c r="F54" s="131" t="str">
        <f>IFERROR(INDEX(القاعدة!F:F,MATCH(ahlamine!A54,القاعدة!$A:$A,0))," ")</f>
        <v>أنثى</v>
      </c>
      <c r="G54" s="131" t="str">
        <f>IFERROR(INDEX(القاعدة!G:G,MATCH(ahlamine!A54,القاعدة!$A:$A,0))," ")</f>
        <v xml:space="preserve"> </v>
      </c>
      <c r="H54" s="131">
        <f>IFERROR(INDEX(القاعدة!H:H,MATCH(ahlamine!A54,القاعدة!$A:$A,0))," ")</f>
        <v>1</v>
      </c>
      <c r="I54" s="131">
        <f>IFERROR(INDEX(القاعدة!I:I,MATCH(ahlamine!A54,القاعدة!$A:$A,0))," ")</f>
        <v>1</v>
      </c>
      <c r="J54" s="135">
        <f>IFERROR(INDEX(القاعدة!J:J,MATCH(ahlamine!A54,القاعدة!$A:$A,0))," ")</f>
        <v>8.16</v>
      </c>
      <c r="K54" s="135">
        <f>IFERROR(INDEX(القاعدة!L:L,MATCH(ahlamine!A54,القاعدة!$A:$A,0))," ")</f>
        <v>8.84</v>
      </c>
      <c r="L54" s="136">
        <f t="shared" si="4"/>
        <v>8.5</v>
      </c>
      <c r="M54" s="31" t="str">
        <f t="shared" si="5"/>
        <v>تنويه</v>
      </c>
      <c r="N54" s="141">
        <f>IFERROR(RANK(L54,ahlamine31)+COUNTIF($L$10:L54,L54)-1," ")</f>
        <v>32</v>
      </c>
      <c r="O54" s="141">
        <v>45</v>
      </c>
      <c r="P54" s="137"/>
    </row>
    <row r="55" spans="1:16" x14ac:dyDescent="0.3">
      <c r="A55" s="140" t="str">
        <f t="shared" si="3"/>
        <v>أهلامين_46</v>
      </c>
      <c r="B55" s="30" t="str">
        <f>C55&amp;"_"&amp;COUNTIF($C$10:$C$10:C55,C55)</f>
        <v>6APG-2_7</v>
      </c>
      <c r="C55" s="131" t="str">
        <f>IFERROR(INDEX(القاعدة!C:C,MATCH(ahlamine!A55,القاعدة!$A:$A,0))," ")</f>
        <v>6APG-2</v>
      </c>
      <c r="D55" s="131" t="str">
        <f>IFERROR(INDEX(القاعدة!D:D,MATCH(ahlamine!A55,القاعدة!$A:$A,0))," ")</f>
        <v>E140099485</v>
      </c>
      <c r="E55" s="131" t="str">
        <f>IFERROR(INDEX(القاعدة!E:E,MATCH(ahlamine!A55,القاعدة!$A:$A,0))," ")</f>
        <v>أهلمين7</v>
      </c>
      <c r="F55" s="131" t="str">
        <f>IFERROR(INDEX(القاعدة!F:F,MATCH(ahlamine!A55,القاعدة!$A:$A,0))," ")</f>
        <v>ذكر</v>
      </c>
      <c r="G55" s="131" t="str">
        <f>IFERROR(INDEX(القاعدة!G:G,MATCH(ahlamine!A55,القاعدة!$A:$A,0))," ")</f>
        <v xml:space="preserve"> </v>
      </c>
      <c r="H55" s="131">
        <f>IFERROR(INDEX(القاعدة!H:H,MATCH(ahlamine!A55,القاعدة!$A:$A,0))," ")</f>
        <v>1</v>
      </c>
      <c r="I55" s="131">
        <f>IFERROR(INDEX(القاعدة!I:I,MATCH(ahlamine!A55,القاعدة!$A:$A,0))," ")</f>
        <v>1</v>
      </c>
      <c r="J55" s="135">
        <f>IFERROR(INDEX(القاعدة!J:J,MATCH(ahlamine!A55,القاعدة!$A:$A,0))," ")</f>
        <v>4.97</v>
      </c>
      <c r="K55" s="135">
        <f>IFERROR(INDEX(القاعدة!L:L,MATCH(ahlamine!A55,القاعدة!$A:$A,0))," ")</f>
        <v>4.01</v>
      </c>
      <c r="L55" s="136">
        <f t="shared" si="4"/>
        <v>4.49</v>
      </c>
      <c r="M55" s="31" t="str">
        <f t="shared" si="5"/>
        <v/>
      </c>
      <c r="N55" s="141">
        <f>IFERROR(RANK(L55,ahlamine31)+COUNTIF($L$10:L55,L55)-1," ")</f>
        <v>372</v>
      </c>
      <c r="O55" s="141">
        <v>46</v>
      </c>
      <c r="P55" s="137"/>
    </row>
    <row r="56" spans="1:16" x14ac:dyDescent="0.3">
      <c r="A56" s="140" t="str">
        <f t="shared" si="3"/>
        <v>أهلامين_47</v>
      </c>
      <c r="B56" s="30" t="str">
        <f>C56&amp;"_"&amp;COUNTIF($C$10:$C$10:C56,C56)</f>
        <v>6APG-2_8</v>
      </c>
      <c r="C56" s="131" t="str">
        <f>IFERROR(INDEX(القاعدة!C:C,MATCH(ahlamine!A56,القاعدة!$A:$A,0))," ")</f>
        <v>6APG-2</v>
      </c>
      <c r="D56" s="131" t="str">
        <f>IFERROR(INDEX(القاعدة!D:D,MATCH(ahlamine!A56,القاعدة!$A:$A,0))," ")</f>
        <v>E140099487</v>
      </c>
      <c r="E56" s="131" t="str">
        <f>IFERROR(INDEX(القاعدة!E:E,MATCH(ahlamine!A56,القاعدة!$A:$A,0))," ")</f>
        <v>أهلمين8</v>
      </c>
      <c r="F56" s="131" t="str">
        <f>IFERROR(INDEX(القاعدة!F:F,MATCH(ahlamine!A56,القاعدة!$A:$A,0))," ")</f>
        <v>ذكر</v>
      </c>
      <c r="G56" s="131" t="str">
        <f>IFERROR(INDEX(القاعدة!G:G,MATCH(ahlamine!A56,القاعدة!$A:$A,0))," ")</f>
        <v xml:space="preserve"> </v>
      </c>
      <c r="H56" s="131">
        <f>IFERROR(INDEX(القاعدة!H:H,MATCH(ahlamine!A56,القاعدة!$A:$A,0))," ")</f>
        <v>1</v>
      </c>
      <c r="I56" s="131">
        <f>IFERROR(INDEX(القاعدة!I:I,MATCH(ahlamine!A56,القاعدة!$A:$A,0))," ")</f>
        <v>1</v>
      </c>
      <c r="J56" s="135">
        <f>IFERROR(INDEX(القاعدة!J:J,MATCH(ahlamine!A56,القاعدة!$A:$A,0))," ")</f>
        <v>5.33</v>
      </c>
      <c r="K56" s="135">
        <f>IFERROR(INDEX(القاعدة!L:L,MATCH(ahlamine!A56,القاعدة!$A:$A,0))," ")</f>
        <v>4.53</v>
      </c>
      <c r="L56" s="136">
        <f t="shared" si="4"/>
        <v>4.93</v>
      </c>
      <c r="M56" s="31" t="str">
        <f t="shared" si="5"/>
        <v/>
      </c>
      <c r="N56" s="141">
        <f>IFERROR(RANK(L56,ahlamine31)+COUNTIF($L$10:L56,L56)-1," ")</f>
        <v>332</v>
      </c>
      <c r="O56" s="141">
        <v>47</v>
      </c>
      <c r="P56" s="137"/>
    </row>
    <row r="57" spans="1:16" x14ac:dyDescent="0.3">
      <c r="A57" s="140" t="str">
        <f t="shared" si="3"/>
        <v>أهلامين_48</v>
      </c>
      <c r="B57" s="30" t="str">
        <f>C57&amp;"_"&amp;COUNTIF($C$10:$C$10:C57,C57)</f>
        <v>6APG-2_9</v>
      </c>
      <c r="C57" s="131" t="str">
        <f>IFERROR(INDEX(القاعدة!C:C,MATCH(ahlamine!A57,القاعدة!$A:$A,0))," ")</f>
        <v>6APG-2</v>
      </c>
      <c r="D57" s="131" t="str">
        <f>IFERROR(INDEX(القاعدة!D:D,MATCH(ahlamine!A57,القاعدة!$A:$A,0))," ")</f>
        <v>E140121535</v>
      </c>
      <c r="E57" s="131" t="str">
        <f>IFERROR(INDEX(القاعدة!E:E,MATCH(ahlamine!A57,القاعدة!$A:$A,0))," ")</f>
        <v>أهلمين9</v>
      </c>
      <c r="F57" s="131" t="str">
        <f>IFERROR(INDEX(القاعدة!F:F,MATCH(ahlamine!A57,القاعدة!$A:$A,0))," ")</f>
        <v>ذكر</v>
      </c>
      <c r="G57" s="131" t="str">
        <f>IFERROR(INDEX(القاعدة!G:G,MATCH(ahlamine!A57,القاعدة!$A:$A,0))," ")</f>
        <v xml:space="preserve"> </v>
      </c>
      <c r="H57" s="131">
        <f>IFERROR(INDEX(القاعدة!H:H,MATCH(ahlamine!A57,القاعدة!$A:$A,0))," ")</f>
        <v>1</v>
      </c>
      <c r="I57" s="131">
        <f>IFERROR(INDEX(القاعدة!I:I,MATCH(ahlamine!A57,القاعدة!$A:$A,0))," ")</f>
        <v>1</v>
      </c>
      <c r="J57" s="135">
        <f>IFERROR(INDEX(القاعدة!J:J,MATCH(ahlamine!A57,القاعدة!$A:$A,0))," ")</f>
        <v>5.42</v>
      </c>
      <c r="K57" s="135">
        <f>IFERROR(INDEX(القاعدة!L:L,MATCH(ahlamine!A57,القاعدة!$A:$A,0))," ")</f>
        <v>5.63</v>
      </c>
      <c r="L57" s="136">
        <f t="shared" si="4"/>
        <v>5.5250000000000004</v>
      </c>
      <c r="M57" s="31" t="str">
        <f t="shared" si="5"/>
        <v/>
      </c>
      <c r="N57" s="141">
        <f>IFERROR(RANK(L57,ahlamine31)+COUNTIF($L$10:L57,L57)-1," ")</f>
        <v>272</v>
      </c>
      <c r="O57" s="141">
        <v>48</v>
      </c>
      <c r="P57" s="137"/>
    </row>
    <row r="58" spans="1:16" x14ac:dyDescent="0.3">
      <c r="A58" s="140" t="str">
        <f t="shared" si="3"/>
        <v>أهلامين_49</v>
      </c>
      <c r="B58" s="30" t="str">
        <f>C58&amp;"_"&amp;COUNTIF($C$10:$C$10:C58,C58)</f>
        <v>6APG-2_10</v>
      </c>
      <c r="C58" s="131" t="str">
        <f>IFERROR(INDEX(القاعدة!C:C,MATCH(ahlamine!A58,القاعدة!$A:$A,0))," ")</f>
        <v>6APG-2</v>
      </c>
      <c r="D58" s="131" t="str">
        <f>IFERROR(INDEX(القاعدة!D:D,MATCH(ahlamine!A58,القاعدة!$A:$A,0))," ")</f>
        <v>E140121536</v>
      </c>
      <c r="E58" s="131" t="str">
        <f>IFERROR(INDEX(القاعدة!E:E,MATCH(ahlamine!A58,القاعدة!$A:$A,0))," ")</f>
        <v>أهلمين10</v>
      </c>
      <c r="F58" s="131" t="str">
        <f>IFERROR(INDEX(القاعدة!F:F,MATCH(ahlamine!A58,القاعدة!$A:$A,0))," ")</f>
        <v>ذكر</v>
      </c>
      <c r="G58" s="131" t="str">
        <f>IFERROR(INDEX(القاعدة!G:G,MATCH(ahlamine!A58,القاعدة!$A:$A,0))," ")</f>
        <v xml:space="preserve"> </v>
      </c>
      <c r="H58" s="131">
        <f>IFERROR(INDEX(القاعدة!H:H,MATCH(ahlamine!A58,القاعدة!$A:$A,0))," ")</f>
        <v>1</v>
      </c>
      <c r="I58" s="131">
        <f>IFERROR(INDEX(القاعدة!I:I,MATCH(ahlamine!A58,القاعدة!$A:$A,0))," ")</f>
        <v>1</v>
      </c>
      <c r="J58" s="135">
        <f>IFERROR(INDEX(القاعدة!J:J,MATCH(ahlamine!A58,القاعدة!$A:$A,0))," ")</f>
        <v>7.93</v>
      </c>
      <c r="K58" s="135">
        <f>IFERROR(INDEX(القاعدة!L:L,MATCH(ahlamine!A58,القاعدة!$A:$A,0))," ")</f>
        <v>9.27</v>
      </c>
      <c r="L58" s="136">
        <f t="shared" si="4"/>
        <v>8.6</v>
      </c>
      <c r="M58" s="31" t="str">
        <f t="shared" si="5"/>
        <v>تنويه</v>
      </c>
      <c r="N58" s="141">
        <f>IFERROR(RANK(L58,ahlamine31)+COUNTIF($L$10:L58,L58)-1," ")</f>
        <v>22</v>
      </c>
      <c r="O58" s="141">
        <v>49</v>
      </c>
      <c r="P58" s="137"/>
    </row>
    <row r="59" spans="1:16" x14ac:dyDescent="0.3">
      <c r="A59" s="140" t="str">
        <f t="shared" si="3"/>
        <v>أهلامين_50</v>
      </c>
      <c r="B59" s="30" t="str">
        <f>C59&amp;"_"&amp;COUNTIF($C$10:$C$10:C59,C59)</f>
        <v>6APG-2_11</v>
      </c>
      <c r="C59" s="131" t="str">
        <f>IFERROR(INDEX(القاعدة!C:C,MATCH(ahlamine!A59,القاعدة!$A:$A,0))," ")</f>
        <v>6APG-2</v>
      </c>
      <c r="D59" s="131" t="str">
        <f>IFERROR(INDEX(القاعدة!D:D,MATCH(ahlamine!A59,القاعدة!$A:$A,0))," ")</f>
        <v>E141118470</v>
      </c>
      <c r="E59" s="131" t="str">
        <f>IFERROR(INDEX(القاعدة!E:E,MATCH(ahlamine!A59,القاعدة!$A:$A,0))," ")</f>
        <v>أهلمين11</v>
      </c>
      <c r="F59" s="131" t="str">
        <f>IFERROR(INDEX(القاعدة!F:F,MATCH(ahlamine!A59,القاعدة!$A:$A,0))," ")</f>
        <v>ذكر</v>
      </c>
      <c r="G59" s="131" t="str">
        <f>IFERROR(INDEX(القاعدة!G:G,MATCH(ahlamine!A59,القاعدة!$A:$A,0))," ")</f>
        <v xml:space="preserve"> </v>
      </c>
      <c r="H59" s="131">
        <f>IFERROR(INDEX(القاعدة!H:H,MATCH(ahlamine!A59,القاعدة!$A:$A,0))," ")</f>
        <v>1</v>
      </c>
      <c r="I59" s="131">
        <f>IFERROR(INDEX(القاعدة!I:I,MATCH(ahlamine!A59,القاعدة!$A:$A,0))," ")</f>
        <v>1</v>
      </c>
      <c r="J59" s="135">
        <f>IFERROR(INDEX(القاعدة!J:J,MATCH(ahlamine!A59,القاعدة!$A:$A,0))," ")</f>
        <v>5.48</v>
      </c>
      <c r="K59" s="135">
        <f>IFERROR(INDEX(القاعدة!L:L,MATCH(ahlamine!A59,القاعدة!$A:$A,0))," ")</f>
        <v>7.18</v>
      </c>
      <c r="L59" s="136">
        <f t="shared" si="4"/>
        <v>6.33</v>
      </c>
      <c r="M59" s="31" t="str">
        <f t="shared" si="5"/>
        <v>لوحة الشرف</v>
      </c>
      <c r="N59" s="141">
        <f>IFERROR(RANK(L59,ahlamine31)+COUNTIF($L$10:L59,L59)-1," ")</f>
        <v>172</v>
      </c>
      <c r="O59" s="141">
        <v>50</v>
      </c>
      <c r="P59" s="137"/>
    </row>
    <row r="60" spans="1:16" x14ac:dyDescent="0.3">
      <c r="A60" s="140" t="str">
        <f t="shared" si="3"/>
        <v>أهلامين_51</v>
      </c>
      <c r="B60" s="30" t="str">
        <f>C60&amp;"_"&amp;COUNTIF($C$10:$C$10:C60,C60)</f>
        <v>6APG-2_12</v>
      </c>
      <c r="C60" s="131" t="str">
        <f>IFERROR(INDEX(القاعدة!C:C,MATCH(ahlamine!A60,القاعدة!$A:$A,0))," ")</f>
        <v>6APG-2</v>
      </c>
      <c r="D60" s="131" t="str">
        <f>IFERROR(INDEX(القاعدة!D:D,MATCH(ahlamine!A60,القاعدة!$A:$A,0))," ")</f>
        <v>E141124147</v>
      </c>
      <c r="E60" s="131" t="str">
        <f>IFERROR(INDEX(القاعدة!E:E,MATCH(ahlamine!A60,القاعدة!$A:$A,0))," ")</f>
        <v>أهلمين12</v>
      </c>
      <c r="F60" s="131" t="str">
        <f>IFERROR(INDEX(القاعدة!F:F,MATCH(ahlamine!A60,القاعدة!$A:$A,0))," ")</f>
        <v>ذكر</v>
      </c>
      <c r="G60" s="131" t="str">
        <f>IFERROR(INDEX(القاعدة!G:G,MATCH(ahlamine!A60,القاعدة!$A:$A,0))," ")</f>
        <v xml:space="preserve"> </v>
      </c>
      <c r="H60" s="131">
        <f>IFERROR(INDEX(القاعدة!H:H,MATCH(ahlamine!A60,القاعدة!$A:$A,0))," ")</f>
        <v>1</v>
      </c>
      <c r="I60" s="131">
        <f>IFERROR(INDEX(القاعدة!I:I,MATCH(ahlamine!A60,القاعدة!$A:$A,0))," ")</f>
        <v>1</v>
      </c>
      <c r="J60" s="135">
        <f>IFERROR(INDEX(القاعدة!J:J,MATCH(ahlamine!A60,القاعدة!$A:$A,0))," ")</f>
        <v>5.77</v>
      </c>
      <c r="K60" s="135">
        <f>IFERROR(INDEX(القاعدة!L:L,MATCH(ahlamine!A60,القاعدة!$A:$A,0))," ")</f>
        <v>7.44</v>
      </c>
      <c r="L60" s="136">
        <f t="shared" si="4"/>
        <v>6.6050000000000004</v>
      </c>
      <c r="M60" s="31" t="str">
        <f t="shared" si="5"/>
        <v>لوحة الشرف</v>
      </c>
      <c r="N60" s="141">
        <f>IFERROR(RANK(L60,ahlamine31)+COUNTIF($L$10:L60,L60)-1," ")</f>
        <v>142</v>
      </c>
      <c r="O60" s="141">
        <v>51</v>
      </c>
      <c r="P60" s="137"/>
    </row>
    <row r="61" spans="1:16" x14ac:dyDescent="0.3">
      <c r="A61" s="140" t="str">
        <f t="shared" si="3"/>
        <v>أهلامين_52</v>
      </c>
      <c r="B61" s="30" t="str">
        <f>C61&amp;"_"&amp;COUNTIF($C$10:$C$10:C61,C61)</f>
        <v>6APG-2_13</v>
      </c>
      <c r="C61" s="131" t="str">
        <f>IFERROR(INDEX(القاعدة!C:C,MATCH(ahlamine!A61,القاعدة!$A:$A,0))," ")</f>
        <v>6APG-2</v>
      </c>
      <c r="D61" s="131" t="str">
        <f>IFERROR(INDEX(القاعدة!D:D,MATCH(ahlamine!A61,القاعدة!$A:$A,0))," ")</f>
        <v>E142094383</v>
      </c>
      <c r="E61" s="131" t="str">
        <f>IFERROR(INDEX(القاعدة!E:E,MATCH(ahlamine!A61,القاعدة!$A:$A,0))," ")</f>
        <v>أهلمين13</v>
      </c>
      <c r="F61" s="131" t="str">
        <f>IFERROR(INDEX(القاعدة!F:F,MATCH(ahlamine!A61,القاعدة!$A:$A,0))," ")</f>
        <v>أنثى</v>
      </c>
      <c r="G61" s="131" t="str">
        <f>IFERROR(INDEX(القاعدة!G:G,MATCH(ahlamine!A61,القاعدة!$A:$A,0))," ")</f>
        <v xml:space="preserve"> </v>
      </c>
      <c r="H61" s="131">
        <f>IFERROR(INDEX(القاعدة!H:H,MATCH(ahlamine!A61,القاعدة!$A:$A,0))," ")</f>
        <v>2</v>
      </c>
      <c r="I61" s="131">
        <f>IFERROR(INDEX(القاعدة!I:I,MATCH(ahlamine!A61,القاعدة!$A:$A,0))," ")</f>
        <v>1</v>
      </c>
      <c r="J61" s="135">
        <f>IFERROR(INDEX(القاعدة!J:J,MATCH(ahlamine!A61,القاعدة!$A:$A,0))," ")</f>
        <v>4.92</v>
      </c>
      <c r="K61" s="135">
        <f>IFERROR(INDEX(القاعدة!L:L,MATCH(ahlamine!A61,القاعدة!$A:$A,0))," ")</f>
        <v>2.79</v>
      </c>
      <c r="L61" s="136">
        <f t="shared" si="4"/>
        <v>3.855</v>
      </c>
      <c r="M61" s="31" t="str">
        <f t="shared" si="5"/>
        <v>تنبيه</v>
      </c>
      <c r="N61" s="141">
        <f>IFERROR(RANK(L61,ahlamine31)+COUNTIF($L$10:L61,L61)-1," ")</f>
        <v>382</v>
      </c>
      <c r="O61" s="141">
        <v>52</v>
      </c>
      <c r="P61" s="137"/>
    </row>
    <row r="62" spans="1:16" x14ac:dyDescent="0.3">
      <c r="A62" s="140" t="str">
        <f t="shared" si="3"/>
        <v>أهلامين_53</v>
      </c>
      <c r="B62" s="30" t="str">
        <f>C62&amp;"_"&amp;COUNTIF($C$10:$C$10:C62,C62)</f>
        <v>6APG-2_14</v>
      </c>
      <c r="C62" s="131" t="str">
        <f>IFERROR(INDEX(القاعدة!C:C,MATCH(ahlamine!A62,القاعدة!$A:$A,0))," ")</f>
        <v>6APG-2</v>
      </c>
      <c r="D62" s="131" t="str">
        <f>IFERROR(INDEX(القاعدة!D:D,MATCH(ahlamine!A62,القاعدة!$A:$A,0))," ")</f>
        <v>E142121685</v>
      </c>
      <c r="E62" s="131" t="str">
        <f>IFERROR(INDEX(القاعدة!E:E,MATCH(ahlamine!A62,القاعدة!$A:$A,0))," ")</f>
        <v>أهلمين14</v>
      </c>
      <c r="F62" s="131" t="str">
        <f>IFERROR(INDEX(القاعدة!F:F,MATCH(ahlamine!A62,القاعدة!$A:$A,0))," ")</f>
        <v>أنثى</v>
      </c>
      <c r="G62" s="131" t="str">
        <f>IFERROR(INDEX(القاعدة!G:G,MATCH(ahlamine!A62,القاعدة!$A:$A,0))," ")</f>
        <v xml:space="preserve"> </v>
      </c>
      <c r="H62" s="131">
        <f>IFERROR(INDEX(القاعدة!H:H,MATCH(ahlamine!A62,القاعدة!$A:$A,0))," ")</f>
        <v>1</v>
      </c>
      <c r="I62" s="131">
        <f>IFERROR(INDEX(القاعدة!I:I,MATCH(ahlamine!A62,القاعدة!$A:$A,0))," ")</f>
        <v>1</v>
      </c>
      <c r="J62" s="135">
        <f>IFERROR(INDEX(القاعدة!J:J,MATCH(ahlamine!A62,القاعدة!$A:$A,0))," ")</f>
        <v>5.95</v>
      </c>
      <c r="K62" s="135">
        <f>IFERROR(INDEX(القاعدة!L:L,MATCH(ahlamine!A62,القاعدة!$A:$A,0))," ")</f>
        <v>6.64</v>
      </c>
      <c r="L62" s="136">
        <f t="shared" si="4"/>
        <v>6.2949999999999999</v>
      </c>
      <c r="M62" s="31" t="str">
        <f t="shared" si="5"/>
        <v>لوحة الشرف</v>
      </c>
      <c r="N62" s="141">
        <f>IFERROR(RANK(L62,ahlamine31)+COUNTIF($L$10:L62,L62)-1," ")</f>
        <v>182</v>
      </c>
      <c r="O62" s="141">
        <v>53</v>
      </c>
      <c r="P62" s="137"/>
    </row>
    <row r="63" spans="1:16" x14ac:dyDescent="0.3">
      <c r="A63" s="140" t="str">
        <f t="shared" si="3"/>
        <v>أهلامين_54</v>
      </c>
      <c r="B63" s="30" t="str">
        <f>C63&amp;"_"&amp;COUNTIF($C$10:$C$10:C63,C63)</f>
        <v>6APG-2_15</v>
      </c>
      <c r="C63" s="131" t="str">
        <f>IFERROR(INDEX(القاعدة!C:C,MATCH(ahlamine!A63,القاعدة!$A:$A,0))," ")</f>
        <v>6APG-2</v>
      </c>
      <c r="D63" s="131" t="str">
        <f>IFERROR(INDEX(القاعدة!D:D,MATCH(ahlamine!A63,القاعدة!$A:$A,0))," ")</f>
        <v>E144124234</v>
      </c>
      <c r="E63" s="131" t="str">
        <f>IFERROR(INDEX(القاعدة!E:E,MATCH(ahlamine!A63,القاعدة!$A:$A,0))," ")</f>
        <v>أهلمين15</v>
      </c>
      <c r="F63" s="131" t="str">
        <f>IFERROR(INDEX(القاعدة!F:F,MATCH(ahlamine!A63,القاعدة!$A:$A,0))," ")</f>
        <v>أنثى</v>
      </c>
      <c r="G63" s="131" t="str">
        <f>IFERROR(INDEX(القاعدة!G:G,MATCH(ahlamine!A63,القاعدة!$A:$A,0))," ")</f>
        <v xml:space="preserve"> </v>
      </c>
      <c r="H63" s="131">
        <f>IFERROR(INDEX(القاعدة!H:H,MATCH(ahlamine!A63,القاعدة!$A:$A,0))," ")</f>
        <v>1</v>
      </c>
      <c r="I63" s="131">
        <f>IFERROR(INDEX(القاعدة!I:I,MATCH(ahlamine!A63,القاعدة!$A:$A,0))," ")</f>
        <v>1</v>
      </c>
      <c r="J63" s="135">
        <f>IFERROR(INDEX(القاعدة!J:J,MATCH(ahlamine!A63,القاعدة!$A:$A,0))," ")</f>
        <v>5.6</v>
      </c>
      <c r="K63" s="135">
        <f>IFERROR(INDEX(القاعدة!L:L,MATCH(ahlamine!A63,القاعدة!$A:$A,0))," ")</f>
        <v>6.77</v>
      </c>
      <c r="L63" s="136">
        <f t="shared" si="4"/>
        <v>6.1849999999999996</v>
      </c>
      <c r="M63" s="31" t="str">
        <f t="shared" si="5"/>
        <v>لوحة الشرف</v>
      </c>
      <c r="N63" s="141">
        <f>IFERROR(RANK(L63,ahlamine31)+COUNTIF($L$10:L63,L63)-1," ")</f>
        <v>202</v>
      </c>
      <c r="O63" s="141">
        <v>54</v>
      </c>
      <c r="P63" s="137"/>
    </row>
    <row r="64" spans="1:16" x14ac:dyDescent="0.3">
      <c r="A64" s="140" t="str">
        <f t="shared" si="3"/>
        <v>أهلامين_55</v>
      </c>
      <c r="B64" s="30" t="str">
        <f>C64&amp;"_"&amp;COUNTIF($C$10:$C$10:C64,C64)</f>
        <v>6APG-2_16</v>
      </c>
      <c r="C64" s="131" t="str">
        <f>IFERROR(INDEX(القاعدة!C:C,MATCH(ahlamine!A64,القاعدة!$A:$A,0))," ")</f>
        <v>6APG-2</v>
      </c>
      <c r="D64" s="131" t="str">
        <f>IFERROR(INDEX(القاعدة!D:D,MATCH(ahlamine!A64,القاعدة!$A:$A,0))," ")</f>
        <v>E144124236</v>
      </c>
      <c r="E64" s="131" t="str">
        <f>IFERROR(INDEX(القاعدة!E:E,MATCH(ahlamine!A64,القاعدة!$A:$A,0))," ")</f>
        <v>أهلمين16</v>
      </c>
      <c r="F64" s="131" t="str">
        <f>IFERROR(INDEX(القاعدة!F:F,MATCH(ahlamine!A64,القاعدة!$A:$A,0))," ")</f>
        <v>أنثى</v>
      </c>
      <c r="G64" s="131" t="str">
        <f>IFERROR(INDEX(القاعدة!G:G,MATCH(ahlamine!A64,القاعدة!$A:$A,0))," ")</f>
        <v xml:space="preserve"> </v>
      </c>
      <c r="H64" s="131">
        <f>IFERROR(INDEX(القاعدة!H:H,MATCH(ahlamine!A64,القاعدة!$A:$A,0))," ")</f>
        <v>1</v>
      </c>
      <c r="I64" s="131">
        <f>IFERROR(INDEX(القاعدة!I:I,MATCH(ahlamine!A64,القاعدة!$A:$A,0))," ")</f>
        <v>1</v>
      </c>
      <c r="J64" s="135">
        <f>IFERROR(INDEX(القاعدة!J:J,MATCH(ahlamine!A64,القاعدة!$A:$A,0))," ")</f>
        <v>5.05</v>
      </c>
      <c r="K64" s="135">
        <f>IFERROR(INDEX(القاعدة!L:L,MATCH(ahlamine!A64,القاعدة!$A:$A,0))," ")</f>
        <v>4.1900000000000004</v>
      </c>
      <c r="L64" s="136">
        <f t="shared" si="4"/>
        <v>4.62</v>
      </c>
      <c r="M64" s="31" t="str">
        <f t="shared" si="5"/>
        <v/>
      </c>
      <c r="N64" s="141">
        <f>IFERROR(RANK(L64,ahlamine31)+COUNTIF($L$10:L64,L64)-1," ")</f>
        <v>362</v>
      </c>
      <c r="O64" s="141">
        <v>55</v>
      </c>
      <c r="P64" s="137"/>
    </row>
    <row r="65" spans="1:16" x14ac:dyDescent="0.3">
      <c r="A65" s="140" t="str">
        <f t="shared" si="3"/>
        <v>أهلامين_56</v>
      </c>
      <c r="B65" s="30" t="str">
        <f>C65&amp;"_"&amp;COUNTIF($C$10:$C$10:C65,C65)</f>
        <v>6APG-2_17</v>
      </c>
      <c r="C65" s="131" t="str">
        <f>IFERROR(INDEX(القاعدة!C:C,MATCH(ahlamine!A65,القاعدة!$A:$A,0))," ")</f>
        <v>6APG-2</v>
      </c>
      <c r="D65" s="131" t="str">
        <f>IFERROR(INDEX(القاعدة!D:D,MATCH(ahlamine!A65,القاعدة!$A:$A,0))," ")</f>
        <v>E144124238</v>
      </c>
      <c r="E65" s="131" t="str">
        <f>IFERROR(INDEX(القاعدة!E:E,MATCH(ahlamine!A65,القاعدة!$A:$A,0))," ")</f>
        <v>أهلمين17</v>
      </c>
      <c r="F65" s="131" t="str">
        <f>IFERROR(INDEX(القاعدة!F:F,MATCH(ahlamine!A65,القاعدة!$A:$A,0))," ")</f>
        <v>أنثى</v>
      </c>
      <c r="G65" s="131" t="str">
        <f>IFERROR(INDEX(القاعدة!G:G,MATCH(ahlamine!A65,القاعدة!$A:$A,0))," ")</f>
        <v xml:space="preserve"> </v>
      </c>
      <c r="H65" s="131">
        <f>IFERROR(INDEX(القاعدة!H:H,MATCH(ahlamine!A65,القاعدة!$A:$A,0))," ")</f>
        <v>1</v>
      </c>
      <c r="I65" s="131">
        <f>IFERROR(INDEX(القاعدة!I:I,MATCH(ahlamine!A65,القاعدة!$A:$A,0))," ")</f>
        <v>1</v>
      </c>
      <c r="J65" s="135">
        <f>IFERROR(INDEX(القاعدة!J:J,MATCH(ahlamine!A65,القاعدة!$A:$A,0))," ")</f>
        <v>5.3</v>
      </c>
      <c r="K65" s="135">
        <f>IFERROR(INDEX(القاعدة!L:L,MATCH(ahlamine!A65,القاعدة!$A:$A,0))," ")</f>
        <v>5.08</v>
      </c>
      <c r="L65" s="136">
        <f t="shared" si="4"/>
        <v>5.1899999999999995</v>
      </c>
      <c r="M65" s="31" t="str">
        <f t="shared" si="5"/>
        <v/>
      </c>
      <c r="N65" s="141">
        <f>IFERROR(RANK(L65,ahlamine31)+COUNTIF($L$10:L65,L65)-1," ")</f>
        <v>312</v>
      </c>
      <c r="O65" s="141">
        <v>56</v>
      </c>
      <c r="P65" s="137"/>
    </row>
    <row r="66" spans="1:16" x14ac:dyDescent="0.3">
      <c r="A66" s="140" t="str">
        <f t="shared" si="3"/>
        <v>أهلامين_57</v>
      </c>
      <c r="B66" s="30" t="str">
        <f>C66&amp;"_"&amp;COUNTIF($C$10:$C$10:C66,C66)</f>
        <v>6APG-2_18</v>
      </c>
      <c r="C66" s="131" t="str">
        <f>IFERROR(INDEX(القاعدة!C:C,MATCH(ahlamine!A66,القاعدة!$A:$A,0))," ")</f>
        <v>6APG-2</v>
      </c>
      <c r="D66" s="131" t="str">
        <f>IFERROR(INDEX(القاعدة!D:D,MATCH(ahlamine!A66,القاعدة!$A:$A,0))," ")</f>
        <v>E147108468</v>
      </c>
      <c r="E66" s="131" t="str">
        <f>IFERROR(INDEX(القاعدة!E:E,MATCH(ahlamine!A66,القاعدة!$A:$A,0))," ")</f>
        <v>أهلمين18</v>
      </c>
      <c r="F66" s="131" t="str">
        <f>IFERROR(INDEX(القاعدة!F:F,MATCH(ahlamine!A66,القاعدة!$A:$A,0))," ")</f>
        <v>أنثى</v>
      </c>
      <c r="G66" s="131">
        <f>IFERROR(INDEX(القاعدة!G:G,MATCH(ahlamine!A66,القاعدة!$A:$A,0))," ")</f>
        <v>1</v>
      </c>
      <c r="H66" s="131">
        <f>IFERROR(INDEX(القاعدة!H:H,MATCH(ahlamine!A66,القاعدة!$A:$A,0))," ")</f>
        <v>1</v>
      </c>
      <c r="I66" s="131">
        <f>IFERROR(INDEX(القاعدة!I:I,MATCH(ahlamine!A66,القاعدة!$A:$A,0))," ")</f>
        <v>1</v>
      </c>
      <c r="J66" s="135">
        <f>IFERROR(INDEX(القاعدة!J:J,MATCH(ahlamine!A66,القاعدة!$A:$A,0))," ")</f>
        <v>5.16</v>
      </c>
      <c r="K66" s="135">
        <f>IFERROR(INDEX(القاعدة!L:L,MATCH(ahlamine!A66,القاعدة!$A:$A,0))," ")</f>
        <v>6.31</v>
      </c>
      <c r="L66" s="136">
        <f t="shared" si="4"/>
        <v>5.7349999999999994</v>
      </c>
      <c r="M66" s="31" t="str">
        <f t="shared" si="5"/>
        <v/>
      </c>
      <c r="N66" s="141">
        <f>IFERROR(RANK(L66,ahlamine31)+COUNTIF($L$10:L66,L66)-1," ")</f>
        <v>252</v>
      </c>
      <c r="O66" s="141">
        <v>57</v>
      </c>
      <c r="P66" s="137"/>
    </row>
    <row r="67" spans="1:16" x14ac:dyDescent="0.3">
      <c r="A67" s="140" t="str">
        <f t="shared" si="3"/>
        <v>أهلامين_58</v>
      </c>
      <c r="B67" s="30" t="str">
        <f>C67&amp;"_"&amp;COUNTIF($C$10:$C$10:C67,C67)</f>
        <v>6APG-2_19</v>
      </c>
      <c r="C67" s="131" t="str">
        <f>IFERROR(INDEX(القاعدة!C:C,MATCH(ahlamine!A67,القاعدة!$A:$A,0))," ")</f>
        <v>6APG-2</v>
      </c>
      <c r="D67" s="131" t="str">
        <f>IFERROR(INDEX(القاعدة!D:D,MATCH(ahlamine!A67,القاعدة!$A:$A,0))," ")</f>
        <v>E148029910</v>
      </c>
      <c r="E67" s="131" t="str">
        <f>IFERROR(INDEX(القاعدة!E:E,MATCH(ahlamine!A67,القاعدة!$A:$A,0))," ")</f>
        <v>أهلمين19</v>
      </c>
      <c r="F67" s="131" t="str">
        <f>IFERROR(INDEX(القاعدة!F:F,MATCH(ahlamine!A67,القاعدة!$A:$A,0))," ")</f>
        <v>أنثى</v>
      </c>
      <c r="G67" s="131" t="str">
        <f>IFERROR(INDEX(القاعدة!G:G,MATCH(ahlamine!A67,القاعدة!$A:$A,0))," ")</f>
        <v xml:space="preserve"> </v>
      </c>
      <c r="H67" s="131">
        <f>IFERROR(INDEX(القاعدة!H:H,MATCH(ahlamine!A67,القاعدة!$A:$A,0))," ")</f>
        <v>1</v>
      </c>
      <c r="I67" s="131">
        <f>IFERROR(INDEX(القاعدة!I:I,MATCH(ahlamine!A67,القاعدة!$A:$A,0))," ")</f>
        <v>1</v>
      </c>
      <c r="J67" s="135">
        <f>IFERROR(INDEX(القاعدة!J:J,MATCH(ahlamine!A67,القاعدة!$A:$A,0))," ")</f>
        <v>8.27</v>
      </c>
      <c r="K67" s="135">
        <f>IFERROR(INDEX(القاعدة!L:L,MATCH(ahlamine!A67,القاعدة!$A:$A,0))," ")</f>
        <v>9.33</v>
      </c>
      <c r="L67" s="136">
        <f t="shared" si="4"/>
        <v>8.8000000000000007</v>
      </c>
      <c r="M67" s="31" t="str">
        <f t="shared" si="5"/>
        <v>تنويه</v>
      </c>
      <c r="N67" s="141">
        <f>IFERROR(RANK(L67,ahlamine31)+COUNTIF($L$10:L67,L67)-1," ")</f>
        <v>12</v>
      </c>
      <c r="O67" s="141">
        <v>58</v>
      </c>
      <c r="P67" s="137"/>
    </row>
    <row r="68" spans="1:16" x14ac:dyDescent="0.3">
      <c r="A68" s="140" t="str">
        <f t="shared" si="3"/>
        <v>أهلامين_59</v>
      </c>
      <c r="B68" s="30" t="str">
        <f>C68&amp;"_"&amp;COUNTIF($C$10:$C$10:C68,C68)</f>
        <v>6APG-2_20</v>
      </c>
      <c r="C68" s="131" t="str">
        <f>IFERROR(INDEX(القاعدة!C:C,MATCH(ahlamine!A68,القاعدة!$A:$A,0))," ")</f>
        <v>6APG-2</v>
      </c>
      <c r="D68" s="131" t="str">
        <f>IFERROR(INDEX(القاعدة!D:D,MATCH(ahlamine!A68,القاعدة!$A:$A,0))," ")</f>
        <v>E148108395</v>
      </c>
      <c r="E68" s="131" t="str">
        <f>IFERROR(INDEX(القاعدة!E:E,MATCH(ahlamine!A68,القاعدة!$A:$A,0))," ")</f>
        <v>أهلمين20</v>
      </c>
      <c r="F68" s="131" t="str">
        <f>IFERROR(INDEX(القاعدة!F:F,MATCH(ahlamine!A68,القاعدة!$A:$A,0))," ")</f>
        <v>ذكر</v>
      </c>
      <c r="G68" s="131">
        <f>IFERROR(INDEX(القاعدة!G:G,MATCH(ahlamine!A68,القاعدة!$A:$A,0))," ")</f>
        <v>1</v>
      </c>
      <c r="H68" s="131">
        <f>IFERROR(INDEX(القاعدة!H:H,MATCH(ahlamine!A68,القاعدة!$A:$A,0))," ")</f>
        <v>1</v>
      </c>
      <c r="I68" s="131">
        <f>IFERROR(INDEX(القاعدة!I:I,MATCH(ahlamine!A68,القاعدة!$A:$A,0))," ")</f>
        <v>1</v>
      </c>
      <c r="J68" s="135">
        <f>IFERROR(INDEX(القاعدة!J:J,MATCH(ahlamine!A68,القاعدة!$A:$A,0))," ")</f>
        <v>5.21</v>
      </c>
      <c r="K68" s="135">
        <f>IFERROR(INDEX(القاعدة!L:L,MATCH(ahlamine!A68,القاعدة!$A:$A,0))," ")</f>
        <v>5.83</v>
      </c>
      <c r="L68" s="136">
        <f t="shared" si="4"/>
        <v>5.52</v>
      </c>
      <c r="M68" s="31" t="str">
        <f t="shared" si="5"/>
        <v/>
      </c>
      <c r="N68" s="141">
        <f>IFERROR(RANK(L68,ahlamine31)+COUNTIF($L$10:L68,L68)-1," ")</f>
        <v>282</v>
      </c>
      <c r="O68" s="141">
        <v>59</v>
      </c>
      <c r="P68" s="137"/>
    </row>
    <row r="69" spans="1:16" x14ac:dyDescent="0.3">
      <c r="A69" s="140" t="str">
        <f t="shared" si="3"/>
        <v>أهلامين_60</v>
      </c>
      <c r="B69" s="30" t="str">
        <f>C69&amp;"_"&amp;COUNTIF($C$10:$C$10:C69,C69)</f>
        <v>6APG-2_21</v>
      </c>
      <c r="C69" s="131" t="str">
        <f>IFERROR(INDEX(القاعدة!C:C,MATCH(ahlamine!A69,القاعدة!$A:$A,0))," ")</f>
        <v>6APG-2</v>
      </c>
      <c r="D69" s="131" t="str">
        <f>IFERROR(INDEX(القاعدة!D:D,MATCH(ahlamine!A69,القاعدة!$A:$A,0))," ")</f>
        <v>E149094374</v>
      </c>
      <c r="E69" s="131" t="str">
        <f>IFERROR(INDEX(القاعدة!E:E,MATCH(ahlamine!A69,القاعدة!$A:$A,0))," ")</f>
        <v>أهلمين21</v>
      </c>
      <c r="F69" s="131" t="str">
        <f>IFERROR(INDEX(القاعدة!F:F,MATCH(ahlamine!A69,القاعدة!$A:$A,0))," ")</f>
        <v>أنثى</v>
      </c>
      <c r="G69" s="131" t="str">
        <f>IFERROR(INDEX(القاعدة!G:G,MATCH(ahlamine!A69,القاعدة!$A:$A,0))," ")</f>
        <v xml:space="preserve"> </v>
      </c>
      <c r="H69" s="131">
        <f>IFERROR(INDEX(القاعدة!H:H,MATCH(ahlamine!A69,القاعدة!$A:$A,0))," ")</f>
        <v>1</v>
      </c>
      <c r="I69" s="131">
        <f>IFERROR(INDEX(القاعدة!I:I,MATCH(ahlamine!A69,القاعدة!$A:$A,0))," ")</f>
        <v>1</v>
      </c>
      <c r="J69" s="135">
        <f>IFERROR(INDEX(القاعدة!J:J,MATCH(ahlamine!A69,القاعدة!$A:$A,0))," ")</f>
        <v>5.3</v>
      </c>
      <c r="K69" s="135">
        <f>IFERROR(INDEX(القاعدة!L:L,MATCH(ahlamine!A69,القاعدة!$A:$A,0))," ")</f>
        <v>4.5</v>
      </c>
      <c r="L69" s="136">
        <f t="shared" si="4"/>
        <v>4.9000000000000004</v>
      </c>
      <c r="M69" s="31" t="str">
        <f t="shared" si="5"/>
        <v/>
      </c>
      <c r="N69" s="141">
        <f>IFERROR(RANK(L69,ahlamine31)+COUNTIF($L$10:L69,L69)-1," ")</f>
        <v>342</v>
      </c>
      <c r="O69" s="141">
        <v>60</v>
      </c>
      <c r="P69" s="137"/>
    </row>
    <row r="70" spans="1:16" x14ac:dyDescent="0.3">
      <c r="A70" s="140" t="str">
        <f t="shared" si="3"/>
        <v>أهلامين_61</v>
      </c>
      <c r="B70" s="30" t="str">
        <f>C70&amp;"_"&amp;COUNTIF($C$10:$C$10:C70,C70)</f>
        <v>6APG-2_22</v>
      </c>
      <c r="C70" s="131" t="str">
        <f>IFERROR(INDEX(القاعدة!C:C,MATCH(ahlamine!A70,القاعدة!$A:$A,0))," ")</f>
        <v>6APG-2</v>
      </c>
      <c r="D70" s="131" t="str">
        <f>IFERROR(INDEX(القاعدة!D:D,MATCH(ahlamine!A70,القاعدة!$A:$A,0))," ")</f>
        <v>E149095399</v>
      </c>
      <c r="E70" s="131" t="str">
        <f>IFERROR(INDEX(القاعدة!E:E,MATCH(ahlamine!A70,القاعدة!$A:$A,0))," ")</f>
        <v>أهلمين22</v>
      </c>
      <c r="F70" s="131" t="str">
        <f>IFERROR(INDEX(القاعدة!F:F,MATCH(ahlamine!A70,القاعدة!$A:$A,0))," ")</f>
        <v>ذكر</v>
      </c>
      <c r="G70" s="131" t="str">
        <f>IFERROR(INDEX(القاعدة!G:G,MATCH(ahlamine!A70,القاعدة!$A:$A,0))," ")</f>
        <v xml:space="preserve"> </v>
      </c>
      <c r="H70" s="131">
        <f>IFERROR(INDEX(القاعدة!H:H,MATCH(ahlamine!A70,القاعدة!$A:$A,0))," ")</f>
        <v>2</v>
      </c>
      <c r="I70" s="131">
        <f>IFERROR(INDEX(القاعدة!I:I,MATCH(ahlamine!A70,القاعدة!$A:$A,0))," ")</f>
        <v>1</v>
      </c>
      <c r="J70" s="135">
        <f>IFERROR(INDEX(القاعدة!J:J,MATCH(ahlamine!A70,القاعدة!$A:$A,0))," ")</f>
        <v>5.15</v>
      </c>
      <c r="K70" s="135">
        <f>IFERROR(INDEX(القاعدة!L:L,MATCH(ahlamine!A70,القاعدة!$A:$A,0))," ")</f>
        <v>5.61</v>
      </c>
      <c r="L70" s="136">
        <f t="shared" si="4"/>
        <v>5.3800000000000008</v>
      </c>
      <c r="M70" s="31" t="str">
        <f t="shared" si="5"/>
        <v/>
      </c>
      <c r="N70" s="141">
        <f>IFERROR(RANK(L70,ahlamine31)+COUNTIF($L$10:L70,L70)-1," ")</f>
        <v>292</v>
      </c>
      <c r="O70" s="141">
        <v>61</v>
      </c>
      <c r="P70" s="137"/>
    </row>
    <row r="71" spans="1:16" x14ac:dyDescent="0.3">
      <c r="A71" s="140" t="str">
        <f t="shared" si="3"/>
        <v>أهلامين_62</v>
      </c>
      <c r="B71" s="30" t="str">
        <f>C71&amp;"_"&amp;COUNTIF($C$10:$C$10:C71,C71)</f>
        <v>6APG-2_23</v>
      </c>
      <c r="C71" s="131" t="str">
        <f>IFERROR(INDEX(القاعدة!C:C,MATCH(ahlamine!A71,القاعدة!$A:$A,0))," ")</f>
        <v>6APG-2</v>
      </c>
      <c r="D71" s="131" t="str">
        <f>IFERROR(INDEX(القاعدة!D:D,MATCH(ahlamine!A71,القاعدة!$A:$A,0))," ")</f>
        <v>E149099449</v>
      </c>
      <c r="E71" s="131" t="str">
        <f>IFERROR(INDEX(القاعدة!E:E,MATCH(ahlamine!A71,القاعدة!$A:$A,0))," ")</f>
        <v>أهلمين23</v>
      </c>
      <c r="F71" s="131" t="str">
        <f>IFERROR(INDEX(القاعدة!F:F,MATCH(ahlamine!A71,القاعدة!$A:$A,0))," ")</f>
        <v>أنثى</v>
      </c>
      <c r="G71" s="131" t="str">
        <f>IFERROR(INDEX(القاعدة!G:G,MATCH(ahlamine!A71,القاعدة!$A:$A,0))," ")</f>
        <v xml:space="preserve"> </v>
      </c>
      <c r="H71" s="131">
        <f>IFERROR(INDEX(القاعدة!H:H,MATCH(ahlamine!A71,القاعدة!$A:$A,0))," ")</f>
        <v>1</v>
      </c>
      <c r="I71" s="131">
        <f>IFERROR(INDEX(القاعدة!I:I,MATCH(ahlamine!A71,القاعدة!$A:$A,0))," ")</f>
        <v>1</v>
      </c>
      <c r="J71" s="135">
        <f>IFERROR(INDEX(القاعدة!J:J,MATCH(ahlamine!A71,القاعدة!$A:$A,0))," ")</f>
        <v>6.34</v>
      </c>
      <c r="K71" s="135">
        <f>IFERROR(INDEX(القاعدة!L:L,MATCH(ahlamine!A71,القاعدة!$A:$A,0))," ")</f>
        <v>7.64</v>
      </c>
      <c r="L71" s="136">
        <f t="shared" si="4"/>
        <v>6.99</v>
      </c>
      <c r="M71" s="31" t="str">
        <f t="shared" si="5"/>
        <v>لوحة الشرف</v>
      </c>
      <c r="N71" s="141">
        <f>IFERROR(RANK(L71,ahlamine31)+COUNTIF($L$10:L71,L71)-1," ")</f>
        <v>72</v>
      </c>
      <c r="O71" s="141">
        <v>62</v>
      </c>
      <c r="P71" s="137"/>
    </row>
    <row r="72" spans="1:16" x14ac:dyDescent="0.3">
      <c r="A72" s="140" t="str">
        <f t="shared" si="3"/>
        <v>أهلامين_63</v>
      </c>
      <c r="B72" s="30" t="str">
        <f>C72&amp;"_"&amp;COUNTIF($C$10:$C$10:C72,C72)</f>
        <v>6APG-2_24</v>
      </c>
      <c r="C72" s="131" t="str">
        <f>IFERROR(INDEX(القاعدة!C:C,MATCH(ahlamine!A72,القاعدة!$A:$A,0))," ")</f>
        <v>6APG-2</v>
      </c>
      <c r="D72" s="131" t="str">
        <f>IFERROR(INDEX(القاعدة!D:D,MATCH(ahlamine!A72,القاعدة!$A:$A,0))," ")</f>
        <v>E149099450</v>
      </c>
      <c r="E72" s="131" t="str">
        <f>IFERROR(INDEX(القاعدة!E:E,MATCH(ahlamine!A72,القاعدة!$A:$A,0))," ")</f>
        <v>أهلمين24</v>
      </c>
      <c r="F72" s="131" t="str">
        <f>IFERROR(INDEX(القاعدة!F:F,MATCH(ahlamine!A72,القاعدة!$A:$A,0))," ")</f>
        <v>أنثى</v>
      </c>
      <c r="G72" s="131" t="str">
        <f>IFERROR(INDEX(القاعدة!G:G,MATCH(ahlamine!A72,القاعدة!$A:$A,0))," ")</f>
        <v xml:space="preserve"> </v>
      </c>
      <c r="H72" s="131">
        <f>IFERROR(INDEX(القاعدة!H:H,MATCH(ahlamine!A72,القاعدة!$A:$A,0))," ")</f>
        <v>1</v>
      </c>
      <c r="I72" s="131">
        <f>IFERROR(INDEX(القاعدة!I:I,MATCH(ahlamine!A72,القاعدة!$A:$A,0))," ")</f>
        <v>1</v>
      </c>
      <c r="J72" s="135">
        <f>IFERROR(INDEX(القاعدة!J:J,MATCH(ahlamine!A72,القاعدة!$A:$A,0))," ")</f>
        <v>5.0199999999999996</v>
      </c>
      <c r="K72" s="135">
        <f>IFERROR(INDEX(القاعدة!L:L,MATCH(ahlamine!A72,القاعدة!$A:$A,0))," ")</f>
        <v>5.61</v>
      </c>
      <c r="L72" s="136">
        <f t="shared" si="4"/>
        <v>5.3149999999999995</v>
      </c>
      <c r="M72" s="31" t="str">
        <f t="shared" si="5"/>
        <v/>
      </c>
      <c r="N72" s="141">
        <f>IFERROR(RANK(L72,ahlamine31)+COUNTIF($L$10:L72,L72)-1," ")</f>
        <v>302</v>
      </c>
      <c r="O72" s="141">
        <v>63</v>
      </c>
      <c r="P72" s="137"/>
    </row>
    <row r="73" spans="1:16" x14ac:dyDescent="0.3">
      <c r="A73" s="140" t="str">
        <f t="shared" si="3"/>
        <v>أهلامين_64</v>
      </c>
      <c r="B73" s="30" t="str">
        <f>C73&amp;"_"&amp;COUNTIF($C$10:$C$10:C73,C73)</f>
        <v>6APG-2_25</v>
      </c>
      <c r="C73" s="131" t="str">
        <f>IFERROR(INDEX(القاعدة!C:C,MATCH(ahlamine!A73,القاعدة!$A:$A,0))," ")</f>
        <v>6APG-2</v>
      </c>
      <c r="D73" s="131" t="str">
        <f>IFERROR(INDEX(القاعدة!D:D,MATCH(ahlamine!A73,القاعدة!$A:$A,0))," ")</f>
        <v>E149099452</v>
      </c>
      <c r="E73" s="131" t="str">
        <f>IFERROR(INDEX(القاعدة!E:E,MATCH(ahlamine!A73,القاعدة!$A:$A,0))," ")</f>
        <v>أهلمين25</v>
      </c>
      <c r="F73" s="131" t="str">
        <f>IFERROR(INDEX(القاعدة!F:F,MATCH(ahlamine!A73,القاعدة!$A:$A,0))," ")</f>
        <v>أنثى</v>
      </c>
      <c r="G73" s="131" t="str">
        <f>IFERROR(INDEX(القاعدة!G:G,MATCH(ahlamine!A73,القاعدة!$A:$A,0))," ")</f>
        <v xml:space="preserve"> </v>
      </c>
      <c r="H73" s="131">
        <f>IFERROR(INDEX(القاعدة!H:H,MATCH(ahlamine!A73,القاعدة!$A:$A,0))," ")</f>
        <v>1</v>
      </c>
      <c r="I73" s="131">
        <f>IFERROR(INDEX(القاعدة!I:I,MATCH(ahlamine!A73,القاعدة!$A:$A,0))," ")</f>
        <v>1</v>
      </c>
      <c r="J73" s="135">
        <f>IFERROR(INDEX(القاعدة!J:J,MATCH(ahlamine!A73,القاعدة!$A:$A,0))," ")</f>
        <v>5.35</v>
      </c>
      <c r="K73" s="135">
        <f>IFERROR(INDEX(القاعدة!L:L,MATCH(ahlamine!A73,القاعدة!$A:$A,0))," ")</f>
        <v>6.5</v>
      </c>
      <c r="L73" s="136">
        <f t="shared" si="4"/>
        <v>5.9249999999999998</v>
      </c>
      <c r="M73" s="31" t="str">
        <f t="shared" si="5"/>
        <v/>
      </c>
      <c r="N73" s="141">
        <f>IFERROR(RANK(L73,ahlamine31)+COUNTIF($L$10:L73,L73)-1," ")</f>
        <v>232</v>
      </c>
      <c r="O73" s="141">
        <v>64</v>
      </c>
      <c r="P73" s="137"/>
    </row>
    <row r="74" spans="1:16" x14ac:dyDescent="0.3">
      <c r="A74" s="140" t="str">
        <f t="shared" si="3"/>
        <v>أهلامين_65</v>
      </c>
      <c r="B74" s="30" t="str">
        <f>C74&amp;"_"&amp;COUNTIF($C$10:$C$10:C74,C74)</f>
        <v>6APG-2_26</v>
      </c>
      <c r="C74" s="131" t="str">
        <f>IFERROR(INDEX(القاعدة!C:C,MATCH(ahlamine!A74,القاعدة!$A:$A,0))," ")</f>
        <v>6APG-2</v>
      </c>
      <c r="D74" s="131" t="str">
        <f>IFERROR(INDEX(القاعدة!D:D,MATCH(ahlamine!A74,القاعدة!$A:$A,0))," ")</f>
        <v>E148200432</v>
      </c>
      <c r="E74" s="131" t="str">
        <f>IFERROR(INDEX(القاعدة!E:E,MATCH(ahlamine!A74,القاعدة!$A:$A,0))," ")</f>
        <v>أهلمين26</v>
      </c>
      <c r="F74" s="131" t="str">
        <f>IFERROR(INDEX(القاعدة!F:F,MATCH(ahlamine!A74,القاعدة!$A:$A,0))," ")</f>
        <v>أنثى</v>
      </c>
      <c r="G74" s="131" t="str">
        <f>IFERROR(INDEX(القاعدة!G:G,MATCH(ahlamine!A74,القاعدة!$A:$A,0))," ")</f>
        <v xml:space="preserve"> </v>
      </c>
      <c r="H74" s="131">
        <f>IFERROR(INDEX(القاعدة!H:H,MATCH(ahlamine!A74,القاعدة!$A:$A,0))," ")</f>
        <v>1</v>
      </c>
      <c r="I74" s="131">
        <f>IFERROR(INDEX(القاعدة!I:I,MATCH(ahlamine!A74,القاعدة!$A:$A,0))," ")</f>
        <v>1</v>
      </c>
      <c r="J74" s="135">
        <f>IFERROR(INDEX(القاعدة!J:J,MATCH(ahlamine!A74,القاعدة!$A:$A,0))," ")</f>
        <v>6.57</v>
      </c>
      <c r="K74" s="135">
        <f>IFERROR(INDEX(القاعدة!L:L,MATCH(ahlamine!A74,القاعدة!$A:$A,0))," ")</f>
        <v>7.16</v>
      </c>
      <c r="L74" s="136">
        <f t="shared" si="4"/>
        <v>6.8650000000000002</v>
      </c>
      <c r="M74" s="31" t="str">
        <f t="shared" si="5"/>
        <v>لوحة الشرف</v>
      </c>
      <c r="N74" s="141">
        <f>IFERROR(RANK(L74,ahlamine31)+COUNTIF($L$10:L74,L74)-1," ")</f>
        <v>102</v>
      </c>
      <c r="O74" s="141">
        <v>65</v>
      </c>
      <c r="P74" s="137"/>
    </row>
    <row r="75" spans="1:16" x14ac:dyDescent="0.3">
      <c r="A75" s="140" t="str">
        <f t="shared" ref="A75:A138" si="8">$R$6&amp;"_"&amp;O75</f>
        <v>أهلامين_66</v>
      </c>
      <c r="B75" s="30" t="str">
        <f>C75&amp;"_"&amp;COUNTIF($C$10:$C$10:C75,C75)</f>
        <v>6APG-2_27</v>
      </c>
      <c r="C75" s="131" t="str">
        <f>IFERROR(INDEX(القاعدة!C:C,MATCH(ahlamine!A75,القاعدة!$A:$A,0))," ")</f>
        <v>6APG-2</v>
      </c>
      <c r="D75" s="131" t="str">
        <f>IFERROR(INDEX(القاعدة!D:D,MATCH(ahlamine!A75,القاعدة!$A:$A,0))," ")</f>
        <v>E149099454</v>
      </c>
      <c r="E75" s="131" t="str">
        <f>IFERROR(INDEX(القاعدة!E:E,MATCH(ahlamine!A75,القاعدة!$A:$A,0))," ")</f>
        <v>أهلمين27</v>
      </c>
      <c r="F75" s="131" t="str">
        <f>IFERROR(INDEX(القاعدة!F:F,MATCH(ahlamine!A75,القاعدة!$A:$A,0))," ")</f>
        <v>أنثى</v>
      </c>
      <c r="G75" s="131" t="str">
        <f>IFERROR(INDEX(القاعدة!G:G,MATCH(ahlamine!A75,القاعدة!$A:$A,0))," ")</f>
        <v xml:space="preserve"> </v>
      </c>
      <c r="H75" s="131">
        <f>IFERROR(INDEX(القاعدة!H:H,MATCH(ahlamine!A75,القاعدة!$A:$A,0))," ")</f>
        <v>1</v>
      </c>
      <c r="I75" s="131">
        <f>IFERROR(INDEX(القاعدة!I:I,MATCH(ahlamine!A75,القاعدة!$A:$A,0))," ")</f>
        <v>1</v>
      </c>
      <c r="J75" s="135">
        <f>IFERROR(INDEX(القاعدة!J:J,MATCH(ahlamine!A75,القاعدة!$A:$A,0))," ")</f>
        <v>6.8</v>
      </c>
      <c r="K75" s="135">
        <f>IFERROR(INDEX(القاعدة!L:L,MATCH(ahlamine!A75,القاعدة!$A:$A,0))," ")</f>
        <v>8.31</v>
      </c>
      <c r="L75" s="136">
        <f t="shared" ref="L75:L138" si="9">IFERROR(AVERAGE(J75:K75),"")</f>
        <v>7.5549999999999997</v>
      </c>
      <c r="M75" s="31" t="str">
        <f t="shared" ref="M75:M138" si="10">IF(ISBLANK(L75)," ",IF(L75&lt;=2.5,"توبيخ",IF(AND(L75&gt;=2.51,L75&lt;=3),"إنذار",IF(AND(L75&gt;=3.001,L75&lt;=4),"تنبيه",IF(AND(L75&gt;=6,L75&lt;=6.99),"لوحة الشرف",IF(AND(L75&gt;=7,L75&lt;=7.99),"تشجيع",IF(AND(L75&gt;=8,L75&lt;=9.99),"تنويه","")))))))</f>
        <v>تشجيع</v>
      </c>
      <c r="N75" s="141">
        <f>IFERROR(RANK(L75,ahlamine31)+COUNTIF($L$10:L75,L75)-1," ")</f>
        <v>42</v>
      </c>
      <c r="O75" s="141">
        <v>66</v>
      </c>
      <c r="P75" s="137"/>
    </row>
    <row r="76" spans="1:16" x14ac:dyDescent="0.3">
      <c r="A76" s="140" t="str">
        <f t="shared" si="8"/>
        <v>أهلامين_67</v>
      </c>
      <c r="B76" s="30" t="str">
        <f>C76&amp;"_"&amp;COUNTIF($C$10:$C$10:C76,C76)</f>
        <v>6APG-2_28</v>
      </c>
      <c r="C76" s="131" t="str">
        <f>IFERROR(INDEX(القاعدة!C:C,MATCH(ahlamine!A76,القاعدة!$A:$A,0))," ")</f>
        <v>6APG-2</v>
      </c>
      <c r="D76" s="131" t="str">
        <f>IFERROR(INDEX(القاعدة!D:D,MATCH(ahlamine!A76,القاعدة!$A:$A,0))," ")</f>
        <v>E149099457</v>
      </c>
      <c r="E76" s="131" t="str">
        <f>IFERROR(INDEX(القاعدة!E:E,MATCH(ahlamine!A76,القاعدة!$A:$A,0))," ")</f>
        <v>أهلمين28</v>
      </c>
      <c r="F76" s="131" t="str">
        <f>IFERROR(INDEX(القاعدة!F:F,MATCH(ahlamine!A76,القاعدة!$A:$A,0))," ")</f>
        <v>أنثى</v>
      </c>
      <c r="G76" s="131" t="str">
        <f>IFERROR(INDEX(القاعدة!G:G,MATCH(ahlamine!A76,القاعدة!$A:$A,0))," ")</f>
        <v xml:space="preserve"> </v>
      </c>
      <c r="H76" s="131">
        <f>IFERROR(INDEX(القاعدة!H:H,MATCH(ahlamine!A76,القاعدة!$A:$A,0))," ")</f>
        <v>1</v>
      </c>
      <c r="I76" s="131">
        <f>IFERROR(INDEX(القاعدة!I:I,MATCH(ahlamine!A76,القاعدة!$A:$A,0))," ")</f>
        <v>1</v>
      </c>
      <c r="J76" s="135">
        <f>IFERROR(INDEX(القاعدة!J:J,MATCH(ahlamine!A76,القاعدة!$A:$A,0))," ")</f>
        <v>6.13</v>
      </c>
      <c r="K76" s="135">
        <f>IFERROR(INDEX(القاعدة!L:L,MATCH(ahlamine!A76,القاعدة!$A:$A,0))," ")</f>
        <v>7.23</v>
      </c>
      <c r="L76" s="136">
        <f t="shared" si="9"/>
        <v>6.68</v>
      </c>
      <c r="M76" s="31" t="str">
        <f t="shared" si="10"/>
        <v>لوحة الشرف</v>
      </c>
      <c r="N76" s="141">
        <f>IFERROR(RANK(L76,ahlamine31)+COUNTIF($L$10:L76,L76)-1," ")</f>
        <v>112</v>
      </c>
      <c r="O76" s="141">
        <v>67</v>
      </c>
      <c r="P76" s="137"/>
    </row>
    <row r="77" spans="1:16" x14ac:dyDescent="0.3">
      <c r="A77" s="140" t="str">
        <f t="shared" si="8"/>
        <v>أهلامين_68</v>
      </c>
      <c r="B77" s="30" t="str">
        <f>C77&amp;"_"&amp;COUNTIF($C$10:$C$10:C77,C77)</f>
        <v>6APG-2_29</v>
      </c>
      <c r="C77" s="131" t="str">
        <f>IFERROR(INDEX(القاعدة!C:C,MATCH(ahlamine!A77,القاعدة!$A:$A,0))," ")</f>
        <v>6APG-2</v>
      </c>
      <c r="D77" s="131" t="str">
        <f>IFERROR(INDEX(القاعدة!D:D,MATCH(ahlamine!A77,القاعدة!$A:$A,0))," ")</f>
        <v>E149099460</v>
      </c>
      <c r="E77" s="131" t="str">
        <f>IFERROR(INDEX(القاعدة!E:E,MATCH(ahlamine!A77,القاعدة!$A:$A,0))," ")</f>
        <v>أهلمين29</v>
      </c>
      <c r="F77" s="131" t="str">
        <f>IFERROR(INDEX(القاعدة!F:F,MATCH(ahlamine!A77,القاعدة!$A:$A,0))," ")</f>
        <v>أنثى</v>
      </c>
      <c r="G77" s="131" t="str">
        <f>IFERROR(INDEX(القاعدة!G:G,MATCH(ahlamine!A77,القاعدة!$A:$A,0))," ")</f>
        <v xml:space="preserve"> </v>
      </c>
      <c r="H77" s="131">
        <f>IFERROR(INDEX(القاعدة!H:H,MATCH(ahlamine!A77,القاعدة!$A:$A,0))," ")</f>
        <v>1</v>
      </c>
      <c r="I77" s="131">
        <f>IFERROR(INDEX(القاعدة!I:I,MATCH(ahlamine!A77,القاعدة!$A:$A,0))," ")</f>
        <v>1</v>
      </c>
      <c r="J77" s="135">
        <f>IFERROR(INDEX(القاعدة!J:J,MATCH(ahlamine!A77,القاعدة!$A:$A,0))," ")</f>
        <v>5.38</v>
      </c>
      <c r="K77" s="135">
        <f>IFERROR(INDEX(القاعدة!L:L,MATCH(ahlamine!A77,القاعدة!$A:$A,0))," ")</f>
        <v>6.62</v>
      </c>
      <c r="L77" s="136">
        <f t="shared" si="9"/>
        <v>6</v>
      </c>
      <c r="M77" s="31" t="str">
        <f t="shared" si="10"/>
        <v>لوحة الشرف</v>
      </c>
      <c r="N77" s="141">
        <f>IFERROR(RANK(L77,ahlamine31)+COUNTIF($L$10:L77,L77)-1," ")</f>
        <v>222</v>
      </c>
      <c r="O77" s="141">
        <v>68</v>
      </c>
      <c r="P77" s="137"/>
    </row>
    <row r="78" spans="1:16" x14ac:dyDescent="0.3">
      <c r="A78" s="140" t="str">
        <f t="shared" si="8"/>
        <v>أهلامين_69</v>
      </c>
      <c r="B78" s="30" t="str">
        <f>C78&amp;"_"&amp;COUNTIF($C$10:$C$10:C78,C78)</f>
        <v>6APG-2_30</v>
      </c>
      <c r="C78" s="131" t="str">
        <f>IFERROR(INDEX(القاعدة!C:C,MATCH(ahlamine!A78,القاعدة!$A:$A,0))," ")</f>
        <v>6APG-2</v>
      </c>
      <c r="D78" s="131" t="str">
        <f>IFERROR(INDEX(القاعدة!D:D,MATCH(ahlamine!A78,القاعدة!$A:$A,0))," ")</f>
        <v>E149124248</v>
      </c>
      <c r="E78" s="131" t="str">
        <f>IFERROR(INDEX(القاعدة!E:E,MATCH(ahlamine!A78,القاعدة!$A:$A,0))," ")</f>
        <v>أهلمين30</v>
      </c>
      <c r="F78" s="131" t="str">
        <f>IFERROR(INDEX(القاعدة!F:F,MATCH(ahlamine!A78,القاعدة!$A:$A,0))," ")</f>
        <v>أنثى</v>
      </c>
      <c r="G78" s="131" t="str">
        <f>IFERROR(INDEX(القاعدة!G:G,MATCH(ahlamine!A78,القاعدة!$A:$A,0))," ")</f>
        <v xml:space="preserve"> </v>
      </c>
      <c r="H78" s="131">
        <f>IFERROR(INDEX(القاعدة!H:H,MATCH(ahlamine!A78,القاعدة!$A:$A,0))," ")</f>
        <v>1</v>
      </c>
      <c r="I78" s="131">
        <f>IFERROR(INDEX(القاعدة!I:I,MATCH(ahlamine!A78,القاعدة!$A:$A,0))," ")</f>
        <v>1</v>
      </c>
      <c r="J78" s="135">
        <f>IFERROR(INDEX(القاعدة!J:J,MATCH(ahlamine!A78,القاعدة!$A:$A,0))," ")</f>
        <v>5.38</v>
      </c>
      <c r="K78" s="135">
        <f>IFERROR(INDEX(القاعدة!L:L,MATCH(ahlamine!A78,القاعدة!$A:$A,0))," ")</f>
        <v>5.99</v>
      </c>
      <c r="L78" s="136">
        <f t="shared" si="9"/>
        <v>5.6850000000000005</v>
      </c>
      <c r="M78" s="31" t="str">
        <f t="shared" si="10"/>
        <v/>
      </c>
      <c r="N78" s="141">
        <f>IFERROR(RANK(L78,ahlamine31)+COUNTIF($L$10:L78,L78)-1," ")</f>
        <v>262</v>
      </c>
      <c r="O78" s="141">
        <v>69</v>
      </c>
      <c r="P78" s="137"/>
    </row>
    <row r="79" spans="1:16" x14ac:dyDescent="0.3">
      <c r="A79" s="140" t="str">
        <f t="shared" si="8"/>
        <v>أهلامين_70</v>
      </c>
      <c r="B79" s="30" t="str">
        <f>C79&amp;"_"&amp;COUNTIF($C$10:$C$10:C79,C79)</f>
        <v>6APG-2_31</v>
      </c>
      <c r="C79" s="131" t="str">
        <f>IFERROR(INDEX(القاعدة!C:C,MATCH(ahlamine!A79,القاعدة!$A:$A,0))," ")</f>
        <v>6APG-2</v>
      </c>
      <c r="D79" s="131" t="str">
        <f>IFERROR(INDEX(القاعدة!D:D,MATCH(ahlamine!A79,القاعدة!$A:$A,0))," ")</f>
        <v>E149124249</v>
      </c>
      <c r="E79" s="131" t="str">
        <f>IFERROR(INDEX(القاعدة!E:E,MATCH(ahlamine!A79,القاعدة!$A:$A,0))," ")</f>
        <v>أهلمين31</v>
      </c>
      <c r="F79" s="131" t="str">
        <f>IFERROR(INDEX(القاعدة!F:F,MATCH(ahlamine!A79,القاعدة!$A:$A,0))," ")</f>
        <v>ذكر</v>
      </c>
      <c r="G79" s="131" t="str">
        <f>IFERROR(INDEX(القاعدة!G:G,MATCH(ahlamine!A79,القاعدة!$A:$A,0))," ")</f>
        <v xml:space="preserve"> </v>
      </c>
      <c r="H79" s="131">
        <f>IFERROR(INDEX(القاعدة!H:H,MATCH(ahlamine!A79,القاعدة!$A:$A,0))," ")</f>
        <v>1</v>
      </c>
      <c r="I79" s="131">
        <f>IFERROR(INDEX(القاعدة!I:I,MATCH(ahlamine!A79,القاعدة!$A:$A,0))," ")</f>
        <v>1</v>
      </c>
      <c r="J79" s="135">
        <f>IFERROR(INDEX(القاعدة!J:J,MATCH(ahlamine!A79,القاعدة!$A:$A,0))," ")</f>
        <v>6.71</v>
      </c>
      <c r="K79" s="135">
        <f>IFERROR(INDEX(القاعدة!L:L,MATCH(ahlamine!A79,القاعدة!$A:$A,0))," ")</f>
        <v>7.17</v>
      </c>
      <c r="L79" s="136">
        <f t="shared" si="9"/>
        <v>6.9399999999999995</v>
      </c>
      <c r="M79" s="31" t="str">
        <f t="shared" si="10"/>
        <v>لوحة الشرف</v>
      </c>
      <c r="N79" s="141">
        <f>IFERROR(RANK(L79,ahlamine31)+COUNTIF($L$10:L79,L79)-1," ")</f>
        <v>92</v>
      </c>
      <c r="O79" s="141">
        <v>70</v>
      </c>
      <c r="P79" s="137"/>
    </row>
    <row r="80" spans="1:16" x14ac:dyDescent="0.3">
      <c r="A80" s="140" t="str">
        <f t="shared" si="8"/>
        <v>أهلامين_71</v>
      </c>
      <c r="B80" s="30" t="str">
        <f>C80&amp;"_"&amp;COUNTIF($C$10:$C$10:C80,C80)</f>
        <v>6APG-2_32</v>
      </c>
      <c r="C80" s="131" t="str">
        <f>IFERROR(INDEX(القاعدة!C:C,MATCH(ahlamine!A80,القاعدة!$A:$A,0))," ")</f>
        <v>6APG-2</v>
      </c>
      <c r="D80" s="131" t="str">
        <f>IFERROR(INDEX(القاعدة!D:D,MATCH(ahlamine!A80,القاعدة!$A:$A,0))," ")</f>
        <v>E149124250</v>
      </c>
      <c r="E80" s="131" t="str">
        <f>IFERROR(INDEX(القاعدة!E:E,MATCH(ahlamine!A80,القاعدة!$A:$A,0))," ")</f>
        <v>أهلمين32</v>
      </c>
      <c r="F80" s="131" t="str">
        <f>IFERROR(INDEX(القاعدة!F:F,MATCH(ahlamine!A80,القاعدة!$A:$A,0))," ")</f>
        <v>ذكر</v>
      </c>
      <c r="G80" s="131" t="str">
        <f>IFERROR(INDEX(القاعدة!G:G,MATCH(ahlamine!A80,القاعدة!$A:$A,0))," ")</f>
        <v xml:space="preserve"> </v>
      </c>
      <c r="H80" s="131">
        <f>IFERROR(INDEX(القاعدة!H:H,MATCH(ahlamine!A80,القاعدة!$A:$A,0))," ")</f>
        <v>1</v>
      </c>
      <c r="I80" s="131">
        <f>IFERROR(INDEX(القاعدة!I:I,MATCH(ahlamine!A80,القاعدة!$A:$A,0))," ")</f>
        <v>1</v>
      </c>
      <c r="J80" s="135">
        <f>IFERROR(INDEX(القاعدة!J:J,MATCH(ahlamine!A80,القاعدة!$A:$A,0))," ")</f>
        <v>6.33</v>
      </c>
      <c r="K80" s="135">
        <f>IFERROR(INDEX(القاعدة!L:L,MATCH(ahlamine!A80,القاعدة!$A:$A,0))," ")</f>
        <v>6.65</v>
      </c>
      <c r="L80" s="136">
        <f t="shared" si="9"/>
        <v>6.49</v>
      </c>
      <c r="M80" s="31" t="str">
        <f t="shared" si="10"/>
        <v>لوحة الشرف</v>
      </c>
      <c r="N80" s="141">
        <f>IFERROR(RANK(L80,ahlamine31)+COUNTIF($L$10:L80,L80)-1," ")</f>
        <v>162</v>
      </c>
      <c r="O80" s="141">
        <v>71</v>
      </c>
      <c r="P80" s="137"/>
    </row>
    <row r="81" spans="1:16" x14ac:dyDescent="0.3">
      <c r="A81" s="140" t="str">
        <f t="shared" si="8"/>
        <v>أهلامين_72</v>
      </c>
      <c r="B81" s="30" t="str">
        <f>C81&amp;"_"&amp;COUNTIF($C$10:$C$10:C81,C81)</f>
        <v>6APG-2_33</v>
      </c>
      <c r="C81" s="131" t="str">
        <f>IFERROR(INDEX(القاعدة!C:C,MATCH(ahlamine!A81,القاعدة!$A:$A,0))," ")</f>
        <v>6APG-2</v>
      </c>
      <c r="D81" s="131" t="str">
        <f>IFERROR(INDEX(القاعدة!D:D,MATCH(ahlamine!A81,القاعدة!$A:$A,0))," ")</f>
        <v>G131742576</v>
      </c>
      <c r="E81" s="131" t="str">
        <f>IFERROR(INDEX(القاعدة!E:E,MATCH(ahlamine!A81,القاعدة!$A:$A,0))," ")</f>
        <v>أهلمين33</v>
      </c>
      <c r="F81" s="131" t="str">
        <f>IFERROR(INDEX(القاعدة!F:F,MATCH(ahlamine!A81,القاعدة!$A:$A,0))," ")</f>
        <v>أنثى</v>
      </c>
      <c r="G81" s="131" t="str">
        <f>IFERROR(INDEX(القاعدة!G:G,MATCH(ahlamine!A81,القاعدة!$A:$A,0))," ")</f>
        <v xml:space="preserve"> </v>
      </c>
      <c r="H81" s="131">
        <f>IFERROR(INDEX(القاعدة!H:H,MATCH(ahlamine!A81,القاعدة!$A:$A,0))," ")</f>
        <v>1</v>
      </c>
      <c r="I81" s="131">
        <f>IFERROR(INDEX(القاعدة!I:I,MATCH(ahlamine!A81,القاعدة!$A:$A,0))," ")</f>
        <v>1</v>
      </c>
      <c r="J81" s="135">
        <f>IFERROR(INDEX(القاعدة!J:J,MATCH(ahlamine!A81,القاعدة!$A:$A,0))," ")</f>
        <v>6.27</v>
      </c>
      <c r="K81" s="135">
        <f>IFERROR(INDEX(القاعدة!L:L,MATCH(ahlamine!A81,القاعدة!$A:$A,0))," ")</f>
        <v>7</v>
      </c>
      <c r="L81" s="136">
        <f t="shared" si="9"/>
        <v>6.6349999999999998</v>
      </c>
      <c r="M81" s="31" t="str">
        <f t="shared" si="10"/>
        <v>لوحة الشرف</v>
      </c>
      <c r="N81" s="141">
        <f>IFERROR(RANK(L81,ahlamine31)+COUNTIF($L$10:L81,L81)-1," ")</f>
        <v>132</v>
      </c>
      <c r="O81" s="141">
        <v>72</v>
      </c>
      <c r="P81" s="137"/>
    </row>
    <row r="82" spans="1:16" x14ac:dyDescent="0.3">
      <c r="A82" s="140" t="str">
        <f t="shared" si="8"/>
        <v>أهلامين_73</v>
      </c>
      <c r="B82" s="30" t="str">
        <f>C82&amp;"_"&amp;COUNTIF($C$10:$C$10:C82,C82)</f>
        <v>6APG-2_34</v>
      </c>
      <c r="C82" s="131" t="str">
        <f>IFERROR(INDEX(القاعدة!C:C,MATCH(ahlamine!A82,القاعدة!$A:$A,0))," ")</f>
        <v>6APG-2</v>
      </c>
      <c r="D82" s="131" t="str">
        <f>IFERROR(INDEX(القاعدة!D:D,MATCH(ahlamine!A82,القاعدة!$A:$A,0))," ")</f>
        <v>J130085629</v>
      </c>
      <c r="E82" s="131" t="str">
        <f>IFERROR(INDEX(القاعدة!E:E,MATCH(ahlamine!A82,القاعدة!$A:$A,0))," ")</f>
        <v>أهلمين34</v>
      </c>
      <c r="F82" s="131" t="str">
        <f>IFERROR(INDEX(القاعدة!F:F,MATCH(ahlamine!A82,القاعدة!$A:$A,0))," ")</f>
        <v>ذكر</v>
      </c>
      <c r="G82" s="131" t="str">
        <f>IFERROR(INDEX(القاعدة!G:G,MATCH(ahlamine!A82,القاعدة!$A:$A,0))," ")</f>
        <v xml:space="preserve"> </v>
      </c>
      <c r="H82" s="131">
        <f>IFERROR(INDEX(القاعدة!H:H,MATCH(ahlamine!A82,القاعدة!$A:$A,0))," ")</f>
        <v>1</v>
      </c>
      <c r="I82" s="131">
        <f>IFERROR(INDEX(القاعدة!I:I,MATCH(ahlamine!A82,القاعدة!$A:$A,0))," ")</f>
        <v>2</v>
      </c>
      <c r="J82" s="135">
        <f>IFERROR(INDEX(القاعدة!J:J,MATCH(ahlamine!A82,القاعدة!$A:$A,0))," ")</f>
        <v>5.17</v>
      </c>
      <c r="K82" s="135">
        <f>IFERROR(INDEX(القاعدة!L:L,MATCH(ahlamine!A82,القاعدة!$A:$A,0))," ")</f>
        <v>4.16</v>
      </c>
      <c r="L82" s="136">
        <f t="shared" si="9"/>
        <v>4.665</v>
      </c>
      <c r="M82" s="31" t="str">
        <f t="shared" si="10"/>
        <v/>
      </c>
      <c r="N82" s="141">
        <f>IFERROR(RANK(L82,ahlamine31)+COUNTIF($L$10:L82,L82)-1," ")</f>
        <v>352</v>
      </c>
      <c r="O82" s="141">
        <v>73</v>
      </c>
      <c r="P82" s="137"/>
    </row>
    <row r="83" spans="1:16" x14ac:dyDescent="0.3">
      <c r="A83" s="140" t="str">
        <f t="shared" si="8"/>
        <v>أهلامين_74</v>
      </c>
      <c r="B83" s="30" t="str">
        <f>C83&amp;"_"&amp;COUNTIF($C$10:$C$10:C83,C83)</f>
        <v>6APG-2_35</v>
      </c>
      <c r="C83" s="131" t="str">
        <f>IFERROR(INDEX(القاعدة!C:C,MATCH(ahlamine!A83,القاعدة!$A:$A,0))," ")</f>
        <v>6APG-2</v>
      </c>
      <c r="D83" s="131" t="str">
        <f>IFERROR(INDEX(القاعدة!D:D,MATCH(ahlamine!A83,القاعدة!$A:$A,0))," ")</f>
        <v>E140099484</v>
      </c>
      <c r="E83" s="131" t="str">
        <f>IFERROR(INDEX(القاعدة!E:E,MATCH(ahlamine!A83,القاعدة!$A:$A,0))," ")</f>
        <v>أهلمين35</v>
      </c>
      <c r="F83" s="131" t="str">
        <f>IFERROR(INDEX(القاعدة!F:F,MATCH(ahlamine!A83,القاعدة!$A:$A,0))," ")</f>
        <v>ذكر</v>
      </c>
      <c r="G83" s="131" t="str">
        <f>IFERROR(INDEX(القاعدة!G:G,MATCH(ahlamine!A83,القاعدة!$A:$A,0))," ")</f>
        <v xml:space="preserve"> </v>
      </c>
      <c r="H83" s="131">
        <f>IFERROR(INDEX(القاعدة!H:H,MATCH(ahlamine!A83,القاعدة!$A:$A,0))," ")</f>
        <v>1</v>
      </c>
      <c r="I83" s="131">
        <f>IFERROR(INDEX(القاعدة!I:I,MATCH(ahlamine!A83,القاعدة!$A:$A,0))," ")</f>
        <v>1</v>
      </c>
      <c r="J83" s="135">
        <f>IFERROR(INDEX(القاعدة!J:J,MATCH(ahlamine!A83,القاعدة!$A:$A,0))," ")</f>
        <v>5.15</v>
      </c>
      <c r="K83" s="135">
        <f>IFERROR(INDEX(القاعدة!L:L,MATCH(ahlamine!A83,القاعدة!$A:$A,0))," ")</f>
        <v>4.75</v>
      </c>
      <c r="L83" s="136">
        <f t="shared" si="9"/>
        <v>4.95</v>
      </c>
      <c r="M83" s="31" t="str">
        <f t="shared" si="10"/>
        <v/>
      </c>
      <c r="N83" s="141">
        <f>IFERROR(RANK(L83,ahlamine31)+COUNTIF($L$10:L83,L83)-1," ")</f>
        <v>322</v>
      </c>
      <c r="O83" s="141">
        <v>74</v>
      </c>
      <c r="P83" s="137"/>
    </row>
    <row r="84" spans="1:16" x14ac:dyDescent="0.3">
      <c r="A84" s="140" t="str">
        <f t="shared" si="8"/>
        <v>أهلامين_75</v>
      </c>
      <c r="B84" s="30" t="str">
        <f>C84&amp;"_"&amp;COUNTIF($C$10:$C$10:C84,C84)</f>
        <v>6APG-2_36</v>
      </c>
      <c r="C84" s="131" t="str">
        <f>IFERROR(INDEX(القاعدة!C:C,MATCH(ahlamine!A84,القاعدة!$A:$A,0))," ")</f>
        <v>6APG-2</v>
      </c>
      <c r="D84" s="131" t="str">
        <f>IFERROR(INDEX(القاعدة!D:D,MATCH(ahlamine!A84,القاعدة!$A:$A,0))," ")</f>
        <v>E142236471</v>
      </c>
      <c r="E84" s="131" t="str">
        <f>IFERROR(INDEX(القاعدة!E:E,MATCH(ahlamine!A84,القاعدة!$A:$A,0))," ")</f>
        <v>أهلمين36</v>
      </c>
      <c r="F84" s="131" t="str">
        <f>IFERROR(INDEX(القاعدة!F:F,MATCH(ahlamine!A84,القاعدة!$A:$A,0))," ")</f>
        <v>أنثى</v>
      </c>
      <c r="G84" s="131" t="str">
        <f>IFERROR(INDEX(القاعدة!G:G,MATCH(ahlamine!A84,القاعدة!$A:$A,0))," ")</f>
        <v xml:space="preserve"> </v>
      </c>
      <c r="H84" s="131">
        <f>IFERROR(INDEX(القاعدة!H:H,MATCH(ahlamine!A84,القاعدة!$A:$A,0))," ")</f>
        <v>1</v>
      </c>
      <c r="I84" s="131">
        <f>IFERROR(INDEX(القاعدة!I:I,MATCH(ahlamine!A84,القاعدة!$A:$A,0))," ")</f>
        <v>1</v>
      </c>
      <c r="J84" s="135">
        <f>IFERROR(INDEX(القاعدة!J:J,MATCH(ahlamine!A84,القاعدة!$A:$A,0))," ")</f>
        <v>6.49</v>
      </c>
      <c r="K84" s="135">
        <f>IFERROR(INDEX(القاعدة!L:L,MATCH(ahlamine!A84,القاعدة!$A:$A,0))," ")</f>
        <v>7.92</v>
      </c>
      <c r="L84" s="136">
        <f t="shared" si="9"/>
        <v>7.2050000000000001</v>
      </c>
      <c r="M84" s="31" t="str">
        <f t="shared" si="10"/>
        <v>تشجيع</v>
      </c>
      <c r="N84" s="141">
        <f>IFERROR(RANK(L84,ahlamine31)+COUNTIF($L$10:L84,L84)-1," ")</f>
        <v>62</v>
      </c>
      <c r="O84" s="141">
        <v>75</v>
      </c>
      <c r="P84" s="137"/>
    </row>
    <row r="85" spans="1:16" x14ac:dyDescent="0.3">
      <c r="A85" s="140" t="str">
        <f t="shared" si="8"/>
        <v>أهلامين_76</v>
      </c>
      <c r="B85" s="30" t="str">
        <f>C85&amp;"_"&amp;COUNTIF($C$10:$C$10:C85,C85)</f>
        <v>6APG-2_37</v>
      </c>
      <c r="C85" s="131" t="str">
        <f>IFERROR(INDEX(القاعدة!C:C,MATCH(ahlamine!A85,القاعدة!$A:$A,0))," ")</f>
        <v>6APG-2</v>
      </c>
      <c r="D85" s="131" t="str">
        <f>IFERROR(INDEX(القاعدة!D:D,MATCH(ahlamine!A85,القاعدة!$A:$A,0))," ")</f>
        <v>G142001025</v>
      </c>
      <c r="E85" s="131" t="str">
        <f>IFERROR(INDEX(القاعدة!E:E,MATCH(ahlamine!A85,القاعدة!$A:$A,0))," ")</f>
        <v>أهلمين37</v>
      </c>
      <c r="F85" s="131" t="str">
        <f>IFERROR(INDEX(القاعدة!F:F,MATCH(ahlamine!A85,القاعدة!$A:$A,0))," ")</f>
        <v>ذكر</v>
      </c>
      <c r="G85" s="131" t="str">
        <f>IFERROR(INDEX(القاعدة!G:G,MATCH(ahlamine!A85,القاعدة!$A:$A,0))," ")</f>
        <v xml:space="preserve"> </v>
      </c>
      <c r="H85" s="131" t="str">
        <f>IFERROR(INDEX(القاعدة!H:H,MATCH(ahlamine!A85,القاعدة!$A:$A,0))," ")</f>
        <v xml:space="preserve"> </v>
      </c>
      <c r="I85" s="131">
        <f>IFERROR(INDEX(القاعدة!I:I,MATCH(ahlamine!A85,القاعدة!$A:$A,0))," ")</f>
        <v>1</v>
      </c>
      <c r="J85" s="135">
        <f>IFERROR(INDEX(القاعدة!J:J,MATCH(ahlamine!A85,القاعدة!$A:$A,0))," ")</f>
        <v>6.32</v>
      </c>
      <c r="K85" s="135">
        <f>IFERROR(INDEX(القاعدة!L:L,MATCH(ahlamine!A85,القاعدة!$A:$A,0))," ")</f>
        <v>7.01</v>
      </c>
      <c r="L85" s="136">
        <f t="shared" si="9"/>
        <v>6.665</v>
      </c>
      <c r="M85" s="31" t="str">
        <f t="shared" si="10"/>
        <v>لوحة الشرف</v>
      </c>
      <c r="N85" s="141">
        <f>IFERROR(RANK(L85,ahlamine31)+COUNTIF($L$10:L85,L85)-1," ")</f>
        <v>122</v>
      </c>
      <c r="O85" s="141">
        <v>76</v>
      </c>
      <c r="P85" s="137"/>
    </row>
    <row r="86" spans="1:16" x14ac:dyDescent="0.3">
      <c r="A86" s="140" t="str">
        <f t="shared" si="8"/>
        <v>أهلامين_77</v>
      </c>
      <c r="B86" s="30" t="str">
        <f>C86&amp;"_"&amp;COUNTIF($C$10:$C$10:C86,C86)</f>
        <v>6APG-2_38</v>
      </c>
      <c r="C86" s="131" t="str">
        <f>IFERROR(INDEX(القاعدة!C:C,MATCH(ahlamine!A86,القاعدة!$A:$A,0))," ")</f>
        <v>6APG-2</v>
      </c>
      <c r="D86" s="131" t="str">
        <f>IFERROR(INDEX(القاعدة!D:D,MATCH(ahlamine!A86,القاعدة!$A:$A,0))," ")</f>
        <v>E149099458</v>
      </c>
      <c r="E86" s="131" t="str">
        <f>IFERROR(INDEX(القاعدة!E:E,MATCH(ahlamine!A86,القاعدة!$A:$A,0))," ")</f>
        <v>أهلمين38</v>
      </c>
      <c r="F86" s="131" t="str">
        <f>IFERROR(INDEX(القاعدة!F:F,MATCH(ahlamine!A86,القاعدة!$A:$A,0))," ")</f>
        <v>أنثى</v>
      </c>
      <c r="G86" s="131" t="str">
        <f>IFERROR(INDEX(القاعدة!G:G,MATCH(ahlamine!A86,القاعدة!$A:$A,0))," ")</f>
        <v xml:space="preserve"> </v>
      </c>
      <c r="H86" s="131">
        <f>IFERROR(INDEX(القاعدة!H:H,MATCH(ahlamine!A86,القاعدة!$A:$A,0))," ")</f>
        <v>1</v>
      </c>
      <c r="I86" s="131">
        <f>IFERROR(INDEX(القاعدة!I:I,MATCH(ahlamine!A86,القاعدة!$A:$A,0))," ")</f>
        <v>1</v>
      </c>
      <c r="J86" s="135">
        <f>IFERROR(INDEX(القاعدة!J:J,MATCH(ahlamine!A86,القاعدة!$A:$A,0))," ")</f>
        <v>5.64</v>
      </c>
      <c r="K86" s="135">
        <f>IFERROR(INDEX(القاعدة!L:L,MATCH(ahlamine!A86,القاعدة!$A:$A,0))," ")</f>
        <v>6.93</v>
      </c>
      <c r="L86" s="136">
        <f t="shared" si="9"/>
        <v>6.2850000000000001</v>
      </c>
      <c r="M86" s="31" t="str">
        <f t="shared" si="10"/>
        <v>لوحة الشرف</v>
      </c>
      <c r="N86" s="141">
        <f>IFERROR(RANK(L86,ahlamine31)+COUNTIF($L$10:L86,L86)-1," ")</f>
        <v>192</v>
      </c>
      <c r="O86" s="141">
        <v>77</v>
      </c>
      <c r="P86" s="137"/>
    </row>
    <row r="87" spans="1:16" x14ac:dyDescent="0.3">
      <c r="A87" s="140" t="str">
        <f t="shared" si="8"/>
        <v>أهلامين_78</v>
      </c>
      <c r="B87" s="30" t="str">
        <f>C87&amp;"_"&amp;COUNTIF($C$10:$C$10:C87,C87)</f>
        <v>6APG-2_39</v>
      </c>
      <c r="C87" s="131" t="str">
        <f>IFERROR(INDEX(القاعدة!C:C,MATCH(ahlamine!A87,القاعدة!$A:$A,0))," ")</f>
        <v>6APG-2</v>
      </c>
      <c r="D87" s="131" t="str">
        <f>IFERROR(INDEX(القاعدة!D:D,MATCH(ahlamine!A87,القاعدة!$A:$A,0))," ")</f>
        <v>J133488430</v>
      </c>
      <c r="E87" s="131" t="str">
        <f>IFERROR(INDEX(القاعدة!E:E,MATCH(ahlamine!A87,القاعدة!$A:$A,0))," ")</f>
        <v>أهلمين39</v>
      </c>
      <c r="F87" s="131" t="str">
        <f>IFERROR(INDEX(القاعدة!F:F,MATCH(ahlamine!A87,القاعدة!$A:$A,0))," ")</f>
        <v>أنثى</v>
      </c>
      <c r="G87" s="131" t="str">
        <f>IFERROR(INDEX(القاعدة!G:G,MATCH(ahlamine!A87,القاعدة!$A:$A,0))," ")</f>
        <v xml:space="preserve"> </v>
      </c>
      <c r="H87" s="131">
        <f>IFERROR(INDEX(القاعدة!H:H,MATCH(ahlamine!A87,القاعدة!$A:$A,0))," ")</f>
        <v>1</v>
      </c>
      <c r="I87" s="131">
        <f>IFERROR(INDEX(القاعدة!I:I,MATCH(ahlamine!A87,القاعدة!$A:$A,0))," ")</f>
        <v>1</v>
      </c>
      <c r="J87" s="135">
        <f>IFERROR(INDEX(القاعدة!J:J,MATCH(ahlamine!A87,القاعدة!$A:$A,0))," ")</f>
        <v>5.85</v>
      </c>
      <c r="K87" s="135">
        <f>IFERROR(INDEX(القاعدة!L:L,MATCH(ahlamine!A87,القاعدة!$A:$A,0))," ")</f>
        <v>7.15</v>
      </c>
      <c r="L87" s="136">
        <f t="shared" si="9"/>
        <v>6.5</v>
      </c>
      <c r="M87" s="31" t="str">
        <f t="shared" si="10"/>
        <v>لوحة الشرف</v>
      </c>
      <c r="N87" s="141">
        <f>IFERROR(RANK(L87,ahlamine31)+COUNTIF($L$10:L87,L87)-1," ")</f>
        <v>152</v>
      </c>
      <c r="O87" s="141">
        <v>78</v>
      </c>
      <c r="P87" s="137"/>
    </row>
    <row r="88" spans="1:16" x14ac:dyDescent="0.3">
      <c r="A88" s="140" t="str">
        <f t="shared" si="8"/>
        <v>أهلامين_79</v>
      </c>
      <c r="B88" s="30" t="str">
        <f>C88&amp;"_"&amp;COUNTIF($C$10:$C$10:C88,C88)</f>
        <v>6APG-3_1</v>
      </c>
      <c r="C88" s="131" t="str">
        <f>IFERROR(INDEX(القاعدة!C:C,MATCH(ahlamine!A88,القاعدة!$A:$A,0))," ")</f>
        <v>6APG-3</v>
      </c>
      <c r="D88" s="131" t="str">
        <f>IFERROR(INDEX(القاعدة!D:D,MATCH(ahlamine!A88,القاعدة!$A:$A,0))," ")</f>
        <v>D133174574</v>
      </c>
      <c r="E88" s="131" t="str">
        <f>IFERROR(INDEX(القاعدة!E:E,MATCH(ahlamine!A88,القاعدة!$A:$A,0))," ")</f>
        <v>أهلمين1</v>
      </c>
      <c r="F88" s="131" t="str">
        <f>IFERROR(INDEX(القاعدة!F:F,MATCH(ahlamine!A88,القاعدة!$A:$A,0))," ")</f>
        <v>أنثى</v>
      </c>
      <c r="G88" s="131" t="str">
        <f>IFERROR(INDEX(القاعدة!G:G,MATCH(ahlamine!A88,القاعدة!$A:$A,0))," ")</f>
        <v xml:space="preserve"> </v>
      </c>
      <c r="H88" s="131">
        <f>IFERROR(INDEX(القاعدة!H:H,MATCH(ahlamine!A88,القاعدة!$A:$A,0))," ")</f>
        <v>1</v>
      </c>
      <c r="I88" s="131">
        <f>IFERROR(INDEX(القاعدة!I:I,MATCH(ahlamine!A88,القاعدة!$A:$A,0))," ")</f>
        <v>1</v>
      </c>
      <c r="J88" s="135">
        <f>IFERROR(INDEX(القاعدة!J:J,MATCH(ahlamine!A88,القاعدة!$A:$A,0))," ")</f>
        <v>8.61</v>
      </c>
      <c r="K88" s="135">
        <f>IFERROR(INDEX(القاعدة!L:L,MATCH(ahlamine!A88,القاعدة!$A:$A,0))," ")</f>
        <v>9.57</v>
      </c>
      <c r="L88" s="136">
        <f t="shared" si="9"/>
        <v>9.09</v>
      </c>
      <c r="M88" s="31" t="str">
        <f t="shared" si="10"/>
        <v>تنويه</v>
      </c>
      <c r="N88" s="141">
        <f>IFERROR(RANK(L88,ahlamine31)+COUNTIF($L$10:L88,L88)-1," ")</f>
        <v>3</v>
      </c>
      <c r="O88" s="141">
        <v>79</v>
      </c>
      <c r="P88" s="137"/>
    </row>
    <row r="89" spans="1:16" x14ac:dyDescent="0.3">
      <c r="A89" s="140" t="str">
        <f t="shared" si="8"/>
        <v>أهلامين_80</v>
      </c>
      <c r="B89" s="30" t="str">
        <f>C89&amp;"_"&amp;COUNTIF($C$10:$C$10:C89,C89)</f>
        <v>6APG-3_2</v>
      </c>
      <c r="C89" s="131" t="str">
        <f>IFERROR(INDEX(القاعدة!C:C,MATCH(ahlamine!A89,القاعدة!$A:$A,0))," ")</f>
        <v>6APG-3</v>
      </c>
      <c r="D89" s="131" t="str">
        <f>IFERROR(INDEX(القاعدة!D:D,MATCH(ahlamine!A89,القاعدة!$A:$A,0))," ")</f>
        <v>E132012602</v>
      </c>
      <c r="E89" s="131" t="str">
        <f>IFERROR(INDEX(القاعدة!E:E,MATCH(ahlamine!A89,القاعدة!$A:$A,0))," ")</f>
        <v>أهلمين2</v>
      </c>
      <c r="F89" s="131" t="str">
        <f>IFERROR(INDEX(القاعدة!F:F,MATCH(ahlamine!A89,القاعدة!$A:$A,0))," ")</f>
        <v>أنثى</v>
      </c>
      <c r="G89" s="131" t="str">
        <f>IFERROR(INDEX(القاعدة!G:G,MATCH(ahlamine!A89,القاعدة!$A:$A,0))," ")</f>
        <v xml:space="preserve"> </v>
      </c>
      <c r="H89" s="131">
        <f>IFERROR(INDEX(القاعدة!H:H,MATCH(ahlamine!A89,القاعدة!$A:$A,0))," ")</f>
        <v>1</v>
      </c>
      <c r="I89" s="131">
        <f>IFERROR(INDEX(القاعدة!I:I,MATCH(ahlamine!A89,القاعدة!$A:$A,0))," ")</f>
        <v>1</v>
      </c>
      <c r="J89" s="135">
        <f>IFERROR(INDEX(القاعدة!J:J,MATCH(ahlamine!A89,القاعدة!$A:$A,0))," ")</f>
        <v>5.39</v>
      </c>
      <c r="K89" s="135">
        <f>IFERROR(INDEX(القاعدة!L:L,MATCH(ahlamine!A89,القاعدة!$A:$A,0))," ")</f>
        <v>6.44</v>
      </c>
      <c r="L89" s="136">
        <f t="shared" si="9"/>
        <v>5.915</v>
      </c>
      <c r="M89" s="31" t="str">
        <f t="shared" si="10"/>
        <v/>
      </c>
      <c r="N89" s="141">
        <f>IFERROR(RANK(L89,ahlamine31)+COUNTIF($L$10:L89,L89)-1," ")</f>
        <v>243</v>
      </c>
      <c r="O89" s="141">
        <v>80</v>
      </c>
      <c r="P89" s="137"/>
    </row>
    <row r="90" spans="1:16" x14ac:dyDescent="0.3">
      <c r="A90" s="140" t="str">
        <f t="shared" si="8"/>
        <v>أهلامين_81</v>
      </c>
      <c r="B90" s="30" t="str">
        <f>C90&amp;"_"&amp;COUNTIF($C$10:$C$10:C90,C90)</f>
        <v>6APG-3_3</v>
      </c>
      <c r="C90" s="131" t="str">
        <f>IFERROR(INDEX(القاعدة!C:C,MATCH(ahlamine!A90,القاعدة!$A:$A,0))," ")</f>
        <v>6APG-3</v>
      </c>
      <c r="D90" s="131" t="str">
        <f>IFERROR(INDEX(القاعدة!D:D,MATCH(ahlamine!A90,القاعدة!$A:$A,0))," ")</f>
        <v>E132012603</v>
      </c>
      <c r="E90" s="131" t="str">
        <f>IFERROR(INDEX(القاعدة!E:E,MATCH(ahlamine!A90,القاعدة!$A:$A,0))," ")</f>
        <v>أهلمين3</v>
      </c>
      <c r="F90" s="131" t="str">
        <f>IFERROR(INDEX(القاعدة!F:F,MATCH(ahlamine!A90,القاعدة!$A:$A,0))," ")</f>
        <v>ذكر</v>
      </c>
      <c r="G90" s="131" t="str">
        <f>IFERROR(INDEX(القاعدة!G:G,MATCH(ahlamine!A90,القاعدة!$A:$A,0))," ")</f>
        <v xml:space="preserve"> </v>
      </c>
      <c r="H90" s="131">
        <f>IFERROR(INDEX(القاعدة!H:H,MATCH(ahlamine!A90,القاعدة!$A:$A,0))," ")</f>
        <v>1</v>
      </c>
      <c r="I90" s="131">
        <f>IFERROR(INDEX(القاعدة!I:I,MATCH(ahlamine!A90,القاعدة!$A:$A,0))," ")</f>
        <v>1</v>
      </c>
      <c r="J90" s="135">
        <f>IFERROR(INDEX(القاعدة!J:J,MATCH(ahlamine!A90,القاعدة!$A:$A,0))," ")</f>
        <v>6.73</v>
      </c>
      <c r="K90" s="135">
        <f>IFERROR(INDEX(القاعدة!L:L,MATCH(ahlamine!A90,القاعدة!$A:$A,0))," ")</f>
        <v>8.2100000000000009</v>
      </c>
      <c r="L90" s="136">
        <f t="shared" si="9"/>
        <v>7.4700000000000006</v>
      </c>
      <c r="M90" s="31" t="str">
        <f t="shared" si="10"/>
        <v>تشجيع</v>
      </c>
      <c r="N90" s="141">
        <f>IFERROR(RANK(L90,ahlamine31)+COUNTIF($L$10:L90,L90)-1," ")</f>
        <v>53</v>
      </c>
      <c r="O90" s="141">
        <v>81</v>
      </c>
      <c r="P90" s="137"/>
    </row>
    <row r="91" spans="1:16" x14ac:dyDescent="0.3">
      <c r="A91" s="140" t="str">
        <f t="shared" si="8"/>
        <v>أهلامين_82</v>
      </c>
      <c r="B91" s="30" t="str">
        <f>C91&amp;"_"&amp;COUNTIF($C$10:$C$10:C91,C91)</f>
        <v>6APG-3_4</v>
      </c>
      <c r="C91" s="131" t="str">
        <f>IFERROR(INDEX(القاعدة!C:C,MATCH(ahlamine!A91,القاعدة!$A:$A,0))," ")</f>
        <v>6APG-3</v>
      </c>
      <c r="D91" s="131" t="str">
        <f>IFERROR(INDEX(القاعدة!D:D,MATCH(ahlamine!A91,القاعدة!$A:$A,0))," ")</f>
        <v>E132245333</v>
      </c>
      <c r="E91" s="131" t="str">
        <f>IFERROR(INDEX(القاعدة!E:E,MATCH(ahlamine!A91,القاعدة!$A:$A,0))," ")</f>
        <v>أهلمين4</v>
      </c>
      <c r="F91" s="131" t="str">
        <f>IFERROR(INDEX(القاعدة!F:F,MATCH(ahlamine!A91,القاعدة!$A:$A,0))," ")</f>
        <v>أنثى</v>
      </c>
      <c r="G91" s="131" t="str">
        <f>IFERROR(INDEX(القاعدة!G:G,MATCH(ahlamine!A91,القاعدة!$A:$A,0))," ")</f>
        <v xml:space="preserve"> </v>
      </c>
      <c r="H91" s="131">
        <f>IFERROR(INDEX(القاعدة!H:H,MATCH(ahlamine!A91,القاعدة!$A:$A,0))," ")</f>
        <v>2</v>
      </c>
      <c r="I91" s="131">
        <f>IFERROR(INDEX(القاعدة!I:I,MATCH(ahlamine!A91,القاعدة!$A:$A,0))," ")</f>
        <v>1</v>
      </c>
      <c r="J91" s="135">
        <f>IFERROR(INDEX(القاعدة!J:J,MATCH(ahlamine!A91,القاعدة!$A:$A,0))," ")</f>
        <v>5.57</v>
      </c>
      <c r="K91" s="135">
        <f>IFERROR(INDEX(القاعدة!L:L,MATCH(ahlamine!A91,القاعدة!$A:$A,0))," ")</f>
        <v>6.61</v>
      </c>
      <c r="L91" s="136">
        <f t="shared" si="9"/>
        <v>6.09</v>
      </c>
      <c r="M91" s="31" t="str">
        <f t="shared" si="10"/>
        <v>لوحة الشرف</v>
      </c>
      <c r="N91" s="141">
        <f>IFERROR(RANK(L91,ahlamine31)+COUNTIF($L$10:L91,L91)-1," ")</f>
        <v>213</v>
      </c>
      <c r="O91" s="141">
        <v>82</v>
      </c>
      <c r="P91" s="137"/>
    </row>
    <row r="92" spans="1:16" x14ac:dyDescent="0.3">
      <c r="A92" s="140" t="str">
        <f t="shared" si="8"/>
        <v>أهلامين_83</v>
      </c>
      <c r="B92" s="30" t="str">
        <f>C92&amp;"_"&amp;COUNTIF($C$10:$C$10:C92,C92)</f>
        <v>6APG-3_5</v>
      </c>
      <c r="C92" s="131" t="str">
        <f>IFERROR(INDEX(القاعدة!C:C,MATCH(ahlamine!A92,القاعدة!$A:$A,0))," ")</f>
        <v>6APG-3</v>
      </c>
      <c r="D92" s="131" t="str">
        <f>IFERROR(INDEX(القاعدة!D:D,MATCH(ahlamine!A92,القاعدة!$A:$A,0))," ")</f>
        <v>E133087934</v>
      </c>
      <c r="E92" s="131" t="str">
        <f>IFERROR(INDEX(القاعدة!E:E,MATCH(ahlamine!A92,القاعدة!$A:$A,0))," ")</f>
        <v>أهلمين5</v>
      </c>
      <c r="F92" s="131" t="str">
        <f>IFERROR(INDEX(القاعدة!F:F,MATCH(ahlamine!A92,القاعدة!$A:$A,0))," ")</f>
        <v>أنثى</v>
      </c>
      <c r="G92" s="131" t="str">
        <f>IFERROR(INDEX(القاعدة!G:G,MATCH(ahlamine!A92,القاعدة!$A:$A,0))," ")</f>
        <v xml:space="preserve"> </v>
      </c>
      <c r="H92" s="131">
        <f>IFERROR(INDEX(القاعدة!H:H,MATCH(ahlamine!A92,القاعدة!$A:$A,0))," ")</f>
        <v>1</v>
      </c>
      <c r="I92" s="131">
        <f>IFERROR(INDEX(القاعدة!I:I,MATCH(ahlamine!A92,القاعدة!$A:$A,0))," ")</f>
        <v>1</v>
      </c>
      <c r="J92" s="135">
        <f>IFERROR(INDEX(القاعدة!J:J,MATCH(ahlamine!A92,القاعدة!$A:$A,0))," ")</f>
        <v>6.44</v>
      </c>
      <c r="K92" s="135">
        <f>IFERROR(INDEX(القاعدة!L:L,MATCH(ahlamine!A92,القاعدة!$A:$A,0))," ")</f>
        <v>7.53</v>
      </c>
      <c r="L92" s="136">
        <f t="shared" si="9"/>
        <v>6.9850000000000003</v>
      </c>
      <c r="M92" s="31" t="str">
        <f t="shared" si="10"/>
        <v>لوحة الشرف</v>
      </c>
      <c r="N92" s="141">
        <f>IFERROR(RANK(L92,ahlamine31)+COUNTIF($L$10:L92,L92)-1," ")</f>
        <v>83</v>
      </c>
      <c r="O92" s="141">
        <v>83</v>
      </c>
      <c r="P92" s="137"/>
    </row>
    <row r="93" spans="1:16" x14ac:dyDescent="0.3">
      <c r="A93" s="140" t="str">
        <f t="shared" si="8"/>
        <v>أهلامين_84</v>
      </c>
      <c r="B93" s="30" t="str">
        <f>C93&amp;"_"&amp;COUNTIF($C$10:$C$10:C93,C93)</f>
        <v>6APG-3_6</v>
      </c>
      <c r="C93" s="131" t="str">
        <f>IFERROR(INDEX(القاعدة!C:C,MATCH(ahlamine!A93,القاعدة!$A:$A,0))," ")</f>
        <v>6APG-3</v>
      </c>
      <c r="D93" s="131" t="str">
        <f>IFERROR(INDEX(القاعدة!D:D,MATCH(ahlamine!A93,القاعدة!$A:$A,0))," ")</f>
        <v>E139057118</v>
      </c>
      <c r="E93" s="131" t="str">
        <f>IFERROR(INDEX(القاعدة!E:E,MATCH(ahlamine!A93,القاعدة!$A:$A,0))," ")</f>
        <v>أهلمين6</v>
      </c>
      <c r="F93" s="131" t="str">
        <f>IFERROR(INDEX(القاعدة!F:F,MATCH(ahlamine!A93,القاعدة!$A:$A,0))," ")</f>
        <v>أنثى</v>
      </c>
      <c r="G93" s="131" t="str">
        <f>IFERROR(INDEX(القاعدة!G:G,MATCH(ahlamine!A93,القاعدة!$A:$A,0))," ")</f>
        <v xml:space="preserve"> </v>
      </c>
      <c r="H93" s="131">
        <f>IFERROR(INDEX(القاعدة!H:H,MATCH(ahlamine!A93,القاعدة!$A:$A,0))," ")</f>
        <v>1</v>
      </c>
      <c r="I93" s="131">
        <f>IFERROR(INDEX(القاعدة!I:I,MATCH(ahlamine!A93,القاعدة!$A:$A,0))," ")</f>
        <v>1</v>
      </c>
      <c r="J93" s="135">
        <f>IFERROR(INDEX(القاعدة!J:J,MATCH(ahlamine!A93,القاعدة!$A:$A,0))," ")</f>
        <v>8.16</v>
      </c>
      <c r="K93" s="135">
        <f>IFERROR(INDEX(القاعدة!L:L,MATCH(ahlamine!A93,القاعدة!$A:$A,0))," ")</f>
        <v>8.84</v>
      </c>
      <c r="L93" s="136">
        <f t="shared" si="9"/>
        <v>8.5</v>
      </c>
      <c r="M93" s="31" t="str">
        <f t="shared" si="10"/>
        <v>تنويه</v>
      </c>
      <c r="N93" s="141">
        <f>IFERROR(RANK(L93,ahlamine31)+COUNTIF($L$10:L93,L93)-1," ")</f>
        <v>33</v>
      </c>
      <c r="O93" s="141">
        <v>84</v>
      </c>
      <c r="P93" s="137"/>
    </row>
    <row r="94" spans="1:16" x14ac:dyDescent="0.3">
      <c r="A94" s="140" t="str">
        <f t="shared" si="8"/>
        <v>أهلامين_85</v>
      </c>
      <c r="B94" s="30" t="str">
        <f>C94&amp;"_"&amp;COUNTIF($C$10:$C$10:C94,C94)</f>
        <v>6APG-3_7</v>
      </c>
      <c r="C94" s="131" t="str">
        <f>IFERROR(INDEX(القاعدة!C:C,MATCH(ahlamine!A94,القاعدة!$A:$A,0))," ")</f>
        <v>6APG-3</v>
      </c>
      <c r="D94" s="131" t="str">
        <f>IFERROR(INDEX(القاعدة!D:D,MATCH(ahlamine!A94,القاعدة!$A:$A,0))," ")</f>
        <v>E140099485</v>
      </c>
      <c r="E94" s="131" t="str">
        <f>IFERROR(INDEX(القاعدة!E:E,MATCH(ahlamine!A94,القاعدة!$A:$A,0))," ")</f>
        <v>أهلمين7</v>
      </c>
      <c r="F94" s="131" t="str">
        <f>IFERROR(INDEX(القاعدة!F:F,MATCH(ahlamine!A94,القاعدة!$A:$A,0))," ")</f>
        <v>ذكر</v>
      </c>
      <c r="G94" s="131" t="str">
        <f>IFERROR(INDEX(القاعدة!G:G,MATCH(ahlamine!A94,القاعدة!$A:$A,0))," ")</f>
        <v xml:space="preserve"> </v>
      </c>
      <c r="H94" s="131">
        <f>IFERROR(INDEX(القاعدة!H:H,MATCH(ahlamine!A94,القاعدة!$A:$A,0))," ")</f>
        <v>1</v>
      </c>
      <c r="I94" s="131">
        <f>IFERROR(INDEX(القاعدة!I:I,MATCH(ahlamine!A94,القاعدة!$A:$A,0))," ")</f>
        <v>1</v>
      </c>
      <c r="J94" s="135">
        <f>IFERROR(INDEX(القاعدة!J:J,MATCH(ahlamine!A94,القاعدة!$A:$A,0))," ")</f>
        <v>4.97</v>
      </c>
      <c r="K94" s="135">
        <f>IFERROR(INDEX(القاعدة!L:L,MATCH(ahlamine!A94,القاعدة!$A:$A,0))," ")</f>
        <v>4.01</v>
      </c>
      <c r="L94" s="136">
        <f t="shared" si="9"/>
        <v>4.49</v>
      </c>
      <c r="M94" s="31" t="str">
        <f t="shared" si="10"/>
        <v/>
      </c>
      <c r="N94" s="141">
        <f>IFERROR(RANK(L94,ahlamine31)+COUNTIF($L$10:L94,L94)-1," ")</f>
        <v>373</v>
      </c>
      <c r="O94" s="141">
        <v>85</v>
      </c>
      <c r="P94" s="137"/>
    </row>
    <row r="95" spans="1:16" x14ac:dyDescent="0.3">
      <c r="A95" s="140" t="str">
        <f t="shared" si="8"/>
        <v>أهلامين_86</v>
      </c>
      <c r="B95" s="30" t="str">
        <f>C95&amp;"_"&amp;COUNTIF($C$10:$C$10:C95,C95)</f>
        <v>6APG-3_8</v>
      </c>
      <c r="C95" s="131" t="str">
        <f>IFERROR(INDEX(القاعدة!C:C,MATCH(ahlamine!A95,القاعدة!$A:$A,0))," ")</f>
        <v>6APG-3</v>
      </c>
      <c r="D95" s="131" t="str">
        <f>IFERROR(INDEX(القاعدة!D:D,MATCH(ahlamine!A95,القاعدة!$A:$A,0))," ")</f>
        <v>E140099487</v>
      </c>
      <c r="E95" s="131" t="str">
        <f>IFERROR(INDEX(القاعدة!E:E,MATCH(ahlamine!A95,القاعدة!$A:$A,0))," ")</f>
        <v>أهلمين8</v>
      </c>
      <c r="F95" s="131" t="str">
        <f>IFERROR(INDEX(القاعدة!F:F,MATCH(ahlamine!A95,القاعدة!$A:$A,0))," ")</f>
        <v>ذكر</v>
      </c>
      <c r="G95" s="131" t="str">
        <f>IFERROR(INDEX(القاعدة!G:G,MATCH(ahlamine!A95,القاعدة!$A:$A,0))," ")</f>
        <v xml:space="preserve"> </v>
      </c>
      <c r="H95" s="131">
        <f>IFERROR(INDEX(القاعدة!H:H,MATCH(ahlamine!A95,القاعدة!$A:$A,0))," ")</f>
        <v>1</v>
      </c>
      <c r="I95" s="131">
        <f>IFERROR(INDEX(القاعدة!I:I,MATCH(ahlamine!A95,القاعدة!$A:$A,0))," ")</f>
        <v>1</v>
      </c>
      <c r="J95" s="135">
        <f>IFERROR(INDEX(القاعدة!J:J,MATCH(ahlamine!A95,القاعدة!$A:$A,0))," ")</f>
        <v>5.33</v>
      </c>
      <c r="K95" s="135">
        <f>IFERROR(INDEX(القاعدة!L:L,MATCH(ahlamine!A95,القاعدة!$A:$A,0))," ")</f>
        <v>4.53</v>
      </c>
      <c r="L95" s="136">
        <f t="shared" si="9"/>
        <v>4.93</v>
      </c>
      <c r="M95" s="31" t="str">
        <f t="shared" si="10"/>
        <v/>
      </c>
      <c r="N95" s="141">
        <f>IFERROR(RANK(L95,ahlamine31)+COUNTIF($L$10:L95,L95)-1," ")</f>
        <v>333</v>
      </c>
      <c r="O95" s="141">
        <v>86</v>
      </c>
      <c r="P95" s="137"/>
    </row>
    <row r="96" spans="1:16" x14ac:dyDescent="0.3">
      <c r="A96" s="140" t="str">
        <f t="shared" si="8"/>
        <v>أهلامين_87</v>
      </c>
      <c r="B96" s="30" t="str">
        <f>C96&amp;"_"&amp;COUNTIF($C$10:$C$10:C96,C96)</f>
        <v>6APG-3_9</v>
      </c>
      <c r="C96" s="131" t="str">
        <f>IFERROR(INDEX(القاعدة!C:C,MATCH(ahlamine!A96,القاعدة!$A:$A,0))," ")</f>
        <v>6APG-3</v>
      </c>
      <c r="D96" s="131" t="str">
        <f>IFERROR(INDEX(القاعدة!D:D,MATCH(ahlamine!A96,القاعدة!$A:$A,0))," ")</f>
        <v>E140121535</v>
      </c>
      <c r="E96" s="131" t="str">
        <f>IFERROR(INDEX(القاعدة!E:E,MATCH(ahlamine!A96,القاعدة!$A:$A,0))," ")</f>
        <v>أهلمين9</v>
      </c>
      <c r="F96" s="131" t="str">
        <f>IFERROR(INDEX(القاعدة!F:F,MATCH(ahlamine!A96,القاعدة!$A:$A,0))," ")</f>
        <v>ذكر</v>
      </c>
      <c r="G96" s="131" t="str">
        <f>IFERROR(INDEX(القاعدة!G:G,MATCH(ahlamine!A96,القاعدة!$A:$A,0))," ")</f>
        <v xml:space="preserve"> </v>
      </c>
      <c r="H96" s="131">
        <f>IFERROR(INDEX(القاعدة!H:H,MATCH(ahlamine!A96,القاعدة!$A:$A,0))," ")</f>
        <v>1</v>
      </c>
      <c r="I96" s="131">
        <f>IFERROR(INDEX(القاعدة!I:I,MATCH(ahlamine!A96,القاعدة!$A:$A,0))," ")</f>
        <v>1</v>
      </c>
      <c r="J96" s="135">
        <f>IFERROR(INDEX(القاعدة!J:J,MATCH(ahlamine!A96,القاعدة!$A:$A,0))," ")</f>
        <v>5.42</v>
      </c>
      <c r="K96" s="135">
        <f>IFERROR(INDEX(القاعدة!L:L,MATCH(ahlamine!A96,القاعدة!$A:$A,0))," ")</f>
        <v>5.63</v>
      </c>
      <c r="L96" s="136">
        <f t="shared" si="9"/>
        <v>5.5250000000000004</v>
      </c>
      <c r="M96" s="31" t="str">
        <f t="shared" si="10"/>
        <v/>
      </c>
      <c r="N96" s="141">
        <f>IFERROR(RANK(L96,ahlamine31)+COUNTIF($L$10:L96,L96)-1," ")</f>
        <v>273</v>
      </c>
      <c r="O96" s="141">
        <v>87</v>
      </c>
      <c r="P96" s="137"/>
    </row>
    <row r="97" spans="1:16" x14ac:dyDescent="0.3">
      <c r="A97" s="140" t="str">
        <f t="shared" si="8"/>
        <v>أهلامين_88</v>
      </c>
      <c r="B97" s="30" t="str">
        <f>C97&amp;"_"&amp;COUNTIF($C$10:$C$10:C97,C97)</f>
        <v>6APG-3_10</v>
      </c>
      <c r="C97" s="131" t="str">
        <f>IFERROR(INDEX(القاعدة!C:C,MATCH(ahlamine!A97,القاعدة!$A:$A,0))," ")</f>
        <v>6APG-3</v>
      </c>
      <c r="D97" s="131" t="str">
        <f>IFERROR(INDEX(القاعدة!D:D,MATCH(ahlamine!A97,القاعدة!$A:$A,0))," ")</f>
        <v>E140121536</v>
      </c>
      <c r="E97" s="131" t="str">
        <f>IFERROR(INDEX(القاعدة!E:E,MATCH(ahlamine!A97,القاعدة!$A:$A,0))," ")</f>
        <v>أهلمين10</v>
      </c>
      <c r="F97" s="131" t="str">
        <f>IFERROR(INDEX(القاعدة!F:F,MATCH(ahlamine!A97,القاعدة!$A:$A,0))," ")</f>
        <v>ذكر</v>
      </c>
      <c r="G97" s="131" t="str">
        <f>IFERROR(INDEX(القاعدة!G:G,MATCH(ahlamine!A97,القاعدة!$A:$A,0))," ")</f>
        <v xml:space="preserve"> </v>
      </c>
      <c r="H97" s="131">
        <f>IFERROR(INDEX(القاعدة!H:H,MATCH(ahlamine!A97,القاعدة!$A:$A,0))," ")</f>
        <v>1</v>
      </c>
      <c r="I97" s="131">
        <f>IFERROR(INDEX(القاعدة!I:I,MATCH(ahlamine!A97,القاعدة!$A:$A,0))," ")</f>
        <v>1</v>
      </c>
      <c r="J97" s="135">
        <f>IFERROR(INDEX(القاعدة!J:J,MATCH(ahlamine!A97,القاعدة!$A:$A,0))," ")</f>
        <v>7.93</v>
      </c>
      <c r="K97" s="135">
        <f>IFERROR(INDEX(القاعدة!L:L,MATCH(ahlamine!A97,القاعدة!$A:$A,0))," ")</f>
        <v>9.27</v>
      </c>
      <c r="L97" s="136">
        <f t="shared" si="9"/>
        <v>8.6</v>
      </c>
      <c r="M97" s="31" t="str">
        <f t="shared" si="10"/>
        <v>تنويه</v>
      </c>
      <c r="N97" s="141">
        <f>IFERROR(RANK(L97,ahlamine31)+COUNTIF($L$10:L97,L97)-1," ")</f>
        <v>23</v>
      </c>
      <c r="O97" s="141">
        <v>88</v>
      </c>
      <c r="P97" s="137"/>
    </row>
    <row r="98" spans="1:16" x14ac:dyDescent="0.3">
      <c r="A98" s="140" t="str">
        <f t="shared" si="8"/>
        <v>أهلامين_89</v>
      </c>
      <c r="B98" s="30" t="str">
        <f>C98&amp;"_"&amp;COUNTIF($C$10:$C$10:C98,C98)</f>
        <v>6APG-3_11</v>
      </c>
      <c r="C98" s="131" t="str">
        <f>IFERROR(INDEX(القاعدة!C:C,MATCH(ahlamine!A98,القاعدة!$A:$A,0))," ")</f>
        <v>6APG-3</v>
      </c>
      <c r="D98" s="131" t="str">
        <f>IFERROR(INDEX(القاعدة!D:D,MATCH(ahlamine!A98,القاعدة!$A:$A,0))," ")</f>
        <v>E141118470</v>
      </c>
      <c r="E98" s="131" t="str">
        <f>IFERROR(INDEX(القاعدة!E:E,MATCH(ahlamine!A98,القاعدة!$A:$A,0))," ")</f>
        <v>أهلمين11</v>
      </c>
      <c r="F98" s="131" t="str">
        <f>IFERROR(INDEX(القاعدة!F:F,MATCH(ahlamine!A98,القاعدة!$A:$A,0))," ")</f>
        <v>ذكر</v>
      </c>
      <c r="G98" s="131" t="str">
        <f>IFERROR(INDEX(القاعدة!G:G,MATCH(ahlamine!A98,القاعدة!$A:$A,0))," ")</f>
        <v xml:space="preserve"> </v>
      </c>
      <c r="H98" s="131">
        <f>IFERROR(INDEX(القاعدة!H:H,MATCH(ahlamine!A98,القاعدة!$A:$A,0))," ")</f>
        <v>1</v>
      </c>
      <c r="I98" s="131">
        <f>IFERROR(INDEX(القاعدة!I:I,MATCH(ahlamine!A98,القاعدة!$A:$A,0))," ")</f>
        <v>1</v>
      </c>
      <c r="J98" s="135">
        <f>IFERROR(INDEX(القاعدة!J:J,MATCH(ahlamine!A98,القاعدة!$A:$A,0))," ")</f>
        <v>5.48</v>
      </c>
      <c r="K98" s="135">
        <f>IFERROR(INDEX(القاعدة!L:L,MATCH(ahlamine!A98,القاعدة!$A:$A,0))," ")</f>
        <v>7.18</v>
      </c>
      <c r="L98" s="136">
        <f t="shared" si="9"/>
        <v>6.33</v>
      </c>
      <c r="M98" s="31" t="str">
        <f t="shared" si="10"/>
        <v>لوحة الشرف</v>
      </c>
      <c r="N98" s="141">
        <f>IFERROR(RANK(L98,ahlamine31)+COUNTIF($L$10:L98,L98)-1," ")</f>
        <v>173</v>
      </c>
      <c r="O98" s="141">
        <v>89</v>
      </c>
      <c r="P98" s="137"/>
    </row>
    <row r="99" spans="1:16" x14ac:dyDescent="0.3">
      <c r="A99" s="140" t="str">
        <f t="shared" si="8"/>
        <v>أهلامين_90</v>
      </c>
      <c r="B99" s="30" t="str">
        <f>C99&amp;"_"&amp;COUNTIF($C$10:$C$10:C99,C99)</f>
        <v>6APG-3_12</v>
      </c>
      <c r="C99" s="131" t="str">
        <f>IFERROR(INDEX(القاعدة!C:C,MATCH(ahlamine!A99,القاعدة!$A:$A,0))," ")</f>
        <v>6APG-3</v>
      </c>
      <c r="D99" s="131" t="str">
        <f>IFERROR(INDEX(القاعدة!D:D,MATCH(ahlamine!A99,القاعدة!$A:$A,0))," ")</f>
        <v>E141124147</v>
      </c>
      <c r="E99" s="131" t="str">
        <f>IFERROR(INDEX(القاعدة!E:E,MATCH(ahlamine!A99,القاعدة!$A:$A,0))," ")</f>
        <v>أهلمين12</v>
      </c>
      <c r="F99" s="131" t="str">
        <f>IFERROR(INDEX(القاعدة!F:F,MATCH(ahlamine!A99,القاعدة!$A:$A,0))," ")</f>
        <v>ذكر</v>
      </c>
      <c r="G99" s="131" t="str">
        <f>IFERROR(INDEX(القاعدة!G:G,MATCH(ahlamine!A99,القاعدة!$A:$A,0))," ")</f>
        <v xml:space="preserve"> </v>
      </c>
      <c r="H99" s="131">
        <f>IFERROR(INDEX(القاعدة!H:H,MATCH(ahlamine!A99,القاعدة!$A:$A,0))," ")</f>
        <v>1</v>
      </c>
      <c r="I99" s="131">
        <f>IFERROR(INDEX(القاعدة!I:I,MATCH(ahlamine!A99,القاعدة!$A:$A,0))," ")</f>
        <v>1</v>
      </c>
      <c r="J99" s="135">
        <f>IFERROR(INDEX(القاعدة!J:J,MATCH(ahlamine!A99,القاعدة!$A:$A,0))," ")</f>
        <v>5.77</v>
      </c>
      <c r="K99" s="135">
        <f>IFERROR(INDEX(القاعدة!L:L,MATCH(ahlamine!A99,القاعدة!$A:$A,0))," ")</f>
        <v>7.44</v>
      </c>
      <c r="L99" s="136">
        <f t="shared" si="9"/>
        <v>6.6050000000000004</v>
      </c>
      <c r="M99" s="31" t="str">
        <f t="shared" si="10"/>
        <v>لوحة الشرف</v>
      </c>
      <c r="N99" s="141">
        <f>IFERROR(RANK(L99,ahlamine31)+COUNTIF($L$10:L99,L99)-1," ")</f>
        <v>143</v>
      </c>
      <c r="O99" s="141">
        <v>90</v>
      </c>
      <c r="P99" s="137"/>
    </row>
    <row r="100" spans="1:16" x14ac:dyDescent="0.3">
      <c r="A100" s="140" t="str">
        <f t="shared" si="8"/>
        <v>أهلامين_91</v>
      </c>
      <c r="B100" s="30" t="str">
        <f>C100&amp;"_"&amp;COUNTIF($C$10:$C$10:C100,C100)</f>
        <v>6APG-3_13</v>
      </c>
      <c r="C100" s="131" t="str">
        <f>IFERROR(INDEX(القاعدة!C:C,MATCH(ahlamine!A100,القاعدة!$A:$A,0))," ")</f>
        <v>6APG-3</v>
      </c>
      <c r="D100" s="131" t="str">
        <f>IFERROR(INDEX(القاعدة!D:D,MATCH(ahlamine!A100,القاعدة!$A:$A,0))," ")</f>
        <v>E142094383</v>
      </c>
      <c r="E100" s="131" t="str">
        <f>IFERROR(INDEX(القاعدة!E:E,MATCH(ahlamine!A100,القاعدة!$A:$A,0))," ")</f>
        <v>أهلمين13</v>
      </c>
      <c r="F100" s="131" t="str">
        <f>IFERROR(INDEX(القاعدة!F:F,MATCH(ahlamine!A100,القاعدة!$A:$A,0))," ")</f>
        <v>أنثى</v>
      </c>
      <c r="G100" s="131" t="str">
        <f>IFERROR(INDEX(القاعدة!G:G,MATCH(ahlamine!A100,القاعدة!$A:$A,0))," ")</f>
        <v xml:space="preserve"> </v>
      </c>
      <c r="H100" s="131">
        <f>IFERROR(INDEX(القاعدة!H:H,MATCH(ahlamine!A100,القاعدة!$A:$A,0))," ")</f>
        <v>2</v>
      </c>
      <c r="I100" s="131">
        <f>IFERROR(INDEX(القاعدة!I:I,MATCH(ahlamine!A100,القاعدة!$A:$A,0))," ")</f>
        <v>1</v>
      </c>
      <c r="J100" s="135">
        <f>IFERROR(INDEX(القاعدة!J:J,MATCH(ahlamine!A100,القاعدة!$A:$A,0))," ")</f>
        <v>4.92</v>
      </c>
      <c r="K100" s="135">
        <f>IFERROR(INDEX(القاعدة!L:L,MATCH(ahlamine!A100,القاعدة!$A:$A,0))," ")</f>
        <v>2.79</v>
      </c>
      <c r="L100" s="136">
        <f t="shared" si="9"/>
        <v>3.855</v>
      </c>
      <c r="M100" s="31" t="str">
        <f t="shared" si="10"/>
        <v>تنبيه</v>
      </c>
      <c r="N100" s="141">
        <f>IFERROR(RANK(L100,ahlamine31)+COUNTIF($L$10:L100,L100)-1," ")</f>
        <v>383</v>
      </c>
      <c r="O100" s="141">
        <v>91</v>
      </c>
      <c r="P100" s="137"/>
    </row>
    <row r="101" spans="1:16" x14ac:dyDescent="0.3">
      <c r="A101" s="140" t="str">
        <f t="shared" si="8"/>
        <v>أهلامين_92</v>
      </c>
      <c r="B101" s="30" t="str">
        <f>C101&amp;"_"&amp;COUNTIF($C$10:$C$10:C101,C101)</f>
        <v>6APG-3_14</v>
      </c>
      <c r="C101" s="131" t="str">
        <f>IFERROR(INDEX(القاعدة!C:C,MATCH(ahlamine!A101,القاعدة!$A:$A,0))," ")</f>
        <v>6APG-3</v>
      </c>
      <c r="D101" s="131" t="str">
        <f>IFERROR(INDEX(القاعدة!D:D,MATCH(ahlamine!A101,القاعدة!$A:$A,0))," ")</f>
        <v>E142121685</v>
      </c>
      <c r="E101" s="131" t="str">
        <f>IFERROR(INDEX(القاعدة!E:E,MATCH(ahlamine!A101,القاعدة!$A:$A,0))," ")</f>
        <v>أهلمين14</v>
      </c>
      <c r="F101" s="131" t="str">
        <f>IFERROR(INDEX(القاعدة!F:F,MATCH(ahlamine!A101,القاعدة!$A:$A,0))," ")</f>
        <v>أنثى</v>
      </c>
      <c r="G101" s="131" t="str">
        <f>IFERROR(INDEX(القاعدة!G:G,MATCH(ahlamine!A101,القاعدة!$A:$A,0))," ")</f>
        <v xml:space="preserve"> </v>
      </c>
      <c r="H101" s="131">
        <f>IFERROR(INDEX(القاعدة!H:H,MATCH(ahlamine!A101,القاعدة!$A:$A,0))," ")</f>
        <v>1</v>
      </c>
      <c r="I101" s="131">
        <f>IFERROR(INDEX(القاعدة!I:I,MATCH(ahlamine!A101,القاعدة!$A:$A,0))," ")</f>
        <v>1</v>
      </c>
      <c r="J101" s="135">
        <f>IFERROR(INDEX(القاعدة!J:J,MATCH(ahlamine!A101,القاعدة!$A:$A,0))," ")</f>
        <v>5.95</v>
      </c>
      <c r="K101" s="135">
        <f>IFERROR(INDEX(القاعدة!L:L,MATCH(ahlamine!A101,القاعدة!$A:$A,0))," ")</f>
        <v>6.64</v>
      </c>
      <c r="L101" s="136">
        <f t="shared" si="9"/>
        <v>6.2949999999999999</v>
      </c>
      <c r="M101" s="31" t="str">
        <f t="shared" si="10"/>
        <v>لوحة الشرف</v>
      </c>
      <c r="N101" s="141">
        <f>IFERROR(RANK(L101,ahlamine31)+COUNTIF($L$10:L101,L101)-1," ")</f>
        <v>183</v>
      </c>
      <c r="O101" s="141">
        <v>92</v>
      </c>
      <c r="P101" s="137"/>
    </row>
    <row r="102" spans="1:16" x14ac:dyDescent="0.3">
      <c r="A102" s="140" t="str">
        <f t="shared" si="8"/>
        <v>أهلامين_93</v>
      </c>
      <c r="B102" s="30" t="str">
        <f>C102&amp;"_"&amp;COUNTIF($C$10:$C$10:C102,C102)</f>
        <v>6APG-3_15</v>
      </c>
      <c r="C102" s="131" t="str">
        <f>IFERROR(INDEX(القاعدة!C:C,MATCH(ahlamine!A102,القاعدة!$A:$A,0))," ")</f>
        <v>6APG-3</v>
      </c>
      <c r="D102" s="131" t="str">
        <f>IFERROR(INDEX(القاعدة!D:D,MATCH(ahlamine!A102,القاعدة!$A:$A,0))," ")</f>
        <v>E144124234</v>
      </c>
      <c r="E102" s="131" t="str">
        <f>IFERROR(INDEX(القاعدة!E:E,MATCH(ahlamine!A102,القاعدة!$A:$A,0))," ")</f>
        <v>أهلمين15</v>
      </c>
      <c r="F102" s="131" t="str">
        <f>IFERROR(INDEX(القاعدة!F:F,MATCH(ahlamine!A102,القاعدة!$A:$A,0))," ")</f>
        <v>أنثى</v>
      </c>
      <c r="G102" s="131" t="str">
        <f>IFERROR(INDEX(القاعدة!G:G,MATCH(ahlamine!A102,القاعدة!$A:$A,0))," ")</f>
        <v xml:space="preserve"> </v>
      </c>
      <c r="H102" s="131">
        <f>IFERROR(INDEX(القاعدة!H:H,MATCH(ahlamine!A102,القاعدة!$A:$A,0))," ")</f>
        <v>1</v>
      </c>
      <c r="I102" s="131">
        <f>IFERROR(INDEX(القاعدة!I:I,MATCH(ahlamine!A102,القاعدة!$A:$A,0))," ")</f>
        <v>1</v>
      </c>
      <c r="J102" s="135">
        <f>IFERROR(INDEX(القاعدة!J:J,MATCH(ahlamine!A102,القاعدة!$A:$A,0))," ")</f>
        <v>5.6</v>
      </c>
      <c r="K102" s="135">
        <f>IFERROR(INDEX(القاعدة!L:L,MATCH(ahlamine!A102,القاعدة!$A:$A,0))," ")</f>
        <v>6.77</v>
      </c>
      <c r="L102" s="136">
        <f t="shared" si="9"/>
        <v>6.1849999999999996</v>
      </c>
      <c r="M102" s="31" t="str">
        <f t="shared" si="10"/>
        <v>لوحة الشرف</v>
      </c>
      <c r="N102" s="141">
        <f>IFERROR(RANK(L102,ahlamine31)+COUNTIF($L$10:L102,L102)-1," ")</f>
        <v>203</v>
      </c>
      <c r="O102" s="141">
        <v>93</v>
      </c>
      <c r="P102" s="137"/>
    </row>
    <row r="103" spans="1:16" x14ac:dyDescent="0.3">
      <c r="A103" s="140" t="str">
        <f t="shared" si="8"/>
        <v>أهلامين_94</v>
      </c>
      <c r="B103" s="30" t="str">
        <f>C103&amp;"_"&amp;COUNTIF($C$10:$C$10:C103,C103)</f>
        <v>6APG-3_16</v>
      </c>
      <c r="C103" s="131" t="str">
        <f>IFERROR(INDEX(القاعدة!C:C,MATCH(ahlamine!A103,القاعدة!$A:$A,0))," ")</f>
        <v>6APG-3</v>
      </c>
      <c r="D103" s="131" t="str">
        <f>IFERROR(INDEX(القاعدة!D:D,MATCH(ahlamine!A103,القاعدة!$A:$A,0))," ")</f>
        <v>E144124236</v>
      </c>
      <c r="E103" s="131" t="str">
        <f>IFERROR(INDEX(القاعدة!E:E,MATCH(ahlamine!A103,القاعدة!$A:$A,0))," ")</f>
        <v>أهلمين16</v>
      </c>
      <c r="F103" s="131" t="str">
        <f>IFERROR(INDEX(القاعدة!F:F,MATCH(ahlamine!A103,القاعدة!$A:$A,0))," ")</f>
        <v>أنثى</v>
      </c>
      <c r="G103" s="131" t="str">
        <f>IFERROR(INDEX(القاعدة!G:G,MATCH(ahlamine!A103,القاعدة!$A:$A,0))," ")</f>
        <v xml:space="preserve"> </v>
      </c>
      <c r="H103" s="131">
        <f>IFERROR(INDEX(القاعدة!H:H,MATCH(ahlamine!A103,القاعدة!$A:$A,0))," ")</f>
        <v>1</v>
      </c>
      <c r="I103" s="131">
        <f>IFERROR(INDEX(القاعدة!I:I,MATCH(ahlamine!A103,القاعدة!$A:$A,0))," ")</f>
        <v>1</v>
      </c>
      <c r="J103" s="135">
        <f>IFERROR(INDEX(القاعدة!J:J,MATCH(ahlamine!A103,القاعدة!$A:$A,0))," ")</f>
        <v>5.05</v>
      </c>
      <c r="K103" s="135">
        <f>IFERROR(INDEX(القاعدة!L:L,MATCH(ahlamine!A103,القاعدة!$A:$A,0))," ")</f>
        <v>4.1900000000000004</v>
      </c>
      <c r="L103" s="136">
        <f t="shared" si="9"/>
        <v>4.62</v>
      </c>
      <c r="M103" s="31" t="str">
        <f t="shared" si="10"/>
        <v/>
      </c>
      <c r="N103" s="141">
        <f>IFERROR(RANK(L103,ahlamine31)+COUNTIF($L$10:L103,L103)-1," ")</f>
        <v>363</v>
      </c>
      <c r="O103" s="141">
        <v>94</v>
      </c>
      <c r="P103" s="137"/>
    </row>
    <row r="104" spans="1:16" x14ac:dyDescent="0.3">
      <c r="A104" s="140" t="str">
        <f t="shared" si="8"/>
        <v>أهلامين_95</v>
      </c>
      <c r="B104" s="30" t="str">
        <f>C104&amp;"_"&amp;COUNTIF($C$10:$C$10:C104,C104)</f>
        <v>6APG-3_17</v>
      </c>
      <c r="C104" s="131" t="str">
        <f>IFERROR(INDEX(القاعدة!C:C,MATCH(ahlamine!A104,القاعدة!$A:$A,0))," ")</f>
        <v>6APG-3</v>
      </c>
      <c r="D104" s="131" t="str">
        <f>IFERROR(INDEX(القاعدة!D:D,MATCH(ahlamine!A104,القاعدة!$A:$A,0))," ")</f>
        <v>E144124238</v>
      </c>
      <c r="E104" s="131" t="str">
        <f>IFERROR(INDEX(القاعدة!E:E,MATCH(ahlamine!A104,القاعدة!$A:$A,0))," ")</f>
        <v>أهلمين17</v>
      </c>
      <c r="F104" s="131" t="str">
        <f>IFERROR(INDEX(القاعدة!F:F,MATCH(ahlamine!A104,القاعدة!$A:$A,0))," ")</f>
        <v>أنثى</v>
      </c>
      <c r="G104" s="131" t="str">
        <f>IFERROR(INDEX(القاعدة!G:G,MATCH(ahlamine!A104,القاعدة!$A:$A,0))," ")</f>
        <v xml:space="preserve"> </v>
      </c>
      <c r="H104" s="131">
        <f>IFERROR(INDEX(القاعدة!H:H,MATCH(ahlamine!A104,القاعدة!$A:$A,0))," ")</f>
        <v>1</v>
      </c>
      <c r="I104" s="131">
        <f>IFERROR(INDEX(القاعدة!I:I,MATCH(ahlamine!A104,القاعدة!$A:$A,0))," ")</f>
        <v>1</v>
      </c>
      <c r="J104" s="135">
        <f>IFERROR(INDEX(القاعدة!J:J,MATCH(ahlamine!A104,القاعدة!$A:$A,0))," ")</f>
        <v>5.3</v>
      </c>
      <c r="K104" s="135">
        <f>IFERROR(INDEX(القاعدة!L:L,MATCH(ahlamine!A104,القاعدة!$A:$A,0))," ")</f>
        <v>5.08</v>
      </c>
      <c r="L104" s="136">
        <f t="shared" si="9"/>
        <v>5.1899999999999995</v>
      </c>
      <c r="M104" s="31" t="str">
        <f t="shared" si="10"/>
        <v/>
      </c>
      <c r="N104" s="141">
        <f>IFERROR(RANK(L104,ahlamine31)+COUNTIF($L$10:L104,L104)-1," ")</f>
        <v>313</v>
      </c>
      <c r="O104" s="141">
        <v>95</v>
      </c>
      <c r="P104" s="137"/>
    </row>
    <row r="105" spans="1:16" x14ac:dyDescent="0.3">
      <c r="A105" s="140" t="str">
        <f t="shared" si="8"/>
        <v>أهلامين_96</v>
      </c>
      <c r="B105" s="30" t="str">
        <f>C105&amp;"_"&amp;COUNTIF($C$10:$C$10:C105,C105)</f>
        <v>6APG-3_18</v>
      </c>
      <c r="C105" s="131" t="str">
        <f>IFERROR(INDEX(القاعدة!C:C,MATCH(ahlamine!A105,القاعدة!$A:$A,0))," ")</f>
        <v>6APG-3</v>
      </c>
      <c r="D105" s="131" t="str">
        <f>IFERROR(INDEX(القاعدة!D:D,MATCH(ahlamine!A105,القاعدة!$A:$A,0))," ")</f>
        <v>E147108468</v>
      </c>
      <c r="E105" s="131" t="str">
        <f>IFERROR(INDEX(القاعدة!E:E,MATCH(ahlamine!A105,القاعدة!$A:$A,0))," ")</f>
        <v>أهلمين18</v>
      </c>
      <c r="F105" s="131" t="str">
        <f>IFERROR(INDEX(القاعدة!F:F,MATCH(ahlamine!A105,القاعدة!$A:$A,0))," ")</f>
        <v>أنثى</v>
      </c>
      <c r="G105" s="131">
        <f>IFERROR(INDEX(القاعدة!G:G,MATCH(ahlamine!A105,القاعدة!$A:$A,0))," ")</f>
        <v>1</v>
      </c>
      <c r="H105" s="131">
        <f>IFERROR(INDEX(القاعدة!H:H,MATCH(ahlamine!A105,القاعدة!$A:$A,0))," ")</f>
        <v>1</v>
      </c>
      <c r="I105" s="131">
        <f>IFERROR(INDEX(القاعدة!I:I,MATCH(ahlamine!A105,القاعدة!$A:$A,0))," ")</f>
        <v>1</v>
      </c>
      <c r="J105" s="135">
        <f>IFERROR(INDEX(القاعدة!J:J,MATCH(ahlamine!A105,القاعدة!$A:$A,0))," ")</f>
        <v>5.16</v>
      </c>
      <c r="K105" s="135">
        <f>IFERROR(INDEX(القاعدة!L:L,MATCH(ahlamine!A105,القاعدة!$A:$A,0))," ")</f>
        <v>6.31</v>
      </c>
      <c r="L105" s="136">
        <f t="shared" si="9"/>
        <v>5.7349999999999994</v>
      </c>
      <c r="M105" s="31" t="str">
        <f t="shared" si="10"/>
        <v/>
      </c>
      <c r="N105" s="141">
        <f>IFERROR(RANK(L105,ahlamine31)+COUNTIF($L$10:L105,L105)-1," ")</f>
        <v>253</v>
      </c>
      <c r="O105" s="141">
        <v>96</v>
      </c>
      <c r="P105" s="137"/>
    </row>
    <row r="106" spans="1:16" x14ac:dyDescent="0.3">
      <c r="A106" s="140" t="str">
        <f t="shared" si="8"/>
        <v>أهلامين_97</v>
      </c>
      <c r="B106" s="30" t="str">
        <f>C106&amp;"_"&amp;COUNTIF($C$10:$C$10:C106,C106)</f>
        <v>6APG-3_19</v>
      </c>
      <c r="C106" s="131" t="str">
        <f>IFERROR(INDEX(القاعدة!C:C,MATCH(ahlamine!A106,القاعدة!$A:$A,0))," ")</f>
        <v>6APG-3</v>
      </c>
      <c r="D106" s="131" t="str">
        <f>IFERROR(INDEX(القاعدة!D:D,MATCH(ahlamine!A106,القاعدة!$A:$A,0))," ")</f>
        <v>E148029910</v>
      </c>
      <c r="E106" s="131" t="str">
        <f>IFERROR(INDEX(القاعدة!E:E,MATCH(ahlamine!A106,القاعدة!$A:$A,0))," ")</f>
        <v>أهلمين19</v>
      </c>
      <c r="F106" s="131" t="str">
        <f>IFERROR(INDEX(القاعدة!F:F,MATCH(ahlamine!A106,القاعدة!$A:$A,0))," ")</f>
        <v>أنثى</v>
      </c>
      <c r="G106" s="131" t="str">
        <f>IFERROR(INDEX(القاعدة!G:G,MATCH(ahlamine!A106,القاعدة!$A:$A,0))," ")</f>
        <v xml:space="preserve"> </v>
      </c>
      <c r="H106" s="131">
        <f>IFERROR(INDEX(القاعدة!H:H,MATCH(ahlamine!A106,القاعدة!$A:$A,0))," ")</f>
        <v>1</v>
      </c>
      <c r="I106" s="131">
        <f>IFERROR(INDEX(القاعدة!I:I,MATCH(ahlamine!A106,القاعدة!$A:$A,0))," ")</f>
        <v>1</v>
      </c>
      <c r="J106" s="135">
        <f>IFERROR(INDEX(القاعدة!J:J,MATCH(ahlamine!A106,القاعدة!$A:$A,0))," ")</f>
        <v>8.27</v>
      </c>
      <c r="K106" s="135">
        <f>IFERROR(INDEX(القاعدة!L:L,MATCH(ahlamine!A106,القاعدة!$A:$A,0))," ")</f>
        <v>9.33</v>
      </c>
      <c r="L106" s="136">
        <f t="shared" si="9"/>
        <v>8.8000000000000007</v>
      </c>
      <c r="M106" s="31" t="str">
        <f t="shared" si="10"/>
        <v>تنويه</v>
      </c>
      <c r="N106" s="141">
        <f>IFERROR(RANK(L106,ahlamine31)+COUNTIF($L$10:L106,L106)-1," ")</f>
        <v>13</v>
      </c>
      <c r="O106" s="141">
        <v>97</v>
      </c>
      <c r="P106" s="137"/>
    </row>
    <row r="107" spans="1:16" x14ac:dyDescent="0.3">
      <c r="A107" s="140" t="str">
        <f t="shared" si="8"/>
        <v>أهلامين_98</v>
      </c>
      <c r="B107" s="30" t="str">
        <f>C107&amp;"_"&amp;COUNTIF($C$10:$C$10:C107,C107)</f>
        <v>6APG-3_20</v>
      </c>
      <c r="C107" s="131" t="str">
        <f>IFERROR(INDEX(القاعدة!C:C,MATCH(ahlamine!A107,القاعدة!$A:$A,0))," ")</f>
        <v>6APG-3</v>
      </c>
      <c r="D107" s="131" t="str">
        <f>IFERROR(INDEX(القاعدة!D:D,MATCH(ahlamine!A107,القاعدة!$A:$A,0))," ")</f>
        <v>E148108395</v>
      </c>
      <c r="E107" s="131" t="str">
        <f>IFERROR(INDEX(القاعدة!E:E,MATCH(ahlamine!A107,القاعدة!$A:$A,0))," ")</f>
        <v>أهلمين20</v>
      </c>
      <c r="F107" s="131" t="str">
        <f>IFERROR(INDEX(القاعدة!F:F,MATCH(ahlamine!A107,القاعدة!$A:$A,0))," ")</f>
        <v>ذكر</v>
      </c>
      <c r="G107" s="131">
        <f>IFERROR(INDEX(القاعدة!G:G,MATCH(ahlamine!A107,القاعدة!$A:$A,0))," ")</f>
        <v>1</v>
      </c>
      <c r="H107" s="131">
        <f>IFERROR(INDEX(القاعدة!H:H,MATCH(ahlamine!A107,القاعدة!$A:$A,0))," ")</f>
        <v>1</v>
      </c>
      <c r="I107" s="131">
        <f>IFERROR(INDEX(القاعدة!I:I,MATCH(ahlamine!A107,القاعدة!$A:$A,0))," ")</f>
        <v>1</v>
      </c>
      <c r="J107" s="135">
        <f>IFERROR(INDEX(القاعدة!J:J,MATCH(ahlamine!A107,القاعدة!$A:$A,0))," ")</f>
        <v>5.21</v>
      </c>
      <c r="K107" s="135">
        <f>IFERROR(INDEX(القاعدة!L:L,MATCH(ahlamine!A107,القاعدة!$A:$A,0))," ")</f>
        <v>5.83</v>
      </c>
      <c r="L107" s="136">
        <f t="shared" si="9"/>
        <v>5.52</v>
      </c>
      <c r="M107" s="31" t="str">
        <f t="shared" si="10"/>
        <v/>
      </c>
      <c r="N107" s="141">
        <f>IFERROR(RANK(L107,ahlamine31)+COUNTIF($L$10:L107,L107)-1," ")</f>
        <v>283</v>
      </c>
      <c r="O107" s="141">
        <v>98</v>
      </c>
      <c r="P107" s="137"/>
    </row>
    <row r="108" spans="1:16" x14ac:dyDescent="0.3">
      <c r="A108" s="140" t="str">
        <f t="shared" si="8"/>
        <v>أهلامين_99</v>
      </c>
      <c r="B108" s="30" t="str">
        <f>C108&amp;"_"&amp;COUNTIF($C$10:$C$10:C108,C108)</f>
        <v>6APG-3_21</v>
      </c>
      <c r="C108" s="131" t="str">
        <f>IFERROR(INDEX(القاعدة!C:C,MATCH(ahlamine!A108,القاعدة!$A:$A,0))," ")</f>
        <v>6APG-3</v>
      </c>
      <c r="D108" s="131" t="str">
        <f>IFERROR(INDEX(القاعدة!D:D,MATCH(ahlamine!A108,القاعدة!$A:$A,0))," ")</f>
        <v>E149094374</v>
      </c>
      <c r="E108" s="131" t="str">
        <f>IFERROR(INDEX(القاعدة!E:E,MATCH(ahlamine!A108,القاعدة!$A:$A,0))," ")</f>
        <v>أهلمين21</v>
      </c>
      <c r="F108" s="131" t="str">
        <f>IFERROR(INDEX(القاعدة!F:F,MATCH(ahlamine!A108,القاعدة!$A:$A,0))," ")</f>
        <v>أنثى</v>
      </c>
      <c r="G108" s="131" t="str">
        <f>IFERROR(INDEX(القاعدة!G:G,MATCH(ahlamine!A108,القاعدة!$A:$A,0))," ")</f>
        <v xml:space="preserve"> </v>
      </c>
      <c r="H108" s="131">
        <f>IFERROR(INDEX(القاعدة!H:H,MATCH(ahlamine!A108,القاعدة!$A:$A,0))," ")</f>
        <v>1</v>
      </c>
      <c r="I108" s="131">
        <f>IFERROR(INDEX(القاعدة!I:I,MATCH(ahlamine!A108,القاعدة!$A:$A,0))," ")</f>
        <v>1</v>
      </c>
      <c r="J108" s="135">
        <f>IFERROR(INDEX(القاعدة!J:J,MATCH(ahlamine!A108,القاعدة!$A:$A,0))," ")</f>
        <v>5.3</v>
      </c>
      <c r="K108" s="135">
        <f>IFERROR(INDEX(القاعدة!L:L,MATCH(ahlamine!A108,القاعدة!$A:$A,0))," ")</f>
        <v>4.5</v>
      </c>
      <c r="L108" s="136">
        <f t="shared" si="9"/>
        <v>4.9000000000000004</v>
      </c>
      <c r="M108" s="31" t="str">
        <f t="shared" si="10"/>
        <v/>
      </c>
      <c r="N108" s="141">
        <f>IFERROR(RANK(L108,ahlamine31)+COUNTIF($L$10:L108,L108)-1," ")</f>
        <v>343</v>
      </c>
      <c r="O108" s="141">
        <v>99</v>
      </c>
      <c r="P108" s="137"/>
    </row>
    <row r="109" spans="1:16" x14ac:dyDescent="0.3">
      <c r="A109" s="140" t="str">
        <f t="shared" si="8"/>
        <v>أهلامين_100</v>
      </c>
      <c r="B109" s="30" t="str">
        <f>C109&amp;"_"&amp;COUNTIF($C$10:$C$10:C109,C109)</f>
        <v>6APG-3_22</v>
      </c>
      <c r="C109" s="131" t="str">
        <f>IFERROR(INDEX(القاعدة!C:C,MATCH(ahlamine!A109,القاعدة!$A:$A,0))," ")</f>
        <v>6APG-3</v>
      </c>
      <c r="D109" s="131" t="str">
        <f>IFERROR(INDEX(القاعدة!D:D,MATCH(ahlamine!A109,القاعدة!$A:$A,0))," ")</f>
        <v>E149095399</v>
      </c>
      <c r="E109" s="131" t="str">
        <f>IFERROR(INDEX(القاعدة!E:E,MATCH(ahlamine!A109,القاعدة!$A:$A,0))," ")</f>
        <v>أهلمين22</v>
      </c>
      <c r="F109" s="131" t="str">
        <f>IFERROR(INDEX(القاعدة!F:F,MATCH(ahlamine!A109,القاعدة!$A:$A,0))," ")</f>
        <v>ذكر</v>
      </c>
      <c r="G109" s="131" t="str">
        <f>IFERROR(INDEX(القاعدة!G:G,MATCH(ahlamine!A109,القاعدة!$A:$A,0))," ")</f>
        <v xml:space="preserve"> </v>
      </c>
      <c r="H109" s="131">
        <f>IFERROR(INDEX(القاعدة!H:H,MATCH(ahlamine!A109,القاعدة!$A:$A,0))," ")</f>
        <v>2</v>
      </c>
      <c r="I109" s="131">
        <f>IFERROR(INDEX(القاعدة!I:I,MATCH(ahlamine!A109,القاعدة!$A:$A,0))," ")</f>
        <v>1</v>
      </c>
      <c r="J109" s="135">
        <f>IFERROR(INDEX(القاعدة!J:J,MATCH(ahlamine!A109,القاعدة!$A:$A,0))," ")</f>
        <v>5.15</v>
      </c>
      <c r="K109" s="135">
        <f>IFERROR(INDEX(القاعدة!L:L,MATCH(ahlamine!A109,القاعدة!$A:$A,0))," ")</f>
        <v>5.61</v>
      </c>
      <c r="L109" s="136">
        <f t="shared" si="9"/>
        <v>5.3800000000000008</v>
      </c>
      <c r="M109" s="31" t="str">
        <f t="shared" si="10"/>
        <v/>
      </c>
      <c r="N109" s="141">
        <f>IFERROR(RANK(L109,ahlamine31)+COUNTIF($L$10:L109,L109)-1," ")</f>
        <v>293</v>
      </c>
      <c r="O109" s="141">
        <v>100</v>
      </c>
      <c r="P109" s="137"/>
    </row>
    <row r="110" spans="1:16" x14ac:dyDescent="0.3">
      <c r="A110" s="140" t="str">
        <f t="shared" si="8"/>
        <v>أهلامين_101</v>
      </c>
      <c r="B110" s="30" t="str">
        <f>C110&amp;"_"&amp;COUNTIF($C$10:$C$10:C110,C110)</f>
        <v>6APG-3_23</v>
      </c>
      <c r="C110" s="131" t="str">
        <f>IFERROR(INDEX(القاعدة!C:C,MATCH(ahlamine!A110,القاعدة!$A:$A,0))," ")</f>
        <v>6APG-3</v>
      </c>
      <c r="D110" s="131" t="str">
        <f>IFERROR(INDEX(القاعدة!D:D,MATCH(ahlamine!A110,القاعدة!$A:$A,0))," ")</f>
        <v>E149099449</v>
      </c>
      <c r="E110" s="131" t="str">
        <f>IFERROR(INDEX(القاعدة!E:E,MATCH(ahlamine!A110,القاعدة!$A:$A,0))," ")</f>
        <v>أهلمين23</v>
      </c>
      <c r="F110" s="131" t="str">
        <f>IFERROR(INDEX(القاعدة!F:F,MATCH(ahlamine!A110,القاعدة!$A:$A,0))," ")</f>
        <v>أنثى</v>
      </c>
      <c r="G110" s="131" t="str">
        <f>IFERROR(INDEX(القاعدة!G:G,MATCH(ahlamine!A110,القاعدة!$A:$A,0))," ")</f>
        <v xml:space="preserve"> </v>
      </c>
      <c r="H110" s="131">
        <f>IFERROR(INDEX(القاعدة!H:H,MATCH(ahlamine!A110,القاعدة!$A:$A,0))," ")</f>
        <v>1</v>
      </c>
      <c r="I110" s="131">
        <f>IFERROR(INDEX(القاعدة!I:I,MATCH(ahlamine!A110,القاعدة!$A:$A,0))," ")</f>
        <v>1</v>
      </c>
      <c r="J110" s="135">
        <f>IFERROR(INDEX(القاعدة!J:J,MATCH(ahlamine!A110,القاعدة!$A:$A,0))," ")</f>
        <v>6.34</v>
      </c>
      <c r="K110" s="135">
        <f>IFERROR(INDEX(القاعدة!L:L,MATCH(ahlamine!A110,القاعدة!$A:$A,0))," ")</f>
        <v>7.64</v>
      </c>
      <c r="L110" s="136">
        <f t="shared" si="9"/>
        <v>6.99</v>
      </c>
      <c r="M110" s="31" t="str">
        <f t="shared" si="10"/>
        <v>لوحة الشرف</v>
      </c>
      <c r="N110" s="141">
        <f>IFERROR(RANK(L110,ahlamine31)+COUNTIF($L$10:L110,L110)-1," ")</f>
        <v>73</v>
      </c>
      <c r="O110" s="141">
        <v>101</v>
      </c>
      <c r="P110" s="137"/>
    </row>
    <row r="111" spans="1:16" x14ac:dyDescent="0.3">
      <c r="A111" s="140" t="str">
        <f t="shared" si="8"/>
        <v>أهلامين_102</v>
      </c>
      <c r="B111" s="30" t="str">
        <f>C111&amp;"_"&amp;COUNTIF($C$10:$C$10:C111,C111)</f>
        <v>6APG-3_24</v>
      </c>
      <c r="C111" s="131" t="str">
        <f>IFERROR(INDEX(القاعدة!C:C,MATCH(ahlamine!A111,القاعدة!$A:$A,0))," ")</f>
        <v>6APG-3</v>
      </c>
      <c r="D111" s="131" t="str">
        <f>IFERROR(INDEX(القاعدة!D:D,MATCH(ahlamine!A111,القاعدة!$A:$A,0))," ")</f>
        <v>E149099450</v>
      </c>
      <c r="E111" s="131" t="str">
        <f>IFERROR(INDEX(القاعدة!E:E,MATCH(ahlamine!A111,القاعدة!$A:$A,0))," ")</f>
        <v>أهلمين24</v>
      </c>
      <c r="F111" s="131" t="str">
        <f>IFERROR(INDEX(القاعدة!F:F,MATCH(ahlamine!A111,القاعدة!$A:$A,0))," ")</f>
        <v>أنثى</v>
      </c>
      <c r="G111" s="131" t="str">
        <f>IFERROR(INDEX(القاعدة!G:G,MATCH(ahlamine!A111,القاعدة!$A:$A,0))," ")</f>
        <v xml:space="preserve"> </v>
      </c>
      <c r="H111" s="131">
        <f>IFERROR(INDEX(القاعدة!H:H,MATCH(ahlamine!A111,القاعدة!$A:$A,0))," ")</f>
        <v>1</v>
      </c>
      <c r="I111" s="131">
        <f>IFERROR(INDEX(القاعدة!I:I,MATCH(ahlamine!A111,القاعدة!$A:$A,0))," ")</f>
        <v>1</v>
      </c>
      <c r="J111" s="135">
        <f>IFERROR(INDEX(القاعدة!J:J,MATCH(ahlamine!A111,القاعدة!$A:$A,0))," ")</f>
        <v>5.0199999999999996</v>
      </c>
      <c r="K111" s="135">
        <f>IFERROR(INDEX(القاعدة!L:L,MATCH(ahlamine!A111,القاعدة!$A:$A,0))," ")</f>
        <v>5.61</v>
      </c>
      <c r="L111" s="136">
        <f t="shared" si="9"/>
        <v>5.3149999999999995</v>
      </c>
      <c r="M111" s="31" t="str">
        <f t="shared" si="10"/>
        <v/>
      </c>
      <c r="N111" s="141">
        <f>IFERROR(RANK(L111,ahlamine31)+COUNTIF($L$10:L111,L111)-1," ")</f>
        <v>303</v>
      </c>
      <c r="O111" s="141">
        <v>102</v>
      </c>
      <c r="P111" s="137"/>
    </row>
    <row r="112" spans="1:16" x14ac:dyDescent="0.3">
      <c r="A112" s="140" t="str">
        <f t="shared" si="8"/>
        <v>أهلامين_103</v>
      </c>
      <c r="B112" s="30" t="str">
        <f>C112&amp;"_"&amp;COUNTIF($C$10:$C$10:C112,C112)</f>
        <v>6APG-3_25</v>
      </c>
      <c r="C112" s="131" t="str">
        <f>IFERROR(INDEX(القاعدة!C:C,MATCH(ahlamine!A112,القاعدة!$A:$A,0))," ")</f>
        <v>6APG-3</v>
      </c>
      <c r="D112" s="131" t="str">
        <f>IFERROR(INDEX(القاعدة!D:D,MATCH(ahlamine!A112,القاعدة!$A:$A,0))," ")</f>
        <v>E149099452</v>
      </c>
      <c r="E112" s="131" t="str">
        <f>IFERROR(INDEX(القاعدة!E:E,MATCH(ahlamine!A112,القاعدة!$A:$A,0))," ")</f>
        <v>أهلمين25</v>
      </c>
      <c r="F112" s="131" t="str">
        <f>IFERROR(INDEX(القاعدة!F:F,MATCH(ahlamine!A112,القاعدة!$A:$A,0))," ")</f>
        <v>أنثى</v>
      </c>
      <c r="G112" s="131" t="str">
        <f>IFERROR(INDEX(القاعدة!G:G,MATCH(ahlamine!A112,القاعدة!$A:$A,0))," ")</f>
        <v xml:space="preserve"> </v>
      </c>
      <c r="H112" s="131">
        <f>IFERROR(INDEX(القاعدة!H:H,MATCH(ahlamine!A112,القاعدة!$A:$A,0))," ")</f>
        <v>1</v>
      </c>
      <c r="I112" s="131">
        <f>IFERROR(INDEX(القاعدة!I:I,MATCH(ahlamine!A112,القاعدة!$A:$A,0))," ")</f>
        <v>1</v>
      </c>
      <c r="J112" s="135">
        <f>IFERROR(INDEX(القاعدة!J:J,MATCH(ahlamine!A112,القاعدة!$A:$A,0))," ")</f>
        <v>5.35</v>
      </c>
      <c r="K112" s="135">
        <f>IFERROR(INDEX(القاعدة!L:L,MATCH(ahlamine!A112,القاعدة!$A:$A,0))," ")</f>
        <v>6.5</v>
      </c>
      <c r="L112" s="136">
        <f t="shared" si="9"/>
        <v>5.9249999999999998</v>
      </c>
      <c r="M112" s="31" t="str">
        <f t="shared" si="10"/>
        <v/>
      </c>
      <c r="N112" s="141">
        <f>IFERROR(RANK(L112,ahlamine31)+COUNTIF($L$10:L112,L112)-1," ")</f>
        <v>233</v>
      </c>
      <c r="O112" s="141">
        <v>103</v>
      </c>
      <c r="P112" s="137"/>
    </row>
    <row r="113" spans="1:16" x14ac:dyDescent="0.3">
      <c r="A113" s="140" t="str">
        <f t="shared" si="8"/>
        <v>أهلامين_104</v>
      </c>
      <c r="B113" s="30" t="str">
        <f>C113&amp;"_"&amp;COUNTIF($C$10:$C$10:C113,C113)</f>
        <v>6APG-3_26</v>
      </c>
      <c r="C113" s="131" t="str">
        <f>IFERROR(INDEX(القاعدة!C:C,MATCH(ahlamine!A113,القاعدة!$A:$A,0))," ")</f>
        <v>6APG-3</v>
      </c>
      <c r="D113" s="131" t="str">
        <f>IFERROR(INDEX(القاعدة!D:D,MATCH(ahlamine!A113,القاعدة!$A:$A,0))," ")</f>
        <v>E148200432</v>
      </c>
      <c r="E113" s="131" t="str">
        <f>IFERROR(INDEX(القاعدة!E:E,MATCH(ahlamine!A113,القاعدة!$A:$A,0))," ")</f>
        <v>أهلمين26</v>
      </c>
      <c r="F113" s="131" t="str">
        <f>IFERROR(INDEX(القاعدة!F:F,MATCH(ahlamine!A113,القاعدة!$A:$A,0))," ")</f>
        <v>أنثى</v>
      </c>
      <c r="G113" s="131" t="str">
        <f>IFERROR(INDEX(القاعدة!G:G,MATCH(ahlamine!A113,القاعدة!$A:$A,0))," ")</f>
        <v xml:space="preserve"> </v>
      </c>
      <c r="H113" s="131">
        <f>IFERROR(INDEX(القاعدة!H:H,MATCH(ahlamine!A113,القاعدة!$A:$A,0))," ")</f>
        <v>1</v>
      </c>
      <c r="I113" s="131">
        <f>IFERROR(INDEX(القاعدة!I:I,MATCH(ahlamine!A113,القاعدة!$A:$A,0))," ")</f>
        <v>1</v>
      </c>
      <c r="J113" s="135">
        <f>IFERROR(INDEX(القاعدة!J:J,MATCH(ahlamine!A113,القاعدة!$A:$A,0))," ")</f>
        <v>6.57</v>
      </c>
      <c r="K113" s="135">
        <f>IFERROR(INDEX(القاعدة!L:L,MATCH(ahlamine!A113,القاعدة!$A:$A,0))," ")</f>
        <v>7.16</v>
      </c>
      <c r="L113" s="136">
        <f t="shared" si="9"/>
        <v>6.8650000000000002</v>
      </c>
      <c r="M113" s="31" t="str">
        <f t="shared" si="10"/>
        <v>لوحة الشرف</v>
      </c>
      <c r="N113" s="141">
        <f>IFERROR(RANK(L113,ahlamine31)+COUNTIF($L$10:L113,L113)-1," ")</f>
        <v>103</v>
      </c>
      <c r="O113" s="141">
        <v>104</v>
      </c>
      <c r="P113" s="137"/>
    </row>
    <row r="114" spans="1:16" x14ac:dyDescent="0.3">
      <c r="A114" s="140" t="str">
        <f t="shared" si="8"/>
        <v>أهلامين_105</v>
      </c>
      <c r="B114" s="30" t="str">
        <f>C114&amp;"_"&amp;COUNTIF($C$10:$C$10:C114,C114)</f>
        <v>6APG-3_27</v>
      </c>
      <c r="C114" s="131" t="str">
        <f>IFERROR(INDEX(القاعدة!C:C,MATCH(ahlamine!A114,القاعدة!$A:$A,0))," ")</f>
        <v>6APG-3</v>
      </c>
      <c r="D114" s="131" t="str">
        <f>IFERROR(INDEX(القاعدة!D:D,MATCH(ahlamine!A114,القاعدة!$A:$A,0))," ")</f>
        <v>E149099454</v>
      </c>
      <c r="E114" s="131" t="str">
        <f>IFERROR(INDEX(القاعدة!E:E,MATCH(ahlamine!A114,القاعدة!$A:$A,0))," ")</f>
        <v>أهلمين27</v>
      </c>
      <c r="F114" s="131" t="str">
        <f>IFERROR(INDEX(القاعدة!F:F,MATCH(ahlamine!A114,القاعدة!$A:$A,0))," ")</f>
        <v>أنثى</v>
      </c>
      <c r="G114" s="131" t="str">
        <f>IFERROR(INDEX(القاعدة!G:G,MATCH(ahlamine!A114,القاعدة!$A:$A,0))," ")</f>
        <v xml:space="preserve"> </v>
      </c>
      <c r="H114" s="131">
        <f>IFERROR(INDEX(القاعدة!H:H,MATCH(ahlamine!A114,القاعدة!$A:$A,0))," ")</f>
        <v>1</v>
      </c>
      <c r="I114" s="131">
        <f>IFERROR(INDEX(القاعدة!I:I,MATCH(ahlamine!A114,القاعدة!$A:$A,0))," ")</f>
        <v>1</v>
      </c>
      <c r="J114" s="135">
        <f>IFERROR(INDEX(القاعدة!J:J,MATCH(ahlamine!A114,القاعدة!$A:$A,0))," ")</f>
        <v>6.8</v>
      </c>
      <c r="K114" s="135">
        <f>IFERROR(INDEX(القاعدة!L:L,MATCH(ahlamine!A114,القاعدة!$A:$A,0))," ")</f>
        <v>8.31</v>
      </c>
      <c r="L114" s="136">
        <f t="shared" si="9"/>
        <v>7.5549999999999997</v>
      </c>
      <c r="M114" s="31" t="str">
        <f t="shared" si="10"/>
        <v>تشجيع</v>
      </c>
      <c r="N114" s="141">
        <f>IFERROR(RANK(L114,ahlamine31)+COUNTIF($L$10:L114,L114)-1," ")</f>
        <v>43</v>
      </c>
      <c r="O114" s="141">
        <v>105</v>
      </c>
      <c r="P114" s="137"/>
    </row>
    <row r="115" spans="1:16" x14ac:dyDescent="0.3">
      <c r="A115" s="140" t="str">
        <f t="shared" si="8"/>
        <v>أهلامين_106</v>
      </c>
      <c r="B115" s="30" t="str">
        <f>C115&amp;"_"&amp;COUNTIF($C$10:$C$10:C115,C115)</f>
        <v>6APG-3_28</v>
      </c>
      <c r="C115" s="131" t="str">
        <f>IFERROR(INDEX(القاعدة!C:C,MATCH(ahlamine!A115,القاعدة!$A:$A,0))," ")</f>
        <v>6APG-3</v>
      </c>
      <c r="D115" s="131" t="str">
        <f>IFERROR(INDEX(القاعدة!D:D,MATCH(ahlamine!A115,القاعدة!$A:$A,0))," ")</f>
        <v>E149099457</v>
      </c>
      <c r="E115" s="131" t="str">
        <f>IFERROR(INDEX(القاعدة!E:E,MATCH(ahlamine!A115,القاعدة!$A:$A,0))," ")</f>
        <v>أهلمين28</v>
      </c>
      <c r="F115" s="131" t="str">
        <f>IFERROR(INDEX(القاعدة!F:F,MATCH(ahlamine!A115,القاعدة!$A:$A,0))," ")</f>
        <v>أنثى</v>
      </c>
      <c r="G115" s="131" t="str">
        <f>IFERROR(INDEX(القاعدة!G:G,MATCH(ahlamine!A115,القاعدة!$A:$A,0))," ")</f>
        <v xml:space="preserve"> </v>
      </c>
      <c r="H115" s="131">
        <f>IFERROR(INDEX(القاعدة!H:H,MATCH(ahlamine!A115,القاعدة!$A:$A,0))," ")</f>
        <v>1</v>
      </c>
      <c r="I115" s="131">
        <f>IFERROR(INDEX(القاعدة!I:I,MATCH(ahlamine!A115,القاعدة!$A:$A,0))," ")</f>
        <v>1</v>
      </c>
      <c r="J115" s="135">
        <f>IFERROR(INDEX(القاعدة!J:J,MATCH(ahlamine!A115,القاعدة!$A:$A,0))," ")</f>
        <v>6.13</v>
      </c>
      <c r="K115" s="135">
        <f>IFERROR(INDEX(القاعدة!L:L,MATCH(ahlamine!A115,القاعدة!$A:$A,0))," ")</f>
        <v>7.23</v>
      </c>
      <c r="L115" s="136">
        <f t="shared" si="9"/>
        <v>6.68</v>
      </c>
      <c r="M115" s="31" t="str">
        <f t="shared" si="10"/>
        <v>لوحة الشرف</v>
      </c>
      <c r="N115" s="141">
        <f>IFERROR(RANK(L115,ahlamine31)+COUNTIF($L$10:L115,L115)-1," ")</f>
        <v>113</v>
      </c>
      <c r="O115" s="141">
        <v>106</v>
      </c>
      <c r="P115" s="137"/>
    </row>
    <row r="116" spans="1:16" x14ac:dyDescent="0.3">
      <c r="A116" s="140" t="str">
        <f t="shared" si="8"/>
        <v>أهلامين_107</v>
      </c>
      <c r="B116" s="30" t="str">
        <f>C116&amp;"_"&amp;COUNTIF($C$10:$C$10:C116,C116)</f>
        <v>6APG-3_29</v>
      </c>
      <c r="C116" s="131" t="str">
        <f>IFERROR(INDEX(القاعدة!C:C,MATCH(ahlamine!A116,القاعدة!$A:$A,0))," ")</f>
        <v>6APG-3</v>
      </c>
      <c r="D116" s="131" t="str">
        <f>IFERROR(INDEX(القاعدة!D:D,MATCH(ahlamine!A116,القاعدة!$A:$A,0))," ")</f>
        <v>E149099460</v>
      </c>
      <c r="E116" s="131" t="str">
        <f>IFERROR(INDEX(القاعدة!E:E,MATCH(ahlamine!A116,القاعدة!$A:$A,0))," ")</f>
        <v>أهلمين29</v>
      </c>
      <c r="F116" s="131" t="str">
        <f>IFERROR(INDEX(القاعدة!F:F,MATCH(ahlamine!A116,القاعدة!$A:$A,0))," ")</f>
        <v>أنثى</v>
      </c>
      <c r="G116" s="131" t="str">
        <f>IFERROR(INDEX(القاعدة!G:G,MATCH(ahlamine!A116,القاعدة!$A:$A,0))," ")</f>
        <v xml:space="preserve"> </v>
      </c>
      <c r="H116" s="131">
        <f>IFERROR(INDEX(القاعدة!H:H,MATCH(ahlamine!A116,القاعدة!$A:$A,0))," ")</f>
        <v>1</v>
      </c>
      <c r="I116" s="131">
        <f>IFERROR(INDEX(القاعدة!I:I,MATCH(ahlamine!A116,القاعدة!$A:$A,0))," ")</f>
        <v>1</v>
      </c>
      <c r="J116" s="135">
        <f>IFERROR(INDEX(القاعدة!J:J,MATCH(ahlamine!A116,القاعدة!$A:$A,0))," ")</f>
        <v>5.38</v>
      </c>
      <c r="K116" s="135">
        <f>IFERROR(INDEX(القاعدة!L:L,MATCH(ahlamine!A116,القاعدة!$A:$A,0))," ")</f>
        <v>6.62</v>
      </c>
      <c r="L116" s="136">
        <f t="shared" si="9"/>
        <v>6</v>
      </c>
      <c r="M116" s="31" t="str">
        <f t="shared" si="10"/>
        <v>لوحة الشرف</v>
      </c>
      <c r="N116" s="141">
        <f>IFERROR(RANK(L116,ahlamine31)+COUNTIF($L$10:L116,L116)-1," ")</f>
        <v>223</v>
      </c>
      <c r="O116" s="141">
        <v>107</v>
      </c>
      <c r="P116" s="137"/>
    </row>
    <row r="117" spans="1:16" x14ac:dyDescent="0.3">
      <c r="A117" s="140" t="str">
        <f t="shared" si="8"/>
        <v>أهلامين_108</v>
      </c>
      <c r="B117" s="30" t="str">
        <f>C117&amp;"_"&amp;COUNTIF($C$10:$C$10:C117,C117)</f>
        <v>6APG-3_30</v>
      </c>
      <c r="C117" s="131" t="str">
        <f>IFERROR(INDEX(القاعدة!C:C,MATCH(ahlamine!A117,القاعدة!$A:$A,0))," ")</f>
        <v>6APG-3</v>
      </c>
      <c r="D117" s="131" t="str">
        <f>IFERROR(INDEX(القاعدة!D:D,MATCH(ahlamine!A117,القاعدة!$A:$A,0))," ")</f>
        <v>E149124248</v>
      </c>
      <c r="E117" s="131" t="str">
        <f>IFERROR(INDEX(القاعدة!E:E,MATCH(ahlamine!A117,القاعدة!$A:$A,0))," ")</f>
        <v>أهلمين30</v>
      </c>
      <c r="F117" s="131" t="str">
        <f>IFERROR(INDEX(القاعدة!F:F,MATCH(ahlamine!A117,القاعدة!$A:$A,0))," ")</f>
        <v>أنثى</v>
      </c>
      <c r="G117" s="131" t="str">
        <f>IFERROR(INDEX(القاعدة!G:G,MATCH(ahlamine!A117,القاعدة!$A:$A,0))," ")</f>
        <v xml:space="preserve"> </v>
      </c>
      <c r="H117" s="131">
        <f>IFERROR(INDEX(القاعدة!H:H,MATCH(ahlamine!A117,القاعدة!$A:$A,0))," ")</f>
        <v>1</v>
      </c>
      <c r="I117" s="131">
        <f>IFERROR(INDEX(القاعدة!I:I,MATCH(ahlamine!A117,القاعدة!$A:$A,0))," ")</f>
        <v>1</v>
      </c>
      <c r="J117" s="135">
        <f>IFERROR(INDEX(القاعدة!J:J,MATCH(ahlamine!A117,القاعدة!$A:$A,0))," ")</f>
        <v>5.38</v>
      </c>
      <c r="K117" s="135">
        <f>IFERROR(INDEX(القاعدة!L:L,MATCH(ahlamine!A117,القاعدة!$A:$A,0))," ")</f>
        <v>5.99</v>
      </c>
      <c r="L117" s="136">
        <f t="shared" si="9"/>
        <v>5.6850000000000005</v>
      </c>
      <c r="M117" s="31" t="str">
        <f t="shared" si="10"/>
        <v/>
      </c>
      <c r="N117" s="141">
        <f>IFERROR(RANK(L117,ahlamine31)+COUNTIF($L$10:L117,L117)-1," ")</f>
        <v>263</v>
      </c>
      <c r="O117" s="141">
        <v>108</v>
      </c>
      <c r="P117" s="137"/>
    </row>
    <row r="118" spans="1:16" x14ac:dyDescent="0.3">
      <c r="A118" s="140" t="str">
        <f t="shared" si="8"/>
        <v>أهلامين_109</v>
      </c>
      <c r="B118" s="30" t="str">
        <f>C118&amp;"_"&amp;COUNTIF($C$10:$C$10:C118,C118)</f>
        <v>6APG-3_31</v>
      </c>
      <c r="C118" s="131" t="str">
        <f>IFERROR(INDEX(القاعدة!C:C,MATCH(ahlamine!A118,القاعدة!$A:$A,0))," ")</f>
        <v>6APG-3</v>
      </c>
      <c r="D118" s="131" t="str">
        <f>IFERROR(INDEX(القاعدة!D:D,MATCH(ahlamine!A118,القاعدة!$A:$A,0))," ")</f>
        <v>E149124249</v>
      </c>
      <c r="E118" s="131" t="str">
        <f>IFERROR(INDEX(القاعدة!E:E,MATCH(ahlamine!A118,القاعدة!$A:$A,0))," ")</f>
        <v>أهلمين31</v>
      </c>
      <c r="F118" s="131" t="str">
        <f>IFERROR(INDEX(القاعدة!F:F,MATCH(ahlamine!A118,القاعدة!$A:$A,0))," ")</f>
        <v>ذكر</v>
      </c>
      <c r="G118" s="131" t="str">
        <f>IFERROR(INDEX(القاعدة!G:G,MATCH(ahlamine!A118,القاعدة!$A:$A,0))," ")</f>
        <v xml:space="preserve"> </v>
      </c>
      <c r="H118" s="131">
        <f>IFERROR(INDEX(القاعدة!H:H,MATCH(ahlamine!A118,القاعدة!$A:$A,0))," ")</f>
        <v>1</v>
      </c>
      <c r="I118" s="131">
        <f>IFERROR(INDEX(القاعدة!I:I,MATCH(ahlamine!A118,القاعدة!$A:$A,0))," ")</f>
        <v>1</v>
      </c>
      <c r="J118" s="135">
        <f>IFERROR(INDEX(القاعدة!J:J,MATCH(ahlamine!A118,القاعدة!$A:$A,0))," ")</f>
        <v>6.71</v>
      </c>
      <c r="K118" s="135">
        <f>IFERROR(INDEX(القاعدة!L:L,MATCH(ahlamine!A118,القاعدة!$A:$A,0))," ")</f>
        <v>7.17</v>
      </c>
      <c r="L118" s="136">
        <f t="shared" si="9"/>
        <v>6.9399999999999995</v>
      </c>
      <c r="M118" s="31" t="str">
        <f t="shared" si="10"/>
        <v>لوحة الشرف</v>
      </c>
      <c r="N118" s="141">
        <f>IFERROR(RANK(L118,ahlamine31)+COUNTIF($L$10:L118,L118)-1," ")</f>
        <v>93</v>
      </c>
      <c r="O118" s="141">
        <v>109</v>
      </c>
      <c r="P118" s="137"/>
    </row>
    <row r="119" spans="1:16" x14ac:dyDescent="0.3">
      <c r="A119" s="140" t="str">
        <f t="shared" si="8"/>
        <v>أهلامين_110</v>
      </c>
      <c r="B119" s="30" t="str">
        <f>C119&amp;"_"&amp;COUNTIF($C$10:$C$10:C119,C119)</f>
        <v>6APG-3_32</v>
      </c>
      <c r="C119" s="131" t="str">
        <f>IFERROR(INDEX(القاعدة!C:C,MATCH(ahlamine!A119,القاعدة!$A:$A,0))," ")</f>
        <v>6APG-3</v>
      </c>
      <c r="D119" s="131" t="str">
        <f>IFERROR(INDEX(القاعدة!D:D,MATCH(ahlamine!A119,القاعدة!$A:$A,0))," ")</f>
        <v>E149124250</v>
      </c>
      <c r="E119" s="131" t="str">
        <f>IFERROR(INDEX(القاعدة!E:E,MATCH(ahlamine!A119,القاعدة!$A:$A,0))," ")</f>
        <v>أهلمين32</v>
      </c>
      <c r="F119" s="131" t="str">
        <f>IFERROR(INDEX(القاعدة!F:F,MATCH(ahlamine!A119,القاعدة!$A:$A,0))," ")</f>
        <v>ذكر</v>
      </c>
      <c r="G119" s="131" t="str">
        <f>IFERROR(INDEX(القاعدة!G:G,MATCH(ahlamine!A119,القاعدة!$A:$A,0))," ")</f>
        <v xml:space="preserve"> </v>
      </c>
      <c r="H119" s="131">
        <f>IFERROR(INDEX(القاعدة!H:H,MATCH(ahlamine!A119,القاعدة!$A:$A,0))," ")</f>
        <v>1</v>
      </c>
      <c r="I119" s="131">
        <f>IFERROR(INDEX(القاعدة!I:I,MATCH(ahlamine!A119,القاعدة!$A:$A,0))," ")</f>
        <v>1</v>
      </c>
      <c r="J119" s="135">
        <f>IFERROR(INDEX(القاعدة!J:J,MATCH(ahlamine!A119,القاعدة!$A:$A,0))," ")</f>
        <v>6.33</v>
      </c>
      <c r="K119" s="135">
        <f>IFERROR(INDEX(القاعدة!L:L,MATCH(ahlamine!A119,القاعدة!$A:$A,0))," ")</f>
        <v>6.65</v>
      </c>
      <c r="L119" s="136">
        <f t="shared" si="9"/>
        <v>6.49</v>
      </c>
      <c r="M119" s="31" t="str">
        <f t="shared" si="10"/>
        <v>لوحة الشرف</v>
      </c>
      <c r="N119" s="141">
        <f>IFERROR(RANK(L119,ahlamine31)+COUNTIF($L$10:L119,L119)-1," ")</f>
        <v>163</v>
      </c>
      <c r="O119" s="141">
        <v>110</v>
      </c>
      <c r="P119" s="137"/>
    </row>
    <row r="120" spans="1:16" x14ac:dyDescent="0.3">
      <c r="A120" s="140" t="str">
        <f t="shared" si="8"/>
        <v>أهلامين_111</v>
      </c>
      <c r="B120" s="30" t="str">
        <f>C120&amp;"_"&amp;COUNTIF($C$10:$C$10:C120,C120)</f>
        <v>6APG-3_33</v>
      </c>
      <c r="C120" s="131" t="str">
        <f>IFERROR(INDEX(القاعدة!C:C,MATCH(ahlamine!A120,القاعدة!$A:$A,0))," ")</f>
        <v>6APG-3</v>
      </c>
      <c r="D120" s="131" t="str">
        <f>IFERROR(INDEX(القاعدة!D:D,MATCH(ahlamine!A120,القاعدة!$A:$A,0))," ")</f>
        <v>G131742576</v>
      </c>
      <c r="E120" s="131" t="str">
        <f>IFERROR(INDEX(القاعدة!E:E,MATCH(ahlamine!A120,القاعدة!$A:$A,0))," ")</f>
        <v>أهلمين33</v>
      </c>
      <c r="F120" s="131" t="str">
        <f>IFERROR(INDEX(القاعدة!F:F,MATCH(ahlamine!A120,القاعدة!$A:$A,0))," ")</f>
        <v>أنثى</v>
      </c>
      <c r="G120" s="131" t="str">
        <f>IFERROR(INDEX(القاعدة!G:G,MATCH(ahlamine!A120,القاعدة!$A:$A,0))," ")</f>
        <v xml:space="preserve"> </v>
      </c>
      <c r="H120" s="131">
        <f>IFERROR(INDEX(القاعدة!H:H,MATCH(ahlamine!A120,القاعدة!$A:$A,0))," ")</f>
        <v>1</v>
      </c>
      <c r="I120" s="131">
        <f>IFERROR(INDEX(القاعدة!I:I,MATCH(ahlamine!A120,القاعدة!$A:$A,0))," ")</f>
        <v>1</v>
      </c>
      <c r="J120" s="135">
        <f>IFERROR(INDEX(القاعدة!J:J,MATCH(ahlamine!A120,القاعدة!$A:$A,0))," ")</f>
        <v>6.27</v>
      </c>
      <c r="K120" s="135">
        <f>IFERROR(INDEX(القاعدة!L:L,MATCH(ahlamine!A120,القاعدة!$A:$A,0))," ")</f>
        <v>7</v>
      </c>
      <c r="L120" s="136">
        <f t="shared" si="9"/>
        <v>6.6349999999999998</v>
      </c>
      <c r="M120" s="31" t="str">
        <f t="shared" si="10"/>
        <v>لوحة الشرف</v>
      </c>
      <c r="N120" s="141">
        <f>IFERROR(RANK(L120,ahlamine31)+COUNTIF($L$10:L120,L120)-1," ")</f>
        <v>133</v>
      </c>
      <c r="O120" s="141">
        <v>111</v>
      </c>
      <c r="P120" s="137"/>
    </row>
    <row r="121" spans="1:16" x14ac:dyDescent="0.3">
      <c r="A121" s="140" t="str">
        <f t="shared" si="8"/>
        <v>أهلامين_112</v>
      </c>
      <c r="B121" s="30" t="str">
        <f>C121&amp;"_"&amp;COUNTIF($C$10:$C$10:C121,C121)</f>
        <v>6APG-3_34</v>
      </c>
      <c r="C121" s="131" t="str">
        <f>IFERROR(INDEX(القاعدة!C:C,MATCH(ahlamine!A121,القاعدة!$A:$A,0))," ")</f>
        <v>6APG-3</v>
      </c>
      <c r="D121" s="131" t="str">
        <f>IFERROR(INDEX(القاعدة!D:D,MATCH(ahlamine!A121,القاعدة!$A:$A,0))," ")</f>
        <v>J130085629</v>
      </c>
      <c r="E121" s="131" t="str">
        <f>IFERROR(INDEX(القاعدة!E:E,MATCH(ahlamine!A121,القاعدة!$A:$A,0))," ")</f>
        <v>أهلمين34</v>
      </c>
      <c r="F121" s="131" t="str">
        <f>IFERROR(INDEX(القاعدة!F:F,MATCH(ahlamine!A121,القاعدة!$A:$A,0))," ")</f>
        <v>ذكر</v>
      </c>
      <c r="G121" s="131" t="str">
        <f>IFERROR(INDEX(القاعدة!G:G,MATCH(ahlamine!A121,القاعدة!$A:$A,0))," ")</f>
        <v xml:space="preserve"> </v>
      </c>
      <c r="H121" s="131">
        <f>IFERROR(INDEX(القاعدة!H:H,MATCH(ahlamine!A121,القاعدة!$A:$A,0))," ")</f>
        <v>1</v>
      </c>
      <c r="I121" s="131">
        <f>IFERROR(INDEX(القاعدة!I:I,MATCH(ahlamine!A121,القاعدة!$A:$A,0))," ")</f>
        <v>2</v>
      </c>
      <c r="J121" s="135">
        <f>IFERROR(INDEX(القاعدة!J:J,MATCH(ahlamine!A121,القاعدة!$A:$A,0))," ")</f>
        <v>5.17</v>
      </c>
      <c r="K121" s="135">
        <f>IFERROR(INDEX(القاعدة!L:L,MATCH(ahlamine!A121,القاعدة!$A:$A,0))," ")</f>
        <v>4.16</v>
      </c>
      <c r="L121" s="136">
        <f t="shared" si="9"/>
        <v>4.665</v>
      </c>
      <c r="M121" s="31" t="str">
        <f t="shared" si="10"/>
        <v/>
      </c>
      <c r="N121" s="141">
        <f>IFERROR(RANK(L121,ahlamine31)+COUNTIF($L$10:L121,L121)-1," ")</f>
        <v>353</v>
      </c>
      <c r="O121" s="141">
        <v>112</v>
      </c>
      <c r="P121" s="137"/>
    </row>
    <row r="122" spans="1:16" x14ac:dyDescent="0.3">
      <c r="A122" s="140" t="str">
        <f t="shared" si="8"/>
        <v>أهلامين_113</v>
      </c>
      <c r="B122" s="30" t="str">
        <f>C122&amp;"_"&amp;COUNTIF($C$10:$C$10:C122,C122)</f>
        <v>6APG-3_35</v>
      </c>
      <c r="C122" s="131" t="str">
        <f>IFERROR(INDEX(القاعدة!C:C,MATCH(ahlamine!A122,القاعدة!$A:$A,0))," ")</f>
        <v>6APG-3</v>
      </c>
      <c r="D122" s="131" t="str">
        <f>IFERROR(INDEX(القاعدة!D:D,MATCH(ahlamine!A122,القاعدة!$A:$A,0))," ")</f>
        <v>E140099484</v>
      </c>
      <c r="E122" s="131" t="str">
        <f>IFERROR(INDEX(القاعدة!E:E,MATCH(ahlamine!A122,القاعدة!$A:$A,0))," ")</f>
        <v>أهلمين35</v>
      </c>
      <c r="F122" s="131" t="str">
        <f>IFERROR(INDEX(القاعدة!F:F,MATCH(ahlamine!A122,القاعدة!$A:$A,0))," ")</f>
        <v>ذكر</v>
      </c>
      <c r="G122" s="131" t="str">
        <f>IFERROR(INDEX(القاعدة!G:G,MATCH(ahlamine!A122,القاعدة!$A:$A,0))," ")</f>
        <v xml:space="preserve"> </v>
      </c>
      <c r="H122" s="131">
        <f>IFERROR(INDEX(القاعدة!H:H,MATCH(ahlamine!A122,القاعدة!$A:$A,0))," ")</f>
        <v>1</v>
      </c>
      <c r="I122" s="131">
        <f>IFERROR(INDEX(القاعدة!I:I,MATCH(ahlamine!A122,القاعدة!$A:$A,0))," ")</f>
        <v>1</v>
      </c>
      <c r="J122" s="135">
        <f>IFERROR(INDEX(القاعدة!J:J,MATCH(ahlamine!A122,القاعدة!$A:$A,0))," ")</f>
        <v>5.15</v>
      </c>
      <c r="K122" s="135">
        <f>IFERROR(INDEX(القاعدة!L:L,MATCH(ahlamine!A122,القاعدة!$A:$A,0))," ")</f>
        <v>4.75</v>
      </c>
      <c r="L122" s="136">
        <f t="shared" si="9"/>
        <v>4.95</v>
      </c>
      <c r="M122" s="31" t="str">
        <f t="shared" si="10"/>
        <v/>
      </c>
      <c r="N122" s="141">
        <f>IFERROR(RANK(L122,ahlamine31)+COUNTIF($L$10:L122,L122)-1," ")</f>
        <v>323</v>
      </c>
      <c r="O122" s="141">
        <v>113</v>
      </c>
      <c r="P122" s="137"/>
    </row>
    <row r="123" spans="1:16" x14ac:dyDescent="0.3">
      <c r="A123" s="140" t="str">
        <f t="shared" si="8"/>
        <v>أهلامين_114</v>
      </c>
      <c r="B123" s="30" t="str">
        <f>C123&amp;"_"&amp;COUNTIF($C$10:$C$10:C123,C123)</f>
        <v>6APG-3_36</v>
      </c>
      <c r="C123" s="131" t="str">
        <f>IFERROR(INDEX(القاعدة!C:C,MATCH(ahlamine!A123,القاعدة!$A:$A,0))," ")</f>
        <v>6APG-3</v>
      </c>
      <c r="D123" s="131" t="str">
        <f>IFERROR(INDEX(القاعدة!D:D,MATCH(ahlamine!A123,القاعدة!$A:$A,0))," ")</f>
        <v>E142236471</v>
      </c>
      <c r="E123" s="131" t="str">
        <f>IFERROR(INDEX(القاعدة!E:E,MATCH(ahlamine!A123,القاعدة!$A:$A,0))," ")</f>
        <v>أهلمين36</v>
      </c>
      <c r="F123" s="131" t="str">
        <f>IFERROR(INDEX(القاعدة!F:F,MATCH(ahlamine!A123,القاعدة!$A:$A,0))," ")</f>
        <v>أنثى</v>
      </c>
      <c r="G123" s="131" t="str">
        <f>IFERROR(INDEX(القاعدة!G:G,MATCH(ahlamine!A123,القاعدة!$A:$A,0))," ")</f>
        <v xml:space="preserve"> </v>
      </c>
      <c r="H123" s="131">
        <f>IFERROR(INDEX(القاعدة!H:H,MATCH(ahlamine!A123,القاعدة!$A:$A,0))," ")</f>
        <v>1</v>
      </c>
      <c r="I123" s="131">
        <f>IFERROR(INDEX(القاعدة!I:I,MATCH(ahlamine!A123,القاعدة!$A:$A,0))," ")</f>
        <v>1</v>
      </c>
      <c r="J123" s="135">
        <f>IFERROR(INDEX(القاعدة!J:J,MATCH(ahlamine!A123,القاعدة!$A:$A,0))," ")</f>
        <v>6.49</v>
      </c>
      <c r="K123" s="135">
        <f>IFERROR(INDEX(القاعدة!L:L,MATCH(ahlamine!A123,القاعدة!$A:$A,0))," ")</f>
        <v>7.92</v>
      </c>
      <c r="L123" s="136">
        <f t="shared" si="9"/>
        <v>7.2050000000000001</v>
      </c>
      <c r="M123" s="31" t="str">
        <f t="shared" si="10"/>
        <v>تشجيع</v>
      </c>
      <c r="N123" s="141">
        <f>IFERROR(RANK(L123,ahlamine31)+COUNTIF($L$10:L123,L123)-1," ")</f>
        <v>63</v>
      </c>
      <c r="O123" s="141">
        <v>114</v>
      </c>
      <c r="P123" s="137"/>
    </row>
    <row r="124" spans="1:16" x14ac:dyDescent="0.3">
      <c r="A124" s="140" t="str">
        <f t="shared" si="8"/>
        <v>أهلامين_115</v>
      </c>
      <c r="B124" s="30" t="str">
        <f>C124&amp;"_"&amp;COUNTIF($C$10:$C$10:C124,C124)</f>
        <v>6APG-3_37</v>
      </c>
      <c r="C124" s="131" t="str">
        <f>IFERROR(INDEX(القاعدة!C:C,MATCH(ahlamine!A124,القاعدة!$A:$A,0))," ")</f>
        <v>6APG-3</v>
      </c>
      <c r="D124" s="131" t="str">
        <f>IFERROR(INDEX(القاعدة!D:D,MATCH(ahlamine!A124,القاعدة!$A:$A,0))," ")</f>
        <v>G142001025</v>
      </c>
      <c r="E124" s="131" t="str">
        <f>IFERROR(INDEX(القاعدة!E:E,MATCH(ahlamine!A124,القاعدة!$A:$A,0))," ")</f>
        <v>أهلمين37</v>
      </c>
      <c r="F124" s="131" t="str">
        <f>IFERROR(INDEX(القاعدة!F:F,MATCH(ahlamine!A124,القاعدة!$A:$A,0))," ")</f>
        <v>ذكر</v>
      </c>
      <c r="G124" s="131" t="str">
        <f>IFERROR(INDEX(القاعدة!G:G,MATCH(ahlamine!A124,القاعدة!$A:$A,0))," ")</f>
        <v xml:space="preserve"> </v>
      </c>
      <c r="H124" s="131" t="str">
        <f>IFERROR(INDEX(القاعدة!H:H,MATCH(ahlamine!A124,القاعدة!$A:$A,0))," ")</f>
        <v xml:space="preserve"> </v>
      </c>
      <c r="I124" s="131">
        <f>IFERROR(INDEX(القاعدة!I:I,MATCH(ahlamine!A124,القاعدة!$A:$A,0))," ")</f>
        <v>1</v>
      </c>
      <c r="J124" s="135">
        <f>IFERROR(INDEX(القاعدة!J:J,MATCH(ahlamine!A124,القاعدة!$A:$A,0))," ")</f>
        <v>6.32</v>
      </c>
      <c r="K124" s="135">
        <f>IFERROR(INDEX(القاعدة!L:L,MATCH(ahlamine!A124,القاعدة!$A:$A,0))," ")</f>
        <v>7.01</v>
      </c>
      <c r="L124" s="136">
        <f t="shared" si="9"/>
        <v>6.665</v>
      </c>
      <c r="M124" s="31" t="str">
        <f t="shared" si="10"/>
        <v>لوحة الشرف</v>
      </c>
      <c r="N124" s="141">
        <f>IFERROR(RANK(L124,ahlamine31)+COUNTIF($L$10:L124,L124)-1," ")</f>
        <v>123</v>
      </c>
      <c r="O124" s="141">
        <v>115</v>
      </c>
      <c r="P124" s="137"/>
    </row>
    <row r="125" spans="1:16" x14ac:dyDescent="0.3">
      <c r="A125" s="140" t="str">
        <f t="shared" si="8"/>
        <v>أهلامين_116</v>
      </c>
      <c r="B125" s="30" t="str">
        <f>C125&amp;"_"&amp;COUNTIF($C$10:$C$10:C125,C125)</f>
        <v>6APG-3_38</v>
      </c>
      <c r="C125" s="131" t="str">
        <f>IFERROR(INDEX(القاعدة!C:C,MATCH(ahlamine!A125,القاعدة!$A:$A,0))," ")</f>
        <v>6APG-3</v>
      </c>
      <c r="D125" s="131" t="str">
        <f>IFERROR(INDEX(القاعدة!D:D,MATCH(ahlamine!A125,القاعدة!$A:$A,0))," ")</f>
        <v>E149099458</v>
      </c>
      <c r="E125" s="131" t="str">
        <f>IFERROR(INDEX(القاعدة!E:E,MATCH(ahlamine!A125,القاعدة!$A:$A,0))," ")</f>
        <v>أهلمين38</v>
      </c>
      <c r="F125" s="131" t="str">
        <f>IFERROR(INDEX(القاعدة!F:F,MATCH(ahlamine!A125,القاعدة!$A:$A,0))," ")</f>
        <v>أنثى</v>
      </c>
      <c r="G125" s="131" t="str">
        <f>IFERROR(INDEX(القاعدة!G:G,MATCH(ahlamine!A125,القاعدة!$A:$A,0))," ")</f>
        <v xml:space="preserve"> </v>
      </c>
      <c r="H125" s="131">
        <f>IFERROR(INDEX(القاعدة!H:H,MATCH(ahlamine!A125,القاعدة!$A:$A,0))," ")</f>
        <v>1</v>
      </c>
      <c r="I125" s="131">
        <f>IFERROR(INDEX(القاعدة!I:I,MATCH(ahlamine!A125,القاعدة!$A:$A,0))," ")</f>
        <v>1</v>
      </c>
      <c r="J125" s="135">
        <f>IFERROR(INDEX(القاعدة!J:J,MATCH(ahlamine!A125,القاعدة!$A:$A,0))," ")</f>
        <v>5.64</v>
      </c>
      <c r="K125" s="135">
        <f>IFERROR(INDEX(القاعدة!L:L,MATCH(ahlamine!A125,القاعدة!$A:$A,0))," ")</f>
        <v>6.93</v>
      </c>
      <c r="L125" s="136">
        <f t="shared" si="9"/>
        <v>6.2850000000000001</v>
      </c>
      <c r="M125" s="31" t="str">
        <f t="shared" si="10"/>
        <v>لوحة الشرف</v>
      </c>
      <c r="N125" s="141">
        <f>IFERROR(RANK(L125,ahlamine31)+COUNTIF($L$10:L125,L125)-1," ")</f>
        <v>193</v>
      </c>
      <c r="O125" s="141">
        <v>116</v>
      </c>
      <c r="P125" s="137"/>
    </row>
    <row r="126" spans="1:16" x14ac:dyDescent="0.3">
      <c r="A126" s="140" t="str">
        <f t="shared" si="8"/>
        <v>أهلامين_117</v>
      </c>
      <c r="B126" s="30" t="str">
        <f>C126&amp;"_"&amp;COUNTIF($C$10:$C$10:C126,C126)</f>
        <v>6APG-3_39</v>
      </c>
      <c r="C126" s="131" t="str">
        <f>IFERROR(INDEX(القاعدة!C:C,MATCH(ahlamine!A126,القاعدة!$A:$A,0))," ")</f>
        <v>6APG-3</v>
      </c>
      <c r="D126" s="131" t="str">
        <f>IFERROR(INDEX(القاعدة!D:D,MATCH(ahlamine!A126,القاعدة!$A:$A,0))," ")</f>
        <v>J133488430</v>
      </c>
      <c r="E126" s="131" t="str">
        <f>IFERROR(INDEX(القاعدة!E:E,MATCH(ahlamine!A126,القاعدة!$A:$A,0))," ")</f>
        <v>أهلمين39</v>
      </c>
      <c r="F126" s="131" t="str">
        <f>IFERROR(INDEX(القاعدة!F:F,MATCH(ahlamine!A126,القاعدة!$A:$A,0))," ")</f>
        <v>أنثى</v>
      </c>
      <c r="G126" s="131" t="str">
        <f>IFERROR(INDEX(القاعدة!G:G,MATCH(ahlamine!A126,القاعدة!$A:$A,0))," ")</f>
        <v xml:space="preserve"> </v>
      </c>
      <c r="H126" s="131">
        <f>IFERROR(INDEX(القاعدة!H:H,MATCH(ahlamine!A126,القاعدة!$A:$A,0))," ")</f>
        <v>1</v>
      </c>
      <c r="I126" s="131">
        <f>IFERROR(INDEX(القاعدة!I:I,MATCH(ahlamine!A126,القاعدة!$A:$A,0))," ")</f>
        <v>1</v>
      </c>
      <c r="J126" s="135">
        <f>IFERROR(INDEX(القاعدة!J:J,MATCH(ahlamine!A126,القاعدة!$A:$A,0))," ")</f>
        <v>5.85</v>
      </c>
      <c r="K126" s="135">
        <f>IFERROR(INDEX(القاعدة!L:L,MATCH(ahlamine!A126,القاعدة!$A:$A,0))," ")</f>
        <v>7.15</v>
      </c>
      <c r="L126" s="136">
        <f t="shared" si="9"/>
        <v>6.5</v>
      </c>
      <c r="M126" s="31" t="str">
        <f t="shared" si="10"/>
        <v>لوحة الشرف</v>
      </c>
      <c r="N126" s="141">
        <f>IFERROR(RANK(L126,ahlamine31)+COUNTIF($L$10:L126,L126)-1," ")</f>
        <v>153</v>
      </c>
      <c r="O126" s="141">
        <v>117</v>
      </c>
      <c r="P126" s="137"/>
    </row>
    <row r="127" spans="1:16" x14ac:dyDescent="0.3">
      <c r="A127" s="140" t="str">
        <f t="shared" si="8"/>
        <v>أهلامين_118</v>
      </c>
      <c r="B127" s="30" t="str">
        <f>C127&amp;"_"&amp;COUNTIF($C$10:$C$10:C127,C127)</f>
        <v>6APG-4_1</v>
      </c>
      <c r="C127" s="131" t="str">
        <f>IFERROR(INDEX(القاعدة!C:C,MATCH(ahlamine!A127,القاعدة!$A:$A,0))," ")</f>
        <v>6APG-4</v>
      </c>
      <c r="D127" s="131" t="str">
        <f>IFERROR(INDEX(القاعدة!D:D,MATCH(ahlamine!A127,القاعدة!$A:$A,0))," ")</f>
        <v>D133174574</v>
      </c>
      <c r="E127" s="131" t="str">
        <f>IFERROR(INDEX(القاعدة!E:E,MATCH(ahlamine!A127,القاعدة!$A:$A,0))," ")</f>
        <v>أهلمين1</v>
      </c>
      <c r="F127" s="131" t="str">
        <f>IFERROR(INDEX(القاعدة!F:F,MATCH(ahlamine!A127,القاعدة!$A:$A,0))," ")</f>
        <v>أنثى</v>
      </c>
      <c r="G127" s="131" t="str">
        <f>IFERROR(INDEX(القاعدة!G:G,MATCH(ahlamine!A127,القاعدة!$A:$A,0))," ")</f>
        <v xml:space="preserve"> </v>
      </c>
      <c r="H127" s="131">
        <f>IFERROR(INDEX(القاعدة!H:H,MATCH(ahlamine!A127,القاعدة!$A:$A,0))," ")</f>
        <v>1</v>
      </c>
      <c r="I127" s="131">
        <f>IFERROR(INDEX(القاعدة!I:I,MATCH(ahlamine!A127,القاعدة!$A:$A,0))," ")</f>
        <v>1</v>
      </c>
      <c r="J127" s="135">
        <f>IFERROR(INDEX(القاعدة!J:J,MATCH(ahlamine!A127,القاعدة!$A:$A,0))," ")</f>
        <v>8.61</v>
      </c>
      <c r="K127" s="135">
        <f>IFERROR(INDEX(القاعدة!L:L,MATCH(ahlamine!A127,القاعدة!$A:$A,0))," ")</f>
        <v>9.57</v>
      </c>
      <c r="L127" s="136">
        <f t="shared" si="9"/>
        <v>9.09</v>
      </c>
      <c r="M127" s="31" t="str">
        <f t="shared" si="10"/>
        <v>تنويه</v>
      </c>
      <c r="N127" s="141">
        <f>IFERROR(RANK(L127,ahlamine31)+COUNTIF($L$10:L127,L127)-1," ")</f>
        <v>4</v>
      </c>
      <c r="O127" s="141">
        <v>118</v>
      </c>
      <c r="P127" s="137"/>
    </row>
    <row r="128" spans="1:16" x14ac:dyDescent="0.3">
      <c r="A128" s="140" t="str">
        <f t="shared" si="8"/>
        <v>أهلامين_119</v>
      </c>
      <c r="B128" s="30" t="str">
        <f>C128&amp;"_"&amp;COUNTIF($C$10:$C$10:C128,C128)</f>
        <v>6APG-4_2</v>
      </c>
      <c r="C128" s="131" t="str">
        <f>IFERROR(INDEX(القاعدة!C:C,MATCH(ahlamine!A128,القاعدة!$A:$A,0))," ")</f>
        <v>6APG-4</v>
      </c>
      <c r="D128" s="131" t="str">
        <f>IFERROR(INDEX(القاعدة!D:D,MATCH(ahlamine!A128,القاعدة!$A:$A,0))," ")</f>
        <v>E132012602</v>
      </c>
      <c r="E128" s="131" t="str">
        <f>IFERROR(INDEX(القاعدة!E:E,MATCH(ahlamine!A128,القاعدة!$A:$A,0))," ")</f>
        <v>أهلمين2</v>
      </c>
      <c r="F128" s="131" t="str">
        <f>IFERROR(INDEX(القاعدة!F:F,MATCH(ahlamine!A128,القاعدة!$A:$A,0))," ")</f>
        <v>أنثى</v>
      </c>
      <c r="G128" s="131" t="str">
        <f>IFERROR(INDEX(القاعدة!G:G,MATCH(ahlamine!A128,القاعدة!$A:$A,0))," ")</f>
        <v xml:space="preserve"> </v>
      </c>
      <c r="H128" s="131">
        <f>IFERROR(INDEX(القاعدة!H:H,MATCH(ahlamine!A128,القاعدة!$A:$A,0))," ")</f>
        <v>1</v>
      </c>
      <c r="I128" s="131">
        <f>IFERROR(INDEX(القاعدة!I:I,MATCH(ahlamine!A128,القاعدة!$A:$A,0))," ")</f>
        <v>1</v>
      </c>
      <c r="J128" s="135">
        <f>IFERROR(INDEX(القاعدة!J:J,MATCH(ahlamine!A128,القاعدة!$A:$A,0))," ")</f>
        <v>5.39</v>
      </c>
      <c r="K128" s="135">
        <f>IFERROR(INDEX(القاعدة!L:L,MATCH(ahlamine!A128,القاعدة!$A:$A,0))," ")</f>
        <v>6.44</v>
      </c>
      <c r="L128" s="136">
        <f t="shared" si="9"/>
        <v>5.915</v>
      </c>
      <c r="M128" s="31" t="str">
        <f t="shared" si="10"/>
        <v/>
      </c>
      <c r="N128" s="141">
        <f>IFERROR(RANK(L128,ahlamine31)+COUNTIF($L$10:L128,L128)-1," ")</f>
        <v>244</v>
      </c>
      <c r="O128" s="141">
        <v>119</v>
      </c>
      <c r="P128" s="137"/>
    </row>
    <row r="129" spans="1:16" x14ac:dyDescent="0.3">
      <c r="A129" s="140" t="str">
        <f t="shared" si="8"/>
        <v>أهلامين_120</v>
      </c>
      <c r="B129" s="30" t="str">
        <f>C129&amp;"_"&amp;COUNTIF($C$10:$C$10:C129,C129)</f>
        <v>6APG-4_3</v>
      </c>
      <c r="C129" s="131" t="str">
        <f>IFERROR(INDEX(القاعدة!C:C,MATCH(ahlamine!A129,القاعدة!$A:$A,0))," ")</f>
        <v>6APG-4</v>
      </c>
      <c r="D129" s="131" t="str">
        <f>IFERROR(INDEX(القاعدة!D:D,MATCH(ahlamine!A129,القاعدة!$A:$A,0))," ")</f>
        <v>E132012603</v>
      </c>
      <c r="E129" s="131" t="str">
        <f>IFERROR(INDEX(القاعدة!E:E,MATCH(ahlamine!A129,القاعدة!$A:$A,0))," ")</f>
        <v>أهلمين3</v>
      </c>
      <c r="F129" s="131" t="str">
        <f>IFERROR(INDEX(القاعدة!F:F,MATCH(ahlamine!A129,القاعدة!$A:$A,0))," ")</f>
        <v>ذكر</v>
      </c>
      <c r="G129" s="131" t="str">
        <f>IFERROR(INDEX(القاعدة!G:G,MATCH(ahlamine!A129,القاعدة!$A:$A,0))," ")</f>
        <v xml:space="preserve"> </v>
      </c>
      <c r="H129" s="131">
        <f>IFERROR(INDEX(القاعدة!H:H,MATCH(ahlamine!A129,القاعدة!$A:$A,0))," ")</f>
        <v>1</v>
      </c>
      <c r="I129" s="131">
        <f>IFERROR(INDEX(القاعدة!I:I,MATCH(ahlamine!A129,القاعدة!$A:$A,0))," ")</f>
        <v>1</v>
      </c>
      <c r="J129" s="135">
        <f>IFERROR(INDEX(القاعدة!J:J,MATCH(ahlamine!A129,القاعدة!$A:$A,0))," ")</f>
        <v>6.73</v>
      </c>
      <c r="K129" s="135">
        <f>IFERROR(INDEX(القاعدة!L:L,MATCH(ahlamine!A129,القاعدة!$A:$A,0))," ")</f>
        <v>8.2100000000000009</v>
      </c>
      <c r="L129" s="136">
        <f t="shared" si="9"/>
        <v>7.4700000000000006</v>
      </c>
      <c r="M129" s="31" t="str">
        <f t="shared" si="10"/>
        <v>تشجيع</v>
      </c>
      <c r="N129" s="141">
        <f>IFERROR(RANK(L129,ahlamine31)+COUNTIF($L$10:L129,L129)-1," ")</f>
        <v>54</v>
      </c>
      <c r="O129" s="141">
        <v>120</v>
      </c>
      <c r="P129" s="137"/>
    </row>
    <row r="130" spans="1:16" x14ac:dyDescent="0.3">
      <c r="A130" s="140" t="str">
        <f t="shared" si="8"/>
        <v>أهلامين_121</v>
      </c>
      <c r="B130" s="30" t="str">
        <f>C130&amp;"_"&amp;COUNTIF($C$10:$C$10:C130,C130)</f>
        <v>6APG-4_4</v>
      </c>
      <c r="C130" s="131" t="str">
        <f>IFERROR(INDEX(القاعدة!C:C,MATCH(ahlamine!A130,القاعدة!$A:$A,0))," ")</f>
        <v>6APG-4</v>
      </c>
      <c r="D130" s="131" t="str">
        <f>IFERROR(INDEX(القاعدة!D:D,MATCH(ahlamine!A130,القاعدة!$A:$A,0))," ")</f>
        <v>E132245333</v>
      </c>
      <c r="E130" s="131" t="str">
        <f>IFERROR(INDEX(القاعدة!E:E,MATCH(ahlamine!A130,القاعدة!$A:$A,0))," ")</f>
        <v>أهلمين4</v>
      </c>
      <c r="F130" s="131" t="str">
        <f>IFERROR(INDEX(القاعدة!F:F,MATCH(ahlamine!A130,القاعدة!$A:$A,0))," ")</f>
        <v>أنثى</v>
      </c>
      <c r="G130" s="131" t="str">
        <f>IFERROR(INDEX(القاعدة!G:G,MATCH(ahlamine!A130,القاعدة!$A:$A,0))," ")</f>
        <v xml:space="preserve"> </v>
      </c>
      <c r="H130" s="131">
        <f>IFERROR(INDEX(القاعدة!H:H,MATCH(ahlamine!A130,القاعدة!$A:$A,0))," ")</f>
        <v>2</v>
      </c>
      <c r="I130" s="131">
        <f>IFERROR(INDEX(القاعدة!I:I,MATCH(ahlamine!A130,القاعدة!$A:$A,0))," ")</f>
        <v>1</v>
      </c>
      <c r="J130" s="135">
        <f>IFERROR(INDEX(القاعدة!J:J,MATCH(ahlamine!A130,القاعدة!$A:$A,0))," ")</f>
        <v>5.57</v>
      </c>
      <c r="K130" s="135">
        <f>IFERROR(INDEX(القاعدة!L:L,MATCH(ahlamine!A130,القاعدة!$A:$A,0))," ")</f>
        <v>6.61</v>
      </c>
      <c r="L130" s="136">
        <f t="shared" si="9"/>
        <v>6.09</v>
      </c>
      <c r="M130" s="31" t="str">
        <f t="shared" si="10"/>
        <v>لوحة الشرف</v>
      </c>
      <c r="N130" s="141">
        <f>IFERROR(RANK(L130,ahlamine31)+COUNTIF($L$10:L130,L130)-1," ")</f>
        <v>214</v>
      </c>
      <c r="O130" s="141">
        <v>121</v>
      </c>
      <c r="P130" s="137"/>
    </row>
    <row r="131" spans="1:16" x14ac:dyDescent="0.3">
      <c r="A131" s="140" t="str">
        <f t="shared" si="8"/>
        <v>أهلامين_122</v>
      </c>
      <c r="B131" s="30" t="str">
        <f>C131&amp;"_"&amp;COUNTIF($C$10:$C$10:C131,C131)</f>
        <v>6APG-4_5</v>
      </c>
      <c r="C131" s="131" t="str">
        <f>IFERROR(INDEX(القاعدة!C:C,MATCH(ahlamine!A131,القاعدة!$A:$A,0))," ")</f>
        <v>6APG-4</v>
      </c>
      <c r="D131" s="131" t="str">
        <f>IFERROR(INDEX(القاعدة!D:D,MATCH(ahlamine!A131,القاعدة!$A:$A,0))," ")</f>
        <v>E133087934</v>
      </c>
      <c r="E131" s="131" t="str">
        <f>IFERROR(INDEX(القاعدة!E:E,MATCH(ahlamine!A131,القاعدة!$A:$A,0))," ")</f>
        <v>أهلمين5</v>
      </c>
      <c r="F131" s="131" t="str">
        <f>IFERROR(INDEX(القاعدة!F:F,MATCH(ahlamine!A131,القاعدة!$A:$A,0))," ")</f>
        <v>أنثى</v>
      </c>
      <c r="G131" s="131" t="str">
        <f>IFERROR(INDEX(القاعدة!G:G,MATCH(ahlamine!A131,القاعدة!$A:$A,0))," ")</f>
        <v xml:space="preserve"> </v>
      </c>
      <c r="H131" s="131">
        <f>IFERROR(INDEX(القاعدة!H:H,MATCH(ahlamine!A131,القاعدة!$A:$A,0))," ")</f>
        <v>1</v>
      </c>
      <c r="I131" s="131">
        <f>IFERROR(INDEX(القاعدة!I:I,MATCH(ahlamine!A131,القاعدة!$A:$A,0))," ")</f>
        <v>1</v>
      </c>
      <c r="J131" s="135">
        <f>IFERROR(INDEX(القاعدة!J:J,MATCH(ahlamine!A131,القاعدة!$A:$A,0))," ")</f>
        <v>6.44</v>
      </c>
      <c r="K131" s="135">
        <f>IFERROR(INDEX(القاعدة!L:L,MATCH(ahlamine!A131,القاعدة!$A:$A,0))," ")</f>
        <v>7.53</v>
      </c>
      <c r="L131" s="136">
        <f t="shared" si="9"/>
        <v>6.9850000000000003</v>
      </c>
      <c r="M131" s="31" t="str">
        <f t="shared" si="10"/>
        <v>لوحة الشرف</v>
      </c>
      <c r="N131" s="141">
        <f>IFERROR(RANK(L131,ahlamine31)+COUNTIF($L$10:L131,L131)-1," ")</f>
        <v>84</v>
      </c>
      <c r="O131" s="141">
        <v>122</v>
      </c>
      <c r="P131" s="137"/>
    </row>
    <row r="132" spans="1:16" x14ac:dyDescent="0.3">
      <c r="A132" s="140" t="str">
        <f t="shared" si="8"/>
        <v>أهلامين_123</v>
      </c>
      <c r="B132" s="30" t="str">
        <f>C132&amp;"_"&amp;COUNTIF($C$10:$C$10:C132,C132)</f>
        <v>6APG-4_6</v>
      </c>
      <c r="C132" s="131" t="str">
        <f>IFERROR(INDEX(القاعدة!C:C,MATCH(ahlamine!A132,القاعدة!$A:$A,0))," ")</f>
        <v>6APG-4</v>
      </c>
      <c r="D132" s="131" t="str">
        <f>IFERROR(INDEX(القاعدة!D:D,MATCH(ahlamine!A132,القاعدة!$A:$A,0))," ")</f>
        <v>E139057118</v>
      </c>
      <c r="E132" s="131" t="str">
        <f>IFERROR(INDEX(القاعدة!E:E,MATCH(ahlamine!A132,القاعدة!$A:$A,0))," ")</f>
        <v>أهلمين6</v>
      </c>
      <c r="F132" s="131" t="str">
        <f>IFERROR(INDEX(القاعدة!F:F,MATCH(ahlamine!A132,القاعدة!$A:$A,0))," ")</f>
        <v>أنثى</v>
      </c>
      <c r="G132" s="131" t="str">
        <f>IFERROR(INDEX(القاعدة!G:G,MATCH(ahlamine!A132,القاعدة!$A:$A,0))," ")</f>
        <v xml:space="preserve"> </v>
      </c>
      <c r="H132" s="131">
        <f>IFERROR(INDEX(القاعدة!H:H,MATCH(ahlamine!A132,القاعدة!$A:$A,0))," ")</f>
        <v>1</v>
      </c>
      <c r="I132" s="131">
        <f>IFERROR(INDEX(القاعدة!I:I,MATCH(ahlamine!A132,القاعدة!$A:$A,0))," ")</f>
        <v>1</v>
      </c>
      <c r="J132" s="135">
        <f>IFERROR(INDEX(القاعدة!J:J,MATCH(ahlamine!A132,القاعدة!$A:$A,0))," ")</f>
        <v>8.16</v>
      </c>
      <c r="K132" s="135">
        <f>IFERROR(INDEX(القاعدة!L:L,MATCH(ahlamine!A132,القاعدة!$A:$A,0))," ")</f>
        <v>8.84</v>
      </c>
      <c r="L132" s="136">
        <f t="shared" si="9"/>
        <v>8.5</v>
      </c>
      <c r="M132" s="31" t="str">
        <f t="shared" si="10"/>
        <v>تنويه</v>
      </c>
      <c r="N132" s="141">
        <f>IFERROR(RANK(L132,ahlamine31)+COUNTIF($L$10:L132,L132)-1," ")</f>
        <v>34</v>
      </c>
      <c r="O132" s="141">
        <v>123</v>
      </c>
      <c r="P132" s="137"/>
    </row>
    <row r="133" spans="1:16" x14ac:dyDescent="0.3">
      <c r="A133" s="140" t="str">
        <f t="shared" si="8"/>
        <v>أهلامين_124</v>
      </c>
      <c r="B133" s="30" t="str">
        <f>C133&amp;"_"&amp;COUNTIF($C$10:$C$10:C133,C133)</f>
        <v>6APG-4_7</v>
      </c>
      <c r="C133" s="131" t="str">
        <f>IFERROR(INDEX(القاعدة!C:C,MATCH(ahlamine!A133,القاعدة!$A:$A,0))," ")</f>
        <v>6APG-4</v>
      </c>
      <c r="D133" s="131" t="str">
        <f>IFERROR(INDEX(القاعدة!D:D,MATCH(ahlamine!A133,القاعدة!$A:$A,0))," ")</f>
        <v>E140099485</v>
      </c>
      <c r="E133" s="131" t="str">
        <f>IFERROR(INDEX(القاعدة!E:E,MATCH(ahlamine!A133,القاعدة!$A:$A,0))," ")</f>
        <v>أهلمين7</v>
      </c>
      <c r="F133" s="131" t="str">
        <f>IFERROR(INDEX(القاعدة!F:F,MATCH(ahlamine!A133,القاعدة!$A:$A,0))," ")</f>
        <v>ذكر</v>
      </c>
      <c r="G133" s="131" t="str">
        <f>IFERROR(INDEX(القاعدة!G:G,MATCH(ahlamine!A133,القاعدة!$A:$A,0))," ")</f>
        <v xml:space="preserve"> </v>
      </c>
      <c r="H133" s="131">
        <f>IFERROR(INDEX(القاعدة!H:H,MATCH(ahlamine!A133,القاعدة!$A:$A,0))," ")</f>
        <v>1</v>
      </c>
      <c r="I133" s="131">
        <f>IFERROR(INDEX(القاعدة!I:I,MATCH(ahlamine!A133,القاعدة!$A:$A,0))," ")</f>
        <v>1</v>
      </c>
      <c r="J133" s="135">
        <f>IFERROR(INDEX(القاعدة!J:J,MATCH(ahlamine!A133,القاعدة!$A:$A,0))," ")</f>
        <v>4.97</v>
      </c>
      <c r="K133" s="135">
        <f>IFERROR(INDEX(القاعدة!L:L,MATCH(ahlamine!A133,القاعدة!$A:$A,0))," ")</f>
        <v>4.01</v>
      </c>
      <c r="L133" s="136">
        <f t="shared" si="9"/>
        <v>4.49</v>
      </c>
      <c r="M133" s="31" t="str">
        <f t="shared" si="10"/>
        <v/>
      </c>
      <c r="N133" s="141">
        <f>IFERROR(RANK(L133,ahlamine31)+COUNTIF($L$10:L133,L133)-1," ")</f>
        <v>374</v>
      </c>
      <c r="O133" s="141">
        <v>124</v>
      </c>
      <c r="P133" s="137"/>
    </row>
    <row r="134" spans="1:16" x14ac:dyDescent="0.3">
      <c r="A134" s="140" t="str">
        <f t="shared" si="8"/>
        <v>أهلامين_125</v>
      </c>
      <c r="B134" s="30" t="str">
        <f>C134&amp;"_"&amp;COUNTIF($C$10:$C$10:C134,C134)</f>
        <v>6APG-4_8</v>
      </c>
      <c r="C134" s="131" t="str">
        <f>IFERROR(INDEX(القاعدة!C:C,MATCH(ahlamine!A134,القاعدة!$A:$A,0))," ")</f>
        <v>6APG-4</v>
      </c>
      <c r="D134" s="131" t="str">
        <f>IFERROR(INDEX(القاعدة!D:D,MATCH(ahlamine!A134,القاعدة!$A:$A,0))," ")</f>
        <v>E140099487</v>
      </c>
      <c r="E134" s="131" t="str">
        <f>IFERROR(INDEX(القاعدة!E:E,MATCH(ahlamine!A134,القاعدة!$A:$A,0))," ")</f>
        <v>أهلمين8</v>
      </c>
      <c r="F134" s="131" t="str">
        <f>IFERROR(INDEX(القاعدة!F:F,MATCH(ahlamine!A134,القاعدة!$A:$A,0))," ")</f>
        <v>ذكر</v>
      </c>
      <c r="G134" s="131" t="str">
        <f>IFERROR(INDEX(القاعدة!G:G,MATCH(ahlamine!A134,القاعدة!$A:$A,0))," ")</f>
        <v xml:space="preserve"> </v>
      </c>
      <c r="H134" s="131">
        <f>IFERROR(INDEX(القاعدة!H:H,MATCH(ahlamine!A134,القاعدة!$A:$A,0))," ")</f>
        <v>1</v>
      </c>
      <c r="I134" s="131">
        <f>IFERROR(INDEX(القاعدة!I:I,MATCH(ahlamine!A134,القاعدة!$A:$A,0))," ")</f>
        <v>1</v>
      </c>
      <c r="J134" s="135">
        <f>IFERROR(INDEX(القاعدة!J:J,MATCH(ahlamine!A134,القاعدة!$A:$A,0))," ")</f>
        <v>5.33</v>
      </c>
      <c r="K134" s="135">
        <f>IFERROR(INDEX(القاعدة!L:L,MATCH(ahlamine!A134,القاعدة!$A:$A,0))," ")</f>
        <v>4.53</v>
      </c>
      <c r="L134" s="136">
        <f t="shared" si="9"/>
        <v>4.93</v>
      </c>
      <c r="M134" s="31" t="str">
        <f t="shared" si="10"/>
        <v/>
      </c>
      <c r="N134" s="141">
        <f>IFERROR(RANK(L134,ahlamine31)+COUNTIF($L$10:L134,L134)-1," ")</f>
        <v>334</v>
      </c>
      <c r="O134" s="141">
        <v>125</v>
      </c>
      <c r="P134" s="137"/>
    </row>
    <row r="135" spans="1:16" x14ac:dyDescent="0.3">
      <c r="A135" s="140" t="str">
        <f t="shared" si="8"/>
        <v>أهلامين_126</v>
      </c>
      <c r="B135" s="30" t="str">
        <f>C135&amp;"_"&amp;COUNTIF($C$10:$C$10:C135,C135)</f>
        <v>6APG-4_9</v>
      </c>
      <c r="C135" s="131" t="str">
        <f>IFERROR(INDEX(القاعدة!C:C,MATCH(ahlamine!A135,القاعدة!$A:$A,0))," ")</f>
        <v>6APG-4</v>
      </c>
      <c r="D135" s="131" t="str">
        <f>IFERROR(INDEX(القاعدة!D:D,MATCH(ahlamine!A135,القاعدة!$A:$A,0))," ")</f>
        <v>E140121535</v>
      </c>
      <c r="E135" s="131" t="str">
        <f>IFERROR(INDEX(القاعدة!E:E,MATCH(ahlamine!A135,القاعدة!$A:$A,0))," ")</f>
        <v>أهلمين9</v>
      </c>
      <c r="F135" s="131" t="str">
        <f>IFERROR(INDEX(القاعدة!F:F,MATCH(ahlamine!A135,القاعدة!$A:$A,0))," ")</f>
        <v>ذكر</v>
      </c>
      <c r="G135" s="131" t="str">
        <f>IFERROR(INDEX(القاعدة!G:G,MATCH(ahlamine!A135,القاعدة!$A:$A,0))," ")</f>
        <v xml:space="preserve"> </v>
      </c>
      <c r="H135" s="131">
        <f>IFERROR(INDEX(القاعدة!H:H,MATCH(ahlamine!A135,القاعدة!$A:$A,0))," ")</f>
        <v>1</v>
      </c>
      <c r="I135" s="131">
        <f>IFERROR(INDEX(القاعدة!I:I,MATCH(ahlamine!A135,القاعدة!$A:$A,0))," ")</f>
        <v>1</v>
      </c>
      <c r="J135" s="135">
        <f>IFERROR(INDEX(القاعدة!J:J,MATCH(ahlamine!A135,القاعدة!$A:$A,0))," ")</f>
        <v>5.42</v>
      </c>
      <c r="K135" s="135">
        <f>IFERROR(INDEX(القاعدة!L:L,MATCH(ahlamine!A135,القاعدة!$A:$A,0))," ")</f>
        <v>5.63</v>
      </c>
      <c r="L135" s="136">
        <f t="shared" si="9"/>
        <v>5.5250000000000004</v>
      </c>
      <c r="M135" s="31" t="str">
        <f t="shared" si="10"/>
        <v/>
      </c>
      <c r="N135" s="141">
        <f>IFERROR(RANK(L135,ahlamine31)+COUNTIF($L$10:L135,L135)-1," ")</f>
        <v>274</v>
      </c>
      <c r="O135" s="141">
        <v>126</v>
      </c>
      <c r="P135" s="137"/>
    </row>
    <row r="136" spans="1:16" x14ac:dyDescent="0.3">
      <c r="A136" s="140" t="str">
        <f t="shared" si="8"/>
        <v>أهلامين_127</v>
      </c>
      <c r="B136" s="30" t="str">
        <f>C136&amp;"_"&amp;COUNTIF($C$10:$C$10:C136,C136)</f>
        <v>6APG-4_10</v>
      </c>
      <c r="C136" s="131" t="str">
        <f>IFERROR(INDEX(القاعدة!C:C,MATCH(ahlamine!A136,القاعدة!$A:$A,0))," ")</f>
        <v>6APG-4</v>
      </c>
      <c r="D136" s="131" t="str">
        <f>IFERROR(INDEX(القاعدة!D:D,MATCH(ahlamine!A136,القاعدة!$A:$A,0))," ")</f>
        <v>E140121536</v>
      </c>
      <c r="E136" s="131" t="str">
        <f>IFERROR(INDEX(القاعدة!E:E,MATCH(ahlamine!A136,القاعدة!$A:$A,0))," ")</f>
        <v>أهلمين10</v>
      </c>
      <c r="F136" s="131" t="str">
        <f>IFERROR(INDEX(القاعدة!F:F,MATCH(ahlamine!A136,القاعدة!$A:$A,0))," ")</f>
        <v>ذكر</v>
      </c>
      <c r="G136" s="131" t="str">
        <f>IFERROR(INDEX(القاعدة!G:G,MATCH(ahlamine!A136,القاعدة!$A:$A,0))," ")</f>
        <v xml:space="preserve"> </v>
      </c>
      <c r="H136" s="131">
        <f>IFERROR(INDEX(القاعدة!H:H,MATCH(ahlamine!A136,القاعدة!$A:$A,0))," ")</f>
        <v>1</v>
      </c>
      <c r="I136" s="131">
        <f>IFERROR(INDEX(القاعدة!I:I,MATCH(ahlamine!A136,القاعدة!$A:$A,0))," ")</f>
        <v>1</v>
      </c>
      <c r="J136" s="135">
        <f>IFERROR(INDEX(القاعدة!J:J,MATCH(ahlamine!A136,القاعدة!$A:$A,0))," ")</f>
        <v>7.93</v>
      </c>
      <c r="K136" s="135">
        <f>IFERROR(INDEX(القاعدة!L:L,MATCH(ahlamine!A136,القاعدة!$A:$A,0))," ")</f>
        <v>9.27</v>
      </c>
      <c r="L136" s="136">
        <f t="shared" si="9"/>
        <v>8.6</v>
      </c>
      <c r="M136" s="31" t="str">
        <f t="shared" si="10"/>
        <v>تنويه</v>
      </c>
      <c r="N136" s="141">
        <f>IFERROR(RANK(L136,ahlamine31)+COUNTIF($L$10:L136,L136)-1," ")</f>
        <v>24</v>
      </c>
      <c r="O136" s="141">
        <v>127</v>
      </c>
      <c r="P136" s="137"/>
    </row>
    <row r="137" spans="1:16" x14ac:dyDescent="0.3">
      <c r="A137" s="140" t="str">
        <f t="shared" si="8"/>
        <v>أهلامين_128</v>
      </c>
      <c r="B137" s="30" t="str">
        <f>C137&amp;"_"&amp;COUNTIF($C$10:$C$10:C137,C137)</f>
        <v>6APG-4_11</v>
      </c>
      <c r="C137" s="131" t="str">
        <f>IFERROR(INDEX(القاعدة!C:C,MATCH(ahlamine!A137,القاعدة!$A:$A,0))," ")</f>
        <v>6APG-4</v>
      </c>
      <c r="D137" s="131" t="str">
        <f>IFERROR(INDEX(القاعدة!D:D,MATCH(ahlamine!A137,القاعدة!$A:$A,0))," ")</f>
        <v>E141118470</v>
      </c>
      <c r="E137" s="131" t="str">
        <f>IFERROR(INDEX(القاعدة!E:E,MATCH(ahlamine!A137,القاعدة!$A:$A,0))," ")</f>
        <v>أهلمين11</v>
      </c>
      <c r="F137" s="131" t="str">
        <f>IFERROR(INDEX(القاعدة!F:F,MATCH(ahlamine!A137,القاعدة!$A:$A,0))," ")</f>
        <v>ذكر</v>
      </c>
      <c r="G137" s="131" t="str">
        <f>IFERROR(INDEX(القاعدة!G:G,MATCH(ahlamine!A137,القاعدة!$A:$A,0))," ")</f>
        <v xml:space="preserve"> </v>
      </c>
      <c r="H137" s="131">
        <f>IFERROR(INDEX(القاعدة!H:H,MATCH(ahlamine!A137,القاعدة!$A:$A,0))," ")</f>
        <v>1</v>
      </c>
      <c r="I137" s="131">
        <f>IFERROR(INDEX(القاعدة!I:I,MATCH(ahlamine!A137,القاعدة!$A:$A,0))," ")</f>
        <v>1</v>
      </c>
      <c r="J137" s="135">
        <f>IFERROR(INDEX(القاعدة!J:J,MATCH(ahlamine!A137,القاعدة!$A:$A,0))," ")</f>
        <v>5.48</v>
      </c>
      <c r="K137" s="135">
        <f>IFERROR(INDEX(القاعدة!L:L,MATCH(ahlamine!A137,القاعدة!$A:$A,0))," ")</f>
        <v>7.18</v>
      </c>
      <c r="L137" s="136">
        <f t="shared" si="9"/>
        <v>6.33</v>
      </c>
      <c r="M137" s="31" t="str">
        <f t="shared" si="10"/>
        <v>لوحة الشرف</v>
      </c>
      <c r="N137" s="141">
        <f>IFERROR(RANK(L137,ahlamine31)+COUNTIF($L$10:L137,L137)-1," ")</f>
        <v>174</v>
      </c>
      <c r="O137" s="141">
        <v>128</v>
      </c>
      <c r="P137" s="137"/>
    </row>
    <row r="138" spans="1:16" x14ac:dyDescent="0.3">
      <c r="A138" s="140" t="str">
        <f t="shared" si="8"/>
        <v>أهلامين_129</v>
      </c>
      <c r="B138" s="30" t="str">
        <f>C138&amp;"_"&amp;COUNTIF($C$10:$C$10:C138,C138)</f>
        <v>6APG-4_12</v>
      </c>
      <c r="C138" s="131" t="str">
        <f>IFERROR(INDEX(القاعدة!C:C,MATCH(ahlamine!A138,القاعدة!$A:$A,0))," ")</f>
        <v>6APG-4</v>
      </c>
      <c r="D138" s="131" t="str">
        <f>IFERROR(INDEX(القاعدة!D:D,MATCH(ahlamine!A138,القاعدة!$A:$A,0))," ")</f>
        <v>E141124147</v>
      </c>
      <c r="E138" s="131" t="str">
        <f>IFERROR(INDEX(القاعدة!E:E,MATCH(ahlamine!A138,القاعدة!$A:$A,0))," ")</f>
        <v>أهلمين12</v>
      </c>
      <c r="F138" s="131" t="str">
        <f>IFERROR(INDEX(القاعدة!F:F,MATCH(ahlamine!A138,القاعدة!$A:$A,0))," ")</f>
        <v>ذكر</v>
      </c>
      <c r="G138" s="131" t="str">
        <f>IFERROR(INDEX(القاعدة!G:G,MATCH(ahlamine!A138,القاعدة!$A:$A,0))," ")</f>
        <v xml:space="preserve"> </v>
      </c>
      <c r="H138" s="131">
        <f>IFERROR(INDEX(القاعدة!H:H,MATCH(ahlamine!A138,القاعدة!$A:$A,0))," ")</f>
        <v>1</v>
      </c>
      <c r="I138" s="131">
        <f>IFERROR(INDEX(القاعدة!I:I,MATCH(ahlamine!A138,القاعدة!$A:$A,0))," ")</f>
        <v>1</v>
      </c>
      <c r="J138" s="135">
        <f>IFERROR(INDEX(القاعدة!J:J,MATCH(ahlamine!A138,القاعدة!$A:$A,0))," ")</f>
        <v>5.77</v>
      </c>
      <c r="K138" s="135">
        <f>IFERROR(INDEX(القاعدة!L:L,MATCH(ahlamine!A138,القاعدة!$A:$A,0))," ")</f>
        <v>7.44</v>
      </c>
      <c r="L138" s="136">
        <f t="shared" si="9"/>
        <v>6.6050000000000004</v>
      </c>
      <c r="M138" s="31" t="str">
        <f t="shared" si="10"/>
        <v>لوحة الشرف</v>
      </c>
      <c r="N138" s="141">
        <f>IFERROR(RANK(L138,ahlamine31)+COUNTIF($L$10:L138,L138)-1," ")</f>
        <v>144</v>
      </c>
      <c r="O138" s="141">
        <v>129</v>
      </c>
      <c r="P138" s="137"/>
    </row>
    <row r="139" spans="1:16" x14ac:dyDescent="0.3">
      <c r="A139" s="140" t="str">
        <f t="shared" ref="A139:A202" si="11">$R$6&amp;"_"&amp;O139</f>
        <v>أهلامين_130</v>
      </c>
      <c r="B139" s="30" t="str">
        <f>C139&amp;"_"&amp;COUNTIF($C$10:$C$10:C139,C139)</f>
        <v>6APG-4_13</v>
      </c>
      <c r="C139" s="131" t="str">
        <f>IFERROR(INDEX(القاعدة!C:C,MATCH(ahlamine!A139,القاعدة!$A:$A,0))," ")</f>
        <v>6APG-4</v>
      </c>
      <c r="D139" s="131" t="str">
        <f>IFERROR(INDEX(القاعدة!D:D,MATCH(ahlamine!A139,القاعدة!$A:$A,0))," ")</f>
        <v>E142094383</v>
      </c>
      <c r="E139" s="131" t="str">
        <f>IFERROR(INDEX(القاعدة!E:E,MATCH(ahlamine!A139,القاعدة!$A:$A,0))," ")</f>
        <v>أهلمين13</v>
      </c>
      <c r="F139" s="131" t="str">
        <f>IFERROR(INDEX(القاعدة!F:F,MATCH(ahlamine!A139,القاعدة!$A:$A,0))," ")</f>
        <v>أنثى</v>
      </c>
      <c r="G139" s="131" t="str">
        <f>IFERROR(INDEX(القاعدة!G:G,MATCH(ahlamine!A139,القاعدة!$A:$A,0))," ")</f>
        <v xml:space="preserve"> </v>
      </c>
      <c r="H139" s="131">
        <f>IFERROR(INDEX(القاعدة!H:H,MATCH(ahlamine!A139,القاعدة!$A:$A,0))," ")</f>
        <v>2</v>
      </c>
      <c r="I139" s="131">
        <f>IFERROR(INDEX(القاعدة!I:I,MATCH(ahlamine!A139,القاعدة!$A:$A,0))," ")</f>
        <v>1</v>
      </c>
      <c r="J139" s="135">
        <f>IFERROR(INDEX(القاعدة!J:J,MATCH(ahlamine!A139,القاعدة!$A:$A,0))," ")</f>
        <v>4.92</v>
      </c>
      <c r="K139" s="135">
        <f>IFERROR(INDEX(القاعدة!L:L,MATCH(ahlamine!A139,القاعدة!$A:$A,0))," ")</f>
        <v>2.79</v>
      </c>
      <c r="L139" s="136">
        <f t="shared" ref="L139:L202" si="12">IFERROR(AVERAGE(J139:K139),"")</f>
        <v>3.855</v>
      </c>
      <c r="M139" s="31" t="str">
        <f t="shared" ref="M139:M202" si="13">IF(ISBLANK(L139)," ",IF(L139&lt;=2.5,"توبيخ",IF(AND(L139&gt;=2.51,L139&lt;=3),"إنذار",IF(AND(L139&gt;=3.001,L139&lt;=4),"تنبيه",IF(AND(L139&gt;=6,L139&lt;=6.99),"لوحة الشرف",IF(AND(L139&gt;=7,L139&lt;=7.99),"تشجيع",IF(AND(L139&gt;=8,L139&lt;=9.99),"تنويه","")))))))</f>
        <v>تنبيه</v>
      </c>
      <c r="N139" s="141">
        <f>IFERROR(RANK(L139,ahlamine31)+COUNTIF($L$10:L139,L139)-1," ")</f>
        <v>384</v>
      </c>
      <c r="O139" s="141">
        <v>130</v>
      </c>
      <c r="P139" s="137"/>
    </row>
    <row r="140" spans="1:16" x14ac:dyDescent="0.3">
      <c r="A140" s="140" t="str">
        <f t="shared" si="11"/>
        <v>أهلامين_131</v>
      </c>
      <c r="B140" s="30" t="str">
        <f>C140&amp;"_"&amp;COUNTIF($C$10:$C$10:C140,C140)</f>
        <v>6APG-4_14</v>
      </c>
      <c r="C140" s="131" t="str">
        <f>IFERROR(INDEX(القاعدة!C:C,MATCH(ahlamine!A140,القاعدة!$A:$A,0))," ")</f>
        <v>6APG-4</v>
      </c>
      <c r="D140" s="131" t="str">
        <f>IFERROR(INDEX(القاعدة!D:D,MATCH(ahlamine!A140,القاعدة!$A:$A,0))," ")</f>
        <v>E142121685</v>
      </c>
      <c r="E140" s="131" t="str">
        <f>IFERROR(INDEX(القاعدة!E:E,MATCH(ahlamine!A140,القاعدة!$A:$A,0))," ")</f>
        <v>أهلمين14</v>
      </c>
      <c r="F140" s="131" t="str">
        <f>IFERROR(INDEX(القاعدة!F:F,MATCH(ahlamine!A140,القاعدة!$A:$A,0))," ")</f>
        <v>أنثى</v>
      </c>
      <c r="G140" s="131" t="str">
        <f>IFERROR(INDEX(القاعدة!G:G,MATCH(ahlamine!A140,القاعدة!$A:$A,0))," ")</f>
        <v xml:space="preserve"> </v>
      </c>
      <c r="H140" s="131">
        <f>IFERROR(INDEX(القاعدة!H:H,MATCH(ahlamine!A140,القاعدة!$A:$A,0))," ")</f>
        <v>1</v>
      </c>
      <c r="I140" s="131">
        <f>IFERROR(INDEX(القاعدة!I:I,MATCH(ahlamine!A140,القاعدة!$A:$A,0))," ")</f>
        <v>1</v>
      </c>
      <c r="J140" s="135">
        <f>IFERROR(INDEX(القاعدة!J:J,MATCH(ahlamine!A140,القاعدة!$A:$A,0))," ")</f>
        <v>5.95</v>
      </c>
      <c r="K140" s="135">
        <f>IFERROR(INDEX(القاعدة!L:L,MATCH(ahlamine!A140,القاعدة!$A:$A,0))," ")</f>
        <v>6.64</v>
      </c>
      <c r="L140" s="136">
        <f t="shared" si="12"/>
        <v>6.2949999999999999</v>
      </c>
      <c r="M140" s="31" t="str">
        <f t="shared" si="13"/>
        <v>لوحة الشرف</v>
      </c>
      <c r="N140" s="141">
        <f>IFERROR(RANK(L140,ahlamine31)+COUNTIF($L$10:L140,L140)-1," ")</f>
        <v>184</v>
      </c>
      <c r="O140" s="141">
        <v>131</v>
      </c>
      <c r="P140" s="137"/>
    </row>
    <row r="141" spans="1:16" x14ac:dyDescent="0.3">
      <c r="A141" s="140" t="str">
        <f t="shared" si="11"/>
        <v>أهلامين_132</v>
      </c>
      <c r="B141" s="30" t="str">
        <f>C141&amp;"_"&amp;COUNTIF($C$10:$C$10:C141,C141)</f>
        <v>6APG-4_15</v>
      </c>
      <c r="C141" s="131" t="str">
        <f>IFERROR(INDEX(القاعدة!C:C,MATCH(ahlamine!A141,القاعدة!$A:$A,0))," ")</f>
        <v>6APG-4</v>
      </c>
      <c r="D141" s="131" t="str">
        <f>IFERROR(INDEX(القاعدة!D:D,MATCH(ahlamine!A141,القاعدة!$A:$A,0))," ")</f>
        <v>E144124234</v>
      </c>
      <c r="E141" s="131" t="str">
        <f>IFERROR(INDEX(القاعدة!E:E,MATCH(ahlamine!A141,القاعدة!$A:$A,0))," ")</f>
        <v>أهلمين15</v>
      </c>
      <c r="F141" s="131" t="str">
        <f>IFERROR(INDEX(القاعدة!F:F,MATCH(ahlamine!A141,القاعدة!$A:$A,0))," ")</f>
        <v>أنثى</v>
      </c>
      <c r="G141" s="131" t="str">
        <f>IFERROR(INDEX(القاعدة!G:G,MATCH(ahlamine!A141,القاعدة!$A:$A,0))," ")</f>
        <v xml:space="preserve"> </v>
      </c>
      <c r="H141" s="131">
        <f>IFERROR(INDEX(القاعدة!H:H,MATCH(ahlamine!A141,القاعدة!$A:$A,0))," ")</f>
        <v>1</v>
      </c>
      <c r="I141" s="131">
        <f>IFERROR(INDEX(القاعدة!I:I,MATCH(ahlamine!A141,القاعدة!$A:$A,0))," ")</f>
        <v>1</v>
      </c>
      <c r="J141" s="135">
        <f>IFERROR(INDEX(القاعدة!J:J,MATCH(ahlamine!A141,القاعدة!$A:$A,0))," ")</f>
        <v>5.6</v>
      </c>
      <c r="K141" s="135">
        <f>IFERROR(INDEX(القاعدة!L:L,MATCH(ahlamine!A141,القاعدة!$A:$A,0))," ")</f>
        <v>6.77</v>
      </c>
      <c r="L141" s="136">
        <f t="shared" si="12"/>
        <v>6.1849999999999996</v>
      </c>
      <c r="M141" s="31" t="str">
        <f t="shared" si="13"/>
        <v>لوحة الشرف</v>
      </c>
      <c r="N141" s="141">
        <f>IFERROR(RANK(L141,ahlamine31)+COUNTIF($L$10:L141,L141)-1," ")</f>
        <v>204</v>
      </c>
      <c r="O141" s="141">
        <v>132</v>
      </c>
      <c r="P141" s="137"/>
    </row>
    <row r="142" spans="1:16" x14ac:dyDescent="0.3">
      <c r="A142" s="140" t="str">
        <f t="shared" si="11"/>
        <v>أهلامين_133</v>
      </c>
      <c r="B142" s="30" t="str">
        <f>C142&amp;"_"&amp;COUNTIF($C$10:$C$10:C142,C142)</f>
        <v>6APG-4_16</v>
      </c>
      <c r="C142" s="131" t="str">
        <f>IFERROR(INDEX(القاعدة!C:C,MATCH(ahlamine!A142,القاعدة!$A:$A,0))," ")</f>
        <v>6APG-4</v>
      </c>
      <c r="D142" s="131" t="str">
        <f>IFERROR(INDEX(القاعدة!D:D,MATCH(ahlamine!A142,القاعدة!$A:$A,0))," ")</f>
        <v>E144124236</v>
      </c>
      <c r="E142" s="131" t="str">
        <f>IFERROR(INDEX(القاعدة!E:E,MATCH(ahlamine!A142,القاعدة!$A:$A,0))," ")</f>
        <v>أهلمين16</v>
      </c>
      <c r="F142" s="131" t="str">
        <f>IFERROR(INDEX(القاعدة!F:F,MATCH(ahlamine!A142,القاعدة!$A:$A,0))," ")</f>
        <v>أنثى</v>
      </c>
      <c r="G142" s="131" t="str">
        <f>IFERROR(INDEX(القاعدة!G:G,MATCH(ahlamine!A142,القاعدة!$A:$A,0))," ")</f>
        <v xml:space="preserve"> </v>
      </c>
      <c r="H142" s="131">
        <f>IFERROR(INDEX(القاعدة!H:H,MATCH(ahlamine!A142,القاعدة!$A:$A,0))," ")</f>
        <v>1</v>
      </c>
      <c r="I142" s="131">
        <f>IFERROR(INDEX(القاعدة!I:I,MATCH(ahlamine!A142,القاعدة!$A:$A,0))," ")</f>
        <v>1</v>
      </c>
      <c r="J142" s="135">
        <f>IFERROR(INDEX(القاعدة!J:J,MATCH(ahlamine!A142,القاعدة!$A:$A,0))," ")</f>
        <v>5.05</v>
      </c>
      <c r="K142" s="135">
        <f>IFERROR(INDEX(القاعدة!L:L,MATCH(ahlamine!A142,القاعدة!$A:$A,0))," ")</f>
        <v>4.1900000000000004</v>
      </c>
      <c r="L142" s="136">
        <f t="shared" si="12"/>
        <v>4.62</v>
      </c>
      <c r="M142" s="31" t="str">
        <f t="shared" si="13"/>
        <v/>
      </c>
      <c r="N142" s="141">
        <f>IFERROR(RANK(L142,ahlamine31)+COUNTIF($L$10:L142,L142)-1," ")</f>
        <v>364</v>
      </c>
      <c r="O142" s="141">
        <v>133</v>
      </c>
      <c r="P142" s="137"/>
    </row>
    <row r="143" spans="1:16" x14ac:dyDescent="0.3">
      <c r="A143" s="140" t="str">
        <f t="shared" si="11"/>
        <v>أهلامين_134</v>
      </c>
      <c r="B143" s="30" t="str">
        <f>C143&amp;"_"&amp;COUNTIF($C$10:$C$10:C143,C143)</f>
        <v>6APG-4_17</v>
      </c>
      <c r="C143" s="131" t="str">
        <f>IFERROR(INDEX(القاعدة!C:C,MATCH(ahlamine!A143,القاعدة!$A:$A,0))," ")</f>
        <v>6APG-4</v>
      </c>
      <c r="D143" s="131" t="str">
        <f>IFERROR(INDEX(القاعدة!D:D,MATCH(ahlamine!A143,القاعدة!$A:$A,0))," ")</f>
        <v>E144124238</v>
      </c>
      <c r="E143" s="131" t="str">
        <f>IFERROR(INDEX(القاعدة!E:E,MATCH(ahlamine!A143,القاعدة!$A:$A,0))," ")</f>
        <v>أهلمين17</v>
      </c>
      <c r="F143" s="131" t="str">
        <f>IFERROR(INDEX(القاعدة!F:F,MATCH(ahlamine!A143,القاعدة!$A:$A,0))," ")</f>
        <v>أنثى</v>
      </c>
      <c r="G143" s="131" t="str">
        <f>IFERROR(INDEX(القاعدة!G:G,MATCH(ahlamine!A143,القاعدة!$A:$A,0))," ")</f>
        <v xml:space="preserve"> </v>
      </c>
      <c r="H143" s="131">
        <f>IFERROR(INDEX(القاعدة!H:H,MATCH(ahlamine!A143,القاعدة!$A:$A,0))," ")</f>
        <v>1</v>
      </c>
      <c r="I143" s="131">
        <f>IFERROR(INDEX(القاعدة!I:I,MATCH(ahlamine!A143,القاعدة!$A:$A,0))," ")</f>
        <v>1</v>
      </c>
      <c r="J143" s="135">
        <f>IFERROR(INDEX(القاعدة!J:J,MATCH(ahlamine!A143,القاعدة!$A:$A,0))," ")</f>
        <v>5.3</v>
      </c>
      <c r="K143" s="135">
        <f>IFERROR(INDEX(القاعدة!L:L,MATCH(ahlamine!A143,القاعدة!$A:$A,0))," ")</f>
        <v>5.08</v>
      </c>
      <c r="L143" s="136">
        <f t="shared" si="12"/>
        <v>5.1899999999999995</v>
      </c>
      <c r="M143" s="31" t="str">
        <f t="shared" si="13"/>
        <v/>
      </c>
      <c r="N143" s="141">
        <f>IFERROR(RANK(L143,ahlamine31)+COUNTIF($L$10:L143,L143)-1," ")</f>
        <v>314</v>
      </c>
      <c r="O143" s="141">
        <v>134</v>
      </c>
      <c r="P143" s="137"/>
    </row>
    <row r="144" spans="1:16" x14ac:dyDescent="0.3">
      <c r="A144" s="140" t="str">
        <f t="shared" si="11"/>
        <v>أهلامين_135</v>
      </c>
      <c r="B144" s="30" t="str">
        <f>C144&amp;"_"&amp;COUNTIF($C$10:$C$10:C144,C144)</f>
        <v>6APG-4_18</v>
      </c>
      <c r="C144" s="131" t="str">
        <f>IFERROR(INDEX(القاعدة!C:C,MATCH(ahlamine!A144,القاعدة!$A:$A,0))," ")</f>
        <v>6APG-4</v>
      </c>
      <c r="D144" s="131" t="str">
        <f>IFERROR(INDEX(القاعدة!D:D,MATCH(ahlamine!A144,القاعدة!$A:$A,0))," ")</f>
        <v>E147108468</v>
      </c>
      <c r="E144" s="131" t="str">
        <f>IFERROR(INDEX(القاعدة!E:E,MATCH(ahlamine!A144,القاعدة!$A:$A,0))," ")</f>
        <v>أهلمين18</v>
      </c>
      <c r="F144" s="131" t="str">
        <f>IFERROR(INDEX(القاعدة!F:F,MATCH(ahlamine!A144,القاعدة!$A:$A,0))," ")</f>
        <v>أنثى</v>
      </c>
      <c r="G144" s="131">
        <f>IFERROR(INDEX(القاعدة!G:G,MATCH(ahlamine!A144,القاعدة!$A:$A,0))," ")</f>
        <v>1</v>
      </c>
      <c r="H144" s="131">
        <f>IFERROR(INDEX(القاعدة!H:H,MATCH(ahlamine!A144,القاعدة!$A:$A,0))," ")</f>
        <v>1</v>
      </c>
      <c r="I144" s="131">
        <f>IFERROR(INDEX(القاعدة!I:I,MATCH(ahlamine!A144,القاعدة!$A:$A,0))," ")</f>
        <v>1</v>
      </c>
      <c r="J144" s="135">
        <f>IFERROR(INDEX(القاعدة!J:J,MATCH(ahlamine!A144,القاعدة!$A:$A,0))," ")</f>
        <v>5.16</v>
      </c>
      <c r="K144" s="135">
        <f>IFERROR(INDEX(القاعدة!L:L,MATCH(ahlamine!A144,القاعدة!$A:$A,0))," ")</f>
        <v>6.31</v>
      </c>
      <c r="L144" s="136">
        <f t="shared" si="12"/>
        <v>5.7349999999999994</v>
      </c>
      <c r="M144" s="31" t="str">
        <f t="shared" si="13"/>
        <v/>
      </c>
      <c r="N144" s="141">
        <f>IFERROR(RANK(L144,ahlamine31)+COUNTIF($L$10:L144,L144)-1," ")</f>
        <v>254</v>
      </c>
      <c r="O144" s="141">
        <v>135</v>
      </c>
      <c r="P144" s="137"/>
    </row>
    <row r="145" spans="1:16" x14ac:dyDescent="0.3">
      <c r="A145" s="140" t="str">
        <f t="shared" si="11"/>
        <v>أهلامين_136</v>
      </c>
      <c r="B145" s="30" t="str">
        <f>C145&amp;"_"&amp;COUNTIF($C$10:$C$10:C145,C145)</f>
        <v>6APG-4_19</v>
      </c>
      <c r="C145" s="131" t="str">
        <f>IFERROR(INDEX(القاعدة!C:C,MATCH(ahlamine!A145,القاعدة!$A:$A,0))," ")</f>
        <v>6APG-4</v>
      </c>
      <c r="D145" s="131" t="str">
        <f>IFERROR(INDEX(القاعدة!D:D,MATCH(ahlamine!A145,القاعدة!$A:$A,0))," ")</f>
        <v>E148029910</v>
      </c>
      <c r="E145" s="131" t="str">
        <f>IFERROR(INDEX(القاعدة!E:E,MATCH(ahlamine!A145,القاعدة!$A:$A,0))," ")</f>
        <v>أهلمين19</v>
      </c>
      <c r="F145" s="131" t="str">
        <f>IFERROR(INDEX(القاعدة!F:F,MATCH(ahlamine!A145,القاعدة!$A:$A,0))," ")</f>
        <v>أنثى</v>
      </c>
      <c r="G145" s="131" t="str">
        <f>IFERROR(INDEX(القاعدة!G:G,MATCH(ahlamine!A145,القاعدة!$A:$A,0))," ")</f>
        <v xml:space="preserve"> </v>
      </c>
      <c r="H145" s="131">
        <f>IFERROR(INDEX(القاعدة!H:H,MATCH(ahlamine!A145,القاعدة!$A:$A,0))," ")</f>
        <v>1</v>
      </c>
      <c r="I145" s="131">
        <f>IFERROR(INDEX(القاعدة!I:I,MATCH(ahlamine!A145,القاعدة!$A:$A,0))," ")</f>
        <v>1</v>
      </c>
      <c r="J145" s="135">
        <f>IFERROR(INDEX(القاعدة!J:J,MATCH(ahlamine!A145,القاعدة!$A:$A,0))," ")</f>
        <v>8.27</v>
      </c>
      <c r="K145" s="135">
        <f>IFERROR(INDEX(القاعدة!L:L,MATCH(ahlamine!A145,القاعدة!$A:$A,0))," ")</f>
        <v>9.33</v>
      </c>
      <c r="L145" s="136">
        <f t="shared" si="12"/>
        <v>8.8000000000000007</v>
      </c>
      <c r="M145" s="31" t="str">
        <f t="shared" si="13"/>
        <v>تنويه</v>
      </c>
      <c r="N145" s="141">
        <f>IFERROR(RANK(L145,ahlamine31)+COUNTIF($L$10:L145,L145)-1," ")</f>
        <v>14</v>
      </c>
      <c r="O145" s="141">
        <v>136</v>
      </c>
      <c r="P145" s="137"/>
    </row>
    <row r="146" spans="1:16" x14ac:dyDescent="0.3">
      <c r="A146" s="140" t="str">
        <f t="shared" si="11"/>
        <v>أهلامين_137</v>
      </c>
      <c r="B146" s="30" t="str">
        <f>C146&amp;"_"&amp;COUNTIF($C$10:$C$10:C146,C146)</f>
        <v>6APG-4_20</v>
      </c>
      <c r="C146" s="131" t="str">
        <f>IFERROR(INDEX(القاعدة!C:C,MATCH(ahlamine!A146,القاعدة!$A:$A,0))," ")</f>
        <v>6APG-4</v>
      </c>
      <c r="D146" s="131" t="str">
        <f>IFERROR(INDEX(القاعدة!D:D,MATCH(ahlamine!A146,القاعدة!$A:$A,0))," ")</f>
        <v>E148108395</v>
      </c>
      <c r="E146" s="131" t="str">
        <f>IFERROR(INDEX(القاعدة!E:E,MATCH(ahlamine!A146,القاعدة!$A:$A,0))," ")</f>
        <v>أهلمين20</v>
      </c>
      <c r="F146" s="131" t="str">
        <f>IFERROR(INDEX(القاعدة!F:F,MATCH(ahlamine!A146,القاعدة!$A:$A,0))," ")</f>
        <v>ذكر</v>
      </c>
      <c r="G146" s="131">
        <f>IFERROR(INDEX(القاعدة!G:G,MATCH(ahlamine!A146,القاعدة!$A:$A,0))," ")</f>
        <v>1</v>
      </c>
      <c r="H146" s="131">
        <f>IFERROR(INDEX(القاعدة!H:H,MATCH(ahlamine!A146,القاعدة!$A:$A,0))," ")</f>
        <v>1</v>
      </c>
      <c r="I146" s="131">
        <f>IFERROR(INDEX(القاعدة!I:I,MATCH(ahlamine!A146,القاعدة!$A:$A,0))," ")</f>
        <v>1</v>
      </c>
      <c r="J146" s="135">
        <f>IFERROR(INDEX(القاعدة!J:J,MATCH(ahlamine!A146,القاعدة!$A:$A,0))," ")</f>
        <v>5.21</v>
      </c>
      <c r="K146" s="135">
        <f>IFERROR(INDEX(القاعدة!L:L,MATCH(ahlamine!A146,القاعدة!$A:$A,0))," ")</f>
        <v>5.83</v>
      </c>
      <c r="L146" s="136">
        <f t="shared" si="12"/>
        <v>5.52</v>
      </c>
      <c r="M146" s="31" t="str">
        <f t="shared" si="13"/>
        <v/>
      </c>
      <c r="N146" s="141">
        <f>IFERROR(RANK(L146,ahlamine31)+COUNTIF($L$10:L146,L146)-1," ")</f>
        <v>284</v>
      </c>
      <c r="O146" s="141">
        <v>137</v>
      </c>
      <c r="P146" s="137"/>
    </row>
    <row r="147" spans="1:16" x14ac:dyDescent="0.3">
      <c r="A147" s="140" t="str">
        <f t="shared" si="11"/>
        <v>أهلامين_138</v>
      </c>
      <c r="B147" s="30" t="str">
        <f>C147&amp;"_"&amp;COUNTIF($C$10:$C$10:C147,C147)</f>
        <v>6APG-4_21</v>
      </c>
      <c r="C147" s="131" t="str">
        <f>IFERROR(INDEX(القاعدة!C:C,MATCH(ahlamine!A147,القاعدة!$A:$A,0))," ")</f>
        <v>6APG-4</v>
      </c>
      <c r="D147" s="131" t="str">
        <f>IFERROR(INDEX(القاعدة!D:D,MATCH(ahlamine!A147,القاعدة!$A:$A,0))," ")</f>
        <v>E149094374</v>
      </c>
      <c r="E147" s="131" t="str">
        <f>IFERROR(INDEX(القاعدة!E:E,MATCH(ahlamine!A147,القاعدة!$A:$A,0))," ")</f>
        <v>أهلمين21</v>
      </c>
      <c r="F147" s="131" t="str">
        <f>IFERROR(INDEX(القاعدة!F:F,MATCH(ahlamine!A147,القاعدة!$A:$A,0))," ")</f>
        <v>أنثى</v>
      </c>
      <c r="G147" s="131" t="str">
        <f>IFERROR(INDEX(القاعدة!G:G,MATCH(ahlamine!A147,القاعدة!$A:$A,0))," ")</f>
        <v xml:space="preserve"> </v>
      </c>
      <c r="H147" s="131">
        <f>IFERROR(INDEX(القاعدة!H:H,MATCH(ahlamine!A147,القاعدة!$A:$A,0))," ")</f>
        <v>1</v>
      </c>
      <c r="I147" s="131">
        <f>IFERROR(INDEX(القاعدة!I:I,MATCH(ahlamine!A147,القاعدة!$A:$A,0))," ")</f>
        <v>1</v>
      </c>
      <c r="J147" s="135">
        <f>IFERROR(INDEX(القاعدة!J:J,MATCH(ahlamine!A147,القاعدة!$A:$A,0))," ")</f>
        <v>5.3</v>
      </c>
      <c r="K147" s="135">
        <f>IFERROR(INDEX(القاعدة!L:L,MATCH(ahlamine!A147,القاعدة!$A:$A,0))," ")</f>
        <v>4.5</v>
      </c>
      <c r="L147" s="136">
        <f t="shared" si="12"/>
        <v>4.9000000000000004</v>
      </c>
      <c r="M147" s="31" t="str">
        <f t="shared" si="13"/>
        <v/>
      </c>
      <c r="N147" s="141">
        <f>IFERROR(RANK(L147,ahlamine31)+COUNTIF($L$10:L147,L147)-1," ")</f>
        <v>344</v>
      </c>
      <c r="O147" s="141">
        <v>138</v>
      </c>
      <c r="P147" s="137"/>
    </row>
    <row r="148" spans="1:16" x14ac:dyDescent="0.3">
      <c r="A148" s="140" t="str">
        <f t="shared" si="11"/>
        <v>أهلامين_139</v>
      </c>
      <c r="B148" s="30" t="str">
        <f>C148&amp;"_"&amp;COUNTIF($C$10:$C$10:C148,C148)</f>
        <v>6APG-4_22</v>
      </c>
      <c r="C148" s="131" t="str">
        <f>IFERROR(INDEX(القاعدة!C:C,MATCH(ahlamine!A148,القاعدة!$A:$A,0))," ")</f>
        <v>6APG-4</v>
      </c>
      <c r="D148" s="131" t="str">
        <f>IFERROR(INDEX(القاعدة!D:D,MATCH(ahlamine!A148,القاعدة!$A:$A,0))," ")</f>
        <v>E149095399</v>
      </c>
      <c r="E148" s="131" t="str">
        <f>IFERROR(INDEX(القاعدة!E:E,MATCH(ahlamine!A148,القاعدة!$A:$A,0))," ")</f>
        <v>أهلمين22</v>
      </c>
      <c r="F148" s="131" t="str">
        <f>IFERROR(INDEX(القاعدة!F:F,MATCH(ahlamine!A148,القاعدة!$A:$A,0))," ")</f>
        <v>ذكر</v>
      </c>
      <c r="G148" s="131" t="str">
        <f>IFERROR(INDEX(القاعدة!G:G,MATCH(ahlamine!A148,القاعدة!$A:$A,0))," ")</f>
        <v xml:space="preserve"> </v>
      </c>
      <c r="H148" s="131">
        <f>IFERROR(INDEX(القاعدة!H:H,MATCH(ahlamine!A148,القاعدة!$A:$A,0))," ")</f>
        <v>2</v>
      </c>
      <c r="I148" s="131">
        <f>IFERROR(INDEX(القاعدة!I:I,MATCH(ahlamine!A148,القاعدة!$A:$A,0))," ")</f>
        <v>1</v>
      </c>
      <c r="J148" s="135">
        <f>IFERROR(INDEX(القاعدة!J:J,MATCH(ahlamine!A148,القاعدة!$A:$A,0))," ")</f>
        <v>5.15</v>
      </c>
      <c r="K148" s="135">
        <f>IFERROR(INDEX(القاعدة!L:L,MATCH(ahlamine!A148,القاعدة!$A:$A,0))," ")</f>
        <v>5.61</v>
      </c>
      <c r="L148" s="136">
        <f t="shared" si="12"/>
        <v>5.3800000000000008</v>
      </c>
      <c r="M148" s="31" t="str">
        <f t="shared" si="13"/>
        <v/>
      </c>
      <c r="N148" s="141">
        <f>IFERROR(RANK(L148,ahlamine31)+COUNTIF($L$10:L148,L148)-1," ")</f>
        <v>294</v>
      </c>
      <c r="O148" s="141">
        <v>139</v>
      </c>
      <c r="P148" s="137"/>
    </row>
    <row r="149" spans="1:16" x14ac:dyDescent="0.3">
      <c r="A149" s="140" t="str">
        <f t="shared" si="11"/>
        <v>أهلامين_140</v>
      </c>
      <c r="B149" s="30" t="str">
        <f>C149&amp;"_"&amp;COUNTIF($C$10:$C$10:C149,C149)</f>
        <v>6APG-4_23</v>
      </c>
      <c r="C149" s="131" t="str">
        <f>IFERROR(INDEX(القاعدة!C:C,MATCH(ahlamine!A149,القاعدة!$A:$A,0))," ")</f>
        <v>6APG-4</v>
      </c>
      <c r="D149" s="131" t="str">
        <f>IFERROR(INDEX(القاعدة!D:D,MATCH(ahlamine!A149,القاعدة!$A:$A,0))," ")</f>
        <v>E149099449</v>
      </c>
      <c r="E149" s="131" t="str">
        <f>IFERROR(INDEX(القاعدة!E:E,MATCH(ahlamine!A149,القاعدة!$A:$A,0))," ")</f>
        <v>أهلمين23</v>
      </c>
      <c r="F149" s="131" t="str">
        <f>IFERROR(INDEX(القاعدة!F:F,MATCH(ahlamine!A149,القاعدة!$A:$A,0))," ")</f>
        <v>أنثى</v>
      </c>
      <c r="G149" s="131" t="str">
        <f>IFERROR(INDEX(القاعدة!G:G,MATCH(ahlamine!A149,القاعدة!$A:$A,0))," ")</f>
        <v xml:space="preserve"> </v>
      </c>
      <c r="H149" s="131">
        <f>IFERROR(INDEX(القاعدة!H:H,MATCH(ahlamine!A149,القاعدة!$A:$A,0))," ")</f>
        <v>1</v>
      </c>
      <c r="I149" s="131">
        <f>IFERROR(INDEX(القاعدة!I:I,MATCH(ahlamine!A149,القاعدة!$A:$A,0))," ")</f>
        <v>1</v>
      </c>
      <c r="J149" s="135">
        <f>IFERROR(INDEX(القاعدة!J:J,MATCH(ahlamine!A149,القاعدة!$A:$A,0))," ")</f>
        <v>6.34</v>
      </c>
      <c r="K149" s="135">
        <f>IFERROR(INDEX(القاعدة!L:L,MATCH(ahlamine!A149,القاعدة!$A:$A,0))," ")</f>
        <v>7.64</v>
      </c>
      <c r="L149" s="136">
        <f t="shared" si="12"/>
        <v>6.99</v>
      </c>
      <c r="M149" s="31" t="str">
        <f t="shared" si="13"/>
        <v>لوحة الشرف</v>
      </c>
      <c r="N149" s="141">
        <f>IFERROR(RANK(L149,ahlamine31)+COUNTIF($L$10:L149,L149)-1," ")</f>
        <v>74</v>
      </c>
      <c r="O149" s="141">
        <v>140</v>
      </c>
      <c r="P149" s="137"/>
    </row>
    <row r="150" spans="1:16" x14ac:dyDescent="0.3">
      <c r="A150" s="140" t="str">
        <f t="shared" si="11"/>
        <v>أهلامين_141</v>
      </c>
      <c r="B150" s="30" t="str">
        <f>C150&amp;"_"&amp;COUNTIF($C$10:$C$10:C150,C150)</f>
        <v>6APG-4_24</v>
      </c>
      <c r="C150" s="131" t="str">
        <f>IFERROR(INDEX(القاعدة!C:C,MATCH(ahlamine!A150,القاعدة!$A:$A,0))," ")</f>
        <v>6APG-4</v>
      </c>
      <c r="D150" s="131" t="str">
        <f>IFERROR(INDEX(القاعدة!D:D,MATCH(ahlamine!A150,القاعدة!$A:$A,0))," ")</f>
        <v>E149099450</v>
      </c>
      <c r="E150" s="131" t="str">
        <f>IFERROR(INDEX(القاعدة!E:E,MATCH(ahlamine!A150,القاعدة!$A:$A,0))," ")</f>
        <v>أهلمين24</v>
      </c>
      <c r="F150" s="131" t="str">
        <f>IFERROR(INDEX(القاعدة!F:F,MATCH(ahlamine!A150,القاعدة!$A:$A,0))," ")</f>
        <v>أنثى</v>
      </c>
      <c r="G150" s="131" t="str">
        <f>IFERROR(INDEX(القاعدة!G:G,MATCH(ahlamine!A150,القاعدة!$A:$A,0))," ")</f>
        <v xml:space="preserve"> </v>
      </c>
      <c r="H150" s="131">
        <f>IFERROR(INDEX(القاعدة!H:H,MATCH(ahlamine!A150,القاعدة!$A:$A,0))," ")</f>
        <v>1</v>
      </c>
      <c r="I150" s="131">
        <f>IFERROR(INDEX(القاعدة!I:I,MATCH(ahlamine!A150,القاعدة!$A:$A,0))," ")</f>
        <v>1</v>
      </c>
      <c r="J150" s="135">
        <f>IFERROR(INDEX(القاعدة!J:J,MATCH(ahlamine!A150,القاعدة!$A:$A,0))," ")</f>
        <v>5.0199999999999996</v>
      </c>
      <c r="K150" s="135">
        <f>IFERROR(INDEX(القاعدة!L:L,MATCH(ahlamine!A150,القاعدة!$A:$A,0))," ")</f>
        <v>5.61</v>
      </c>
      <c r="L150" s="136">
        <f t="shared" si="12"/>
        <v>5.3149999999999995</v>
      </c>
      <c r="M150" s="31" t="str">
        <f t="shared" si="13"/>
        <v/>
      </c>
      <c r="N150" s="141">
        <f>IFERROR(RANK(L150,ahlamine31)+COUNTIF($L$10:L150,L150)-1," ")</f>
        <v>304</v>
      </c>
      <c r="O150" s="141">
        <v>141</v>
      </c>
      <c r="P150" s="137"/>
    </row>
    <row r="151" spans="1:16" x14ac:dyDescent="0.3">
      <c r="A151" s="140" t="str">
        <f t="shared" si="11"/>
        <v>أهلامين_142</v>
      </c>
      <c r="B151" s="30" t="str">
        <f>C151&amp;"_"&amp;COUNTIF($C$10:$C$10:C151,C151)</f>
        <v>6APG-4_25</v>
      </c>
      <c r="C151" s="131" t="str">
        <f>IFERROR(INDEX(القاعدة!C:C,MATCH(ahlamine!A151,القاعدة!$A:$A,0))," ")</f>
        <v>6APG-4</v>
      </c>
      <c r="D151" s="131" t="str">
        <f>IFERROR(INDEX(القاعدة!D:D,MATCH(ahlamine!A151,القاعدة!$A:$A,0))," ")</f>
        <v>E149099452</v>
      </c>
      <c r="E151" s="131" t="str">
        <f>IFERROR(INDEX(القاعدة!E:E,MATCH(ahlamine!A151,القاعدة!$A:$A,0))," ")</f>
        <v>أهلمين25</v>
      </c>
      <c r="F151" s="131" t="str">
        <f>IFERROR(INDEX(القاعدة!F:F,MATCH(ahlamine!A151,القاعدة!$A:$A,0))," ")</f>
        <v>أنثى</v>
      </c>
      <c r="G151" s="131" t="str">
        <f>IFERROR(INDEX(القاعدة!G:G,MATCH(ahlamine!A151,القاعدة!$A:$A,0))," ")</f>
        <v xml:space="preserve"> </v>
      </c>
      <c r="H151" s="131">
        <f>IFERROR(INDEX(القاعدة!H:H,MATCH(ahlamine!A151,القاعدة!$A:$A,0))," ")</f>
        <v>1</v>
      </c>
      <c r="I151" s="131">
        <f>IFERROR(INDEX(القاعدة!I:I,MATCH(ahlamine!A151,القاعدة!$A:$A,0))," ")</f>
        <v>1</v>
      </c>
      <c r="J151" s="135">
        <f>IFERROR(INDEX(القاعدة!J:J,MATCH(ahlamine!A151,القاعدة!$A:$A,0))," ")</f>
        <v>5.35</v>
      </c>
      <c r="K151" s="135">
        <f>IFERROR(INDEX(القاعدة!L:L,MATCH(ahlamine!A151,القاعدة!$A:$A,0))," ")</f>
        <v>6.5</v>
      </c>
      <c r="L151" s="136">
        <f t="shared" si="12"/>
        <v>5.9249999999999998</v>
      </c>
      <c r="M151" s="31" t="str">
        <f t="shared" si="13"/>
        <v/>
      </c>
      <c r="N151" s="141">
        <f>IFERROR(RANK(L151,ahlamine31)+COUNTIF($L$10:L151,L151)-1," ")</f>
        <v>234</v>
      </c>
      <c r="O151" s="141">
        <v>142</v>
      </c>
      <c r="P151" s="137"/>
    </row>
    <row r="152" spans="1:16" x14ac:dyDescent="0.3">
      <c r="A152" s="140" t="str">
        <f t="shared" si="11"/>
        <v>أهلامين_143</v>
      </c>
      <c r="B152" s="30" t="str">
        <f>C152&amp;"_"&amp;COUNTIF($C$10:$C$10:C152,C152)</f>
        <v>6APG-4_26</v>
      </c>
      <c r="C152" s="131" t="str">
        <f>IFERROR(INDEX(القاعدة!C:C,MATCH(ahlamine!A152,القاعدة!$A:$A,0))," ")</f>
        <v>6APG-4</v>
      </c>
      <c r="D152" s="131" t="str">
        <f>IFERROR(INDEX(القاعدة!D:D,MATCH(ahlamine!A152,القاعدة!$A:$A,0))," ")</f>
        <v>E148200432</v>
      </c>
      <c r="E152" s="131" t="str">
        <f>IFERROR(INDEX(القاعدة!E:E,MATCH(ahlamine!A152,القاعدة!$A:$A,0))," ")</f>
        <v>أهلمين26</v>
      </c>
      <c r="F152" s="131" t="str">
        <f>IFERROR(INDEX(القاعدة!F:F,MATCH(ahlamine!A152,القاعدة!$A:$A,0))," ")</f>
        <v>أنثى</v>
      </c>
      <c r="G152" s="131" t="str">
        <f>IFERROR(INDEX(القاعدة!G:G,MATCH(ahlamine!A152,القاعدة!$A:$A,0))," ")</f>
        <v xml:space="preserve"> </v>
      </c>
      <c r="H152" s="131">
        <f>IFERROR(INDEX(القاعدة!H:H,MATCH(ahlamine!A152,القاعدة!$A:$A,0))," ")</f>
        <v>1</v>
      </c>
      <c r="I152" s="131">
        <f>IFERROR(INDEX(القاعدة!I:I,MATCH(ahlamine!A152,القاعدة!$A:$A,0))," ")</f>
        <v>1</v>
      </c>
      <c r="J152" s="135">
        <f>IFERROR(INDEX(القاعدة!J:J,MATCH(ahlamine!A152,القاعدة!$A:$A,0))," ")</f>
        <v>6.57</v>
      </c>
      <c r="K152" s="135">
        <f>IFERROR(INDEX(القاعدة!L:L,MATCH(ahlamine!A152,القاعدة!$A:$A,0))," ")</f>
        <v>7.16</v>
      </c>
      <c r="L152" s="136">
        <f t="shared" si="12"/>
        <v>6.8650000000000002</v>
      </c>
      <c r="M152" s="31" t="str">
        <f t="shared" si="13"/>
        <v>لوحة الشرف</v>
      </c>
      <c r="N152" s="141">
        <f>IFERROR(RANK(L152,ahlamine31)+COUNTIF($L$10:L152,L152)-1," ")</f>
        <v>104</v>
      </c>
      <c r="O152" s="141">
        <v>143</v>
      </c>
      <c r="P152" s="137"/>
    </row>
    <row r="153" spans="1:16" x14ac:dyDescent="0.3">
      <c r="A153" s="140" t="str">
        <f t="shared" si="11"/>
        <v>أهلامين_144</v>
      </c>
      <c r="B153" s="30" t="str">
        <f>C153&amp;"_"&amp;COUNTIF($C$10:$C$10:C153,C153)</f>
        <v>6APG-4_27</v>
      </c>
      <c r="C153" s="131" t="str">
        <f>IFERROR(INDEX(القاعدة!C:C,MATCH(ahlamine!A153,القاعدة!$A:$A,0))," ")</f>
        <v>6APG-4</v>
      </c>
      <c r="D153" s="131" t="str">
        <f>IFERROR(INDEX(القاعدة!D:D,MATCH(ahlamine!A153,القاعدة!$A:$A,0))," ")</f>
        <v>E149099454</v>
      </c>
      <c r="E153" s="131" t="str">
        <f>IFERROR(INDEX(القاعدة!E:E,MATCH(ahlamine!A153,القاعدة!$A:$A,0))," ")</f>
        <v>أهلمين27</v>
      </c>
      <c r="F153" s="131" t="str">
        <f>IFERROR(INDEX(القاعدة!F:F,MATCH(ahlamine!A153,القاعدة!$A:$A,0))," ")</f>
        <v>أنثى</v>
      </c>
      <c r="G153" s="131" t="str">
        <f>IFERROR(INDEX(القاعدة!G:G,MATCH(ahlamine!A153,القاعدة!$A:$A,0))," ")</f>
        <v xml:space="preserve"> </v>
      </c>
      <c r="H153" s="131">
        <f>IFERROR(INDEX(القاعدة!H:H,MATCH(ahlamine!A153,القاعدة!$A:$A,0))," ")</f>
        <v>1</v>
      </c>
      <c r="I153" s="131">
        <f>IFERROR(INDEX(القاعدة!I:I,MATCH(ahlamine!A153,القاعدة!$A:$A,0))," ")</f>
        <v>1</v>
      </c>
      <c r="J153" s="135">
        <f>IFERROR(INDEX(القاعدة!J:J,MATCH(ahlamine!A153,القاعدة!$A:$A,0))," ")</f>
        <v>6.8</v>
      </c>
      <c r="K153" s="135">
        <f>IFERROR(INDEX(القاعدة!L:L,MATCH(ahlamine!A153,القاعدة!$A:$A,0))," ")</f>
        <v>8.31</v>
      </c>
      <c r="L153" s="136">
        <f t="shared" si="12"/>
        <v>7.5549999999999997</v>
      </c>
      <c r="M153" s="31" t="str">
        <f t="shared" si="13"/>
        <v>تشجيع</v>
      </c>
      <c r="N153" s="141">
        <f>IFERROR(RANK(L153,ahlamine31)+COUNTIF($L$10:L153,L153)-1," ")</f>
        <v>44</v>
      </c>
      <c r="O153" s="141">
        <v>144</v>
      </c>
      <c r="P153" s="137"/>
    </row>
    <row r="154" spans="1:16" x14ac:dyDescent="0.3">
      <c r="A154" s="140" t="str">
        <f t="shared" si="11"/>
        <v>أهلامين_145</v>
      </c>
      <c r="B154" s="30" t="str">
        <f>C154&amp;"_"&amp;COUNTIF($C$10:$C$10:C154,C154)</f>
        <v>6APG-4_28</v>
      </c>
      <c r="C154" s="131" t="str">
        <f>IFERROR(INDEX(القاعدة!C:C,MATCH(ahlamine!A154,القاعدة!$A:$A,0))," ")</f>
        <v>6APG-4</v>
      </c>
      <c r="D154" s="131" t="str">
        <f>IFERROR(INDEX(القاعدة!D:D,MATCH(ahlamine!A154,القاعدة!$A:$A,0))," ")</f>
        <v>E149099457</v>
      </c>
      <c r="E154" s="131" t="str">
        <f>IFERROR(INDEX(القاعدة!E:E,MATCH(ahlamine!A154,القاعدة!$A:$A,0))," ")</f>
        <v>أهلمين28</v>
      </c>
      <c r="F154" s="131" t="str">
        <f>IFERROR(INDEX(القاعدة!F:F,MATCH(ahlamine!A154,القاعدة!$A:$A,0))," ")</f>
        <v>أنثى</v>
      </c>
      <c r="G154" s="131" t="str">
        <f>IFERROR(INDEX(القاعدة!G:G,MATCH(ahlamine!A154,القاعدة!$A:$A,0))," ")</f>
        <v xml:space="preserve"> </v>
      </c>
      <c r="H154" s="131">
        <f>IFERROR(INDEX(القاعدة!H:H,MATCH(ahlamine!A154,القاعدة!$A:$A,0))," ")</f>
        <v>1</v>
      </c>
      <c r="I154" s="131">
        <f>IFERROR(INDEX(القاعدة!I:I,MATCH(ahlamine!A154,القاعدة!$A:$A,0))," ")</f>
        <v>1</v>
      </c>
      <c r="J154" s="135">
        <f>IFERROR(INDEX(القاعدة!J:J,MATCH(ahlamine!A154,القاعدة!$A:$A,0))," ")</f>
        <v>6.13</v>
      </c>
      <c r="K154" s="135">
        <f>IFERROR(INDEX(القاعدة!L:L,MATCH(ahlamine!A154,القاعدة!$A:$A,0))," ")</f>
        <v>7.23</v>
      </c>
      <c r="L154" s="136">
        <f t="shared" si="12"/>
        <v>6.68</v>
      </c>
      <c r="M154" s="31" t="str">
        <f t="shared" si="13"/>
        <v>لوحة الشرف</v>
      </c>
      <c r="N154" s="141">
        <f>IFERROR(RANK(L154,ahlamine31)+COUNTIF($L$10:L154,L154)-1," ")</f>
        <v>114</v>
      </c>
      <c r="O154" s="141">
        <v>145</v>
      </c>
      <c r="P154" s="137"/>
    </row>
    <row r="155" spans="1:16" x14ac:dyDescent="0.3">
      <c r="A155" s="140" t="str">
        <f t="shared" si="11"/>
        <v>أهلامين_146</v>
      </c>
      <c r="B155" s="30" t="str">
        <f>C155&amp;"_"&amp;COUNTIF($C$10:$C$10:C155,C155)</f>
        <v>6APG-4_29</v>
      </c>
      <c r="C155" s="131" t="str">
        <f>IFERROR(INDEX(القاعدة!C:C,MATCH(ahlamine!A155,القاعدة!$A:$A,0))," ")</f>
        <v>6APG-4</v>
      </c>
      <c r="D155" s="131" t="str">
        <f>IFERROR(INDEX(القاعدة!D:D,MATCH(ahlamine!A155,القاعدة!$A:$A,0))," ")</f>
        <v>E149099460</v>
      </c>
      <c r="E155" s="131" t="str">
        <f>IFERROR(INDEX(القاعدة!E:E,MATCH(ahlamine!A155,القاعدة!$A:$A,0))," ")</f>
        <v>أهلمين29</v>
      </c>
      <c r="F155" s="131" t="str">
        <f>IFERROR(INDEX(القاعدة!F:F,MATCH(ahlamine!A155,القاعدة!$A:$A,0))," ")</f>
        <v>أنثى</v>
      </c>
      <c r="G155" s="131" t="str">
        <f>IFERROR(INDEX(القاعدة!G:G,MATCH(ahlamine!A155,القاعدة!$A:$A,0))," ")</f>
        <v xml:space="preserve"> </v>
      </c>
      <c r="H155" s="131">
        <f>IFERROR(INDEX(القاعدة!H:H,MATCH(ahlamine!A155,القاعدة!$A:$A,0))," ")</f>
        <v>1</v>
      </c>
      <c r="I155" s="131">
        <f>IFERROR(INDEX(القاعدة!I:I,MATCH(ahlamine!A155,القاعدة!$A:$A,0))," ")</f>
        <v>1</v>
      </c>
      <c r="J155" s="135">
        <f>IFERROR(INDEX(القاعدة!J:J,MATCH(ahlamine!A155,القاعدة!$A:$A,0))," ")</f>
        <v>5.38</v>
      </c>
      <c r="K155" s="135">
        <f>IFERROR(INDEX(القاعدة!L:L,MATCH(ahlamine!A155,القاعدة!$A:$A,0))," ")</f>
        <v>6.62</v>
      </c>
      <c r="L155" s="136">
        <f t="shared" si="12"/>
        <v>6</v>
      </c>
      <c r="M155" s="31" t="str">
        <f t="shared" si="13"/>
        <v>لوحة الشرف</v>
      </c>
      <c r="N155" s="141">
        <f>IFERROR(RANK(L155,ahlamine31)+COUNTIF($L$10:L155,L155)-1," ")</f>
        <v>224</v>
      </c>
      <c r="O155" s="141">
        <v>146</v>
      </c>
      <c r="P155" s="137"/>
    </row>
    <row r="156" spans="1:16" x14ac:dyDescent="0.3">
      <c r="A156" s="140" t="str">
        <f t="shared" si="11"/>
        <v>أهلامين_147</v>
      </c>
      <c r="B156" s="30" t="str">
        <f>C156&amp;"_"&amp;COUNTIF($C$10:$C$10:C156,C156)</f>
        <v>6APG-4_30</v>
      </c>
      <c r="C156" s="131" t="str">
        <f>IFERROR(INDEX(القاعدة!C:C,MATCH(ahlamine!A156,القاعدة!$A:$A,0))," ")</f>
        <v>6APG-4</v>
      </c>
      <c r="D156" s="131" t="str">
        <f>IFERROR(INDEX(القاعدة!D:D,MATCH(ahlamine!A156,القاعدة!$A:$A,0))," ")</f>
        <v>E149124248</v>
      </c>
      <c r="E156" s="131" t="str">
        <f>IFERROR(INDEX(القاعدة!E:E,MATCH(ahlamine!A156,القاعدة!$A:$A,0))," ")</f>
        <v>أهلمين30</v>
      </c>
      <c r="F156" s="131" t="str">
        <f>IFERROR(INDEX(القاعدة!F:F,MATCH(ahlamine!A156,القاعدة!$A:$A,0))," ")</f>
        <v>أنثى</v>
      </c>
      <c r="G156" s="131" t="str">
        <f>IFERROR(INDEX(القاعدة!G:G,MATCH(ahlamine!A156,القاعدة!$A:$A,0))," ")</f>
        <v xml:space="preserve"> </v>
      </c>
      <c r="H156" s="131">
        <f>IFERROR(INDEX(القاعدة!H:H,MATCH(ahlamine!A156,القاعدة!$A:$A,0))," ")</f>
        <v>1</v>
      </c>
      <c r="I156" s="131">
        <f>IFERROR(INDEX(القاعدة!I:I,MATCH(ahlamine!A156,القاعدة!$A:$A,0))," ")</f>
        <v>1</v>
      </c>
      <c r="J156" s="135">
        <f>IFERROR(INDEX(القاعدة!J:J,MATCH(ahlamine!A156,القاعدة!$A:$A,0))," ")</f>
        <v>5.38</v>
      </c>
      <c r="K156" s="135">
        <f>IFERROR(INDEX(القاعدة!L:L,MATCH(ahlamine!A156,القاعدة!$A:$A,0))," ")</f>
        <v>5.99</v>
      </c>
      <c r="L156" s="136">
        <f t="shared" si="12"/>
        <v>5.6850000000000005</v>
      </c>
      <c r="M156" s="31" t="str">
        <f t="shared" si="13"/>
        <v/>
      </c>
      <c r="N156" s="141">
        <f>IFERROR(RANK(L156,ahlamine31)+COUNTIF($L$10:L156,L156)-1," ")</f>
        <v>264</v>
      </c>
      <c r="O156" s="141">
        <v>147</v>
      </c>
      <c r="P156" s="137"/>
    </row>
    <row r="157" spans="1:16" x14ac:dyDescent="0.3">
      <c r="A157" s="140" t="str">
        <f t="shared" si="11"/>
        <v>أهلامين_148</v>
      </c>
      <c r="B157" s="30" t="str">
        <f>C157&amp;"_"&amp;COUNTIF($C$10:$C$10:C157,C157)</f>
        <v>6APG-4_31</v>
      </c>
      <c r="C157" s="131" t="str">
        <f>IFERROR(INDEX(القاعدة!C:C,MATCH(ahlamine!A157,القاعدة!$A:$A,0))," ")</f>
        <v>6APG-4</v>
      </c>
      <c r="D157" s="131" t="str">
        <f>IFERROR(INDEX(القاعدة!D:D,MATCH(ahlamine!A157,القاعدة!$A:$A,0))," ")</f>
        <v>E149124249</v>
      </c>
      <c r="E157" s="131" t="str">
        <f>IFERROR(INDEX(القاعدة!E:E,MATCH(ahlamine!A157,القاعدة!$A:$A,0))," ")</f>
        <v>أهلمين31</v>
      </c>
      <c r="F157" s="131" t="str">
        <f>IFERROR(INDEX(القاعدة!F:F,MATCH(ahlamine!A157,القاعدة!$A:$A,0))," ")</f>
        <v>ذكر</v>
      </c>
      <c r="G157" s="131" t="str">
        <f>IFERROR(INDEX(القاعدة!G:G,MATCH(ahlamine!A157,القاعدة!$A:$A,0))," ")</f>
        <v xml:space="preserve"> </v>
      </c>
      <c r="H157" s="131">
        <f>IFERROR(INDEX(القاعدة!H:H,MATCH(ahlamine!A157,القاعدة!$A:$A,0))," ")</f>
        <v>1</v>
      </c>
      <c r="I157" s="131">
        <f>IFERROR(INDEX(القاعدة!I:I,MATCH(ahlamine!A157,القاعدة!$A:$A,0))," ")</f>
        <v>1</v>
      </c>
      <c r="J157" s="135">
        <f>IFERROR(INDEX(القاعدة!J:J,MATCH(ahlamine!A157,القاعدة!$A:$A,0))," ")</f>
        <v>6.71</v>
      </c>
      <c r="K157" s="135">
        <f>IFERROR(INDEX(القاعدة!L:L,MATCH(ahlamine!A157,القاعدة!$A:$A,0))," ")</f>
        <v>7.17</v>
      </c>
      <c r="L157" s="136">
        <f t="shared" si="12"/>
        <v>6.9399999999999995</v>
      </c>
      <c r="M157" s="31" t="str">
        <f t="shared" si="13"/>
        <v>لوحة الشرف</v>
      </c>
      <c r="N157" s="141">
        <f>IFERROR(RANK(L157,ahlamine31)+COUNTIF($L$10:L157,L157)-1," ")</f>
        <v>94</v>
      </c>
      <c r="O157" s="141">
        <v>148</v>
      </c>
      <c r="P157" s="137"/>
    </row>
    <row r="158" spans="1:16" x14ac:dyDescent="0.3">
      <c r="A158" s="140" t="str">
        <f t="shared" si="11"/>
        <v>أهلامين_149</v>
      </c>
      <c r="B158" s="30" t="str">
        <f>C158&amp;"_"&amp;COUNTIF($C$10:$C$10:C158,C158)</f>
        <v>6APG-4_32</v>
      </c>
      <c r="C158" s="131" t="str">
        <f>IFERROR(INDEX(القاعدة!C:C,MATCH(ahlamine!A158,القاعدة!$A:$A,0))," ")</f>
        <v>6APG-4</v>
      </c>
      <c r="D158" s="131" t="str">
        <f>IFERROR(INDEX(القاعدة!D:D,MATCH(ahlamine!A158,القاعدة!$A:$A,0))," ")</f>
        <v>E149124250</v>
      </c>
      <c r="E158" s="131" t="str">
        <f>IFERROR(INDEX(القاعدة!E:E,MATCH(ahlamine!A158,القاعدة!$A:$A,0))," ")</f>
        <v>أهلمين32</v>
      </c>
      <c r="F158" s="131" t="str">
        <f>IFERROR(INDEX(القاعدة!F:F,MATCH(ahlamine!A158,القاعدة!$A:$A,0))," ")</f>
        <v>ذكر</v>
      </c>
      <c r="G158" s="131" t="str">
        <f>IFERROR(INDEX(القاعدة!G:G,MATCH(ahlamine!A158,القاعدة!$A:$A,0))," ")</f>
        <v xml:space="preserve"> </v>
      </c>
      <c r="H158" s="131">
        <f>IFERROR(INDEX(القاعدة!H:H,MATCH(ahlamine!A158,القاعدة!$A:$A,0))," ")</f>
        <v>1</v>
      </c>
      <c r="I158" s="131">
        <f>IFERROR(INDEX(القاعدة!I:I,MATCH(ahlamine!A158,القاعدة!$A:$A,0))," ")</f>
        <v>1</v>
      </c>
      <c r="J158" s="135">
        <f>IFERROR(INDEX(القاعدة!J:J,MATCH(ahlamine!A158,القاعدة!$A:$A,0))," ")</f>
        <v>6.33</v>
      </c>
      <c r="K158" s="135">
        <f>IFERROR(INDEX(القاعدة!L:L,MATCH(ahlamine!A158,القاعدة!$A:$A,0))," ")</f>
        <v>6.65</v>
      </c>
      <c r="L158" s="136">
        <f t="shared" si="12"/>
        <v>6.49</v>
      </c>
      <c r="M158" s="31" t="str">
        <f t="shared" si="13"/>
        <v>لوحة الشرف</v>
      </c>
      <c r="N158" s="141">
        <f>IFERROR(RANK(L158,ahlamine31)+COUNTIF($L$10:L158,L158)-1," ")</f>
        <v>164</v>
      </c>
      <c r="O158" s="141">
        <v>149</v>
      </c>
      <c r="P158" s="137"/>
    </row>
    <row r="159" spans="1:16" x14ac:dyDescent="0.3">
      <c r="A159" s="140" t="str">
        <f t="shared" si="11"/>
        <v>أهلامين_150</v>
      </c>
      <c r="B159" s="30" t="str">
        <f>C159&amp;"_"&amp;COUNTIF($C$10:$C$10:C159,C159)</f>
        <v>6APG-4_33</v>
      </c>
      <c r="C159" s="131" t="str">
        <f>IFERROR(INDEX(القاعدة!C:C,MATCH(ahlamine!A159,القاعدة!$A:$A,0))," ")</f>
        <v>6APG-4</v>
      </c>
      <c r="D159" s="131" t="str">
        <f>IFERROR(INDEX(القاعدة!D:D,MATCH(ahlamine!A159,القاعدة!$A:$A,0))," ")</f>
        <v>G131742576</v>
      </c>
      <c r="E159" s="131" t="str">
        <f>IFERROR(INDEX(القاعدة!E:E,MATCH(ahlamine!A159,القاعدة!$A:$A,0))," ")</f>
        <v>أهلمين33</v>
      </c>
      <c r="F159" s="131" t="str">
        <f>IFERROR(INDEX(القاعدة!F:F,MATCH(ahlamine!A159,القاعدة!$A:$A,0))," ")</f>
        <v>أنثى</v>
      </c>
      <c r="G159" s="131" t="str">
        <f>IFERROR(INDEX(القاعدة!G:G,MATCH(ahlamine!A159,القاعدة!$A:$A,0))," ")</f>
        <v xml:space="preserve"> </v>
      </c>
      <c r="H159" s="131">
        <f>IFERROR(INDEX(القاعدة!H:H,MATCH(ahlamine!A159,القاعدة!$A:$A,0))," ")</f>
        <v>1</v>
      </c>
      <c r="I159" s="131">
        <f>IFERROR(INDEX(القاعدة!I:I,MATCH(ahlamine!A159,القاعدة!$A:$A,0))," ")</f>
        <v>1</v>
      </c>
      <c r="J159" s="135">
        <f>IFERROR(INDEX(القاعدة!J:J,MATCH(ahlamine!A159,القاعدة!$A:$A,0))," ")</f>
        <v>6.27</v>
      </c>
      <c r="K159" s="135">
        <f>IFERROR(INDEX(القاعدة!L:L,MATCH(ahlamine!A159,القاعدة!$A:$A,0))," ")</f>
        <v>7</v>
      </c>
      <c r="L159" s="136">
        <f t="shared" si="12"/>
        <v>6.6349999999999998</v>
      </c>
      <c r="M159" s="31" t="str">
        <f t="shared" si="13"/>
        <v>لوحة الشرف</v>
      </c>
      <c r="N159" s="141">
        <f>IFERROR(RANK(L159,ahlamine31)+COUNTIF($L$10:L159,L159)-1," ")</f>
        <v>134</v>
      </c>
      <c r="O159" s="141">
        <v>150</v>
      </c>
      <c r="P159" s="137"/>
    </row>
    <row r="160" spans="1:16" x14ac:dyDescent="0.3">
      <c r="A160" s="140" t="str">
        <f t="shared" si="11"/>
        <v>أهلامين_151</v>
      </c>
      <c r="B160" s="30" t="str">
        <f>C160&amp;"_"&amp;COUNTIF($C$10:$C$10:C160,C160)</f>
        <v>6APG-4_34</v>
      </c>
      <c r="C160" s="131" t="str">
        <f>IFERROR(INDEX(القاعدة!C:C,MATCH(ahlamine!A160,القاعدة!$A:$A,0))," ")</f>
        <v>6APG-4</v>
      </c>
      <c r="D160" s="131" t="str">
        <f>IFERROR(INDEX(القاعدة!D:D,MATCH(ahlamine!A160,القاعدة!$A:$A,0))," ")</f>
        <v>J130085629</v>
      </c>
      <c r="E160" s="131" t="str">
        <f>IFERROR(INDEX(القاعدة!E:E,MATCH(ahlamine!A160,القاعدة!$A:$A,0))," ")</f>
        <v>أهلمين34</v>
      </c>
      <c r="F160" s="131" t="str">
        <f>IFERROR(INDEX(القاعدة!F:F,MATCH(ahlamine!A160,القاعدة!$A:$A,0))," ")</f>
        <v>ذكر</v>
      </c>
      <c r="G160" s="131" t="str">
        <f>IFERROR(INDEX(القاعدة!G:G,MATCH(ahlamine!A160,القاعدة!$A:$A,0))," ")</f>
        <v xml:space="preserve"> </v>
      </c>
      <c r="H160" s="131">
        <f>IFERROR(INDEX(القاعدة!H:H,MATCH(ahlamine!A160,القاعدة!$A:$A,0))," ")</f>
        <v>1</v>
      </c>
      <c r="I160" s="131">
        <f>IFERROR(INDEX(القاعدة!I:I,MATCH(ahlamine!A160,القاعدة!$A:$A,0))," ")</f>
        <v>2</v>
      </c>
      <c r="J160" s="135">
        <f>IFERROR(INDEX(القاعدة!J:J,MATCH(ahlamine!A160,القاعدة!$A:$A,0))," ")</f>
        <v>5.17</v>
      </c>
      <c r="K160" s="135">
        <f>IFERROR(INDEX(القاعدة!L:L,MATCH(ahlamine!A160,القاعدة!$A:$A,0))," ")</f>
        <v>4.16</v>
      </c>
      <c r="L160" s="136">
        <f t="shared" si="12"/>
        <v>4.665</v>
      </c>
      <c r="M160" s="31" t="str">
        <f t="shared" si="13"/>
        <v/>
      </c>
      <c r="N160" s="141">
        <f>IFERROR(RANK(L160,ahlamine31)+COUNTIF($L$10:L160,L160)-1," ")</f>
        <v>354</v>
      </c>
      <c r="O160" s="141">
        <v>151</v>
      </c>
      <c r="P160" s="137"/>
    </row>
    <row r="161" spans="1:16" x14ac:dyDescent="0.3">
      <c r="A161" s="140" t="str">
        <f t="shared" si="11"/>
        <v>أهلامين_152</v>
      </c>
      <c r="B161" s="30" t="str">
        <f>C161&amp;"_"&amp;COUNTIF($C$10:$C$10:C161,C161)</f>
        <v>6APG-4_35</v>
      </c>
      <c r="C161" s="131" t="str">
        <f>IFERROR(INDEX(القاعدة!C:C,MATCH(ahlamine!A161,القاعدة!$A:$A,0))," ")</f>
        <v>6APG-4</v>
      </c>
      <c r="D161" s="131" t="str">
        <f>IFERROR(INDEX(القاعدة!D:D,MATCH(ahlamine!A161,القاعدة!$A:$A,0))," ")</f>
        <v>E140099484</v>
      </c>
      <c r="E161" s="131" t="str">
        <f>IFERROR(INDEX(القاعدة!E:E,MATCH(ahlamine!A161,القاعدة!$A:$A,0))," ")</f>
        <v>أهلمين35</v>
      </c>
      <c r="F161" s="131" t="str">
        <f>IFERROR(INDEX(القاعدة!F:F,MATCH(ahlamine!A161,القاعدة!$A:$A,0))," ")</f>
        <v>ذكر</v>
      </c>
      <c r="G161" s="131" t="str">
        <f>IFERROR(INDEX(القاعدة!G:G,MATCH(ahlamine!A161,القاعدة!$A:$A,0))," ")</f>
        <v xml:space="preserve"> </v>
      </c>
      <c r="H161" s="131">
        <f>IFERROR(INDEX(القاعدة!H:H,MATCH(ahlamine!A161,القاعدة!$A:$A,0))," ")</f>
        <v>1</v>
      </c>
      <c r="I161" s="131">
        <f>IFERROR(INDEX(القاعدة!I:I,MATCH(ahlamine!A161,القاعدة!$A:$A,0))," ")</f>
        <v>1</v>
      </c>
      <c r="J161" s="135">
        <f>IFERROR(INDEX(القاعدة!J:J,MATCH(ahlamine!A161,القاعدة!$A:$A,0))," ")</f>
        <v>5.15</v>
      </c>
      <c r="K161" s="135">
        <f>IFERROR(INDEX(القاعدة!L:L,MATCH(ahlamine!A161,القاعدة!$A:$A,0))," ")</f>
        <v>4.75</v>
      </c>
      <c r="L161" s="136">
        <f t="shared" si="12"/>
        <v>4.95</v>
      </c>
      <c r="M161" s="31" t="str">
        <f t="shared" si="13"/>
        <v/>
      </c>
      <c r="N161" s="141">
        <f>IFERROR(RANK(L161,ahlamine31)+COUNTIF($L$10:L161,L161)-1," ")</f>
        <v>324</v>
      </c>
      <c r="O161" s="141">
        <v>152</v>
      </c>
      <c r="P161" s="137"/>
    </row>
    <row r="162" spans="1:16" x14ac:dyDescent="0.3">
      <c r="A162" s="140" t="str">
        <f t="shared" si="11"/>
        <v>أهلامين_153</v>
      </c>
      <c r="B162" s="30" t="str">
        <f>C162&amp;"_"&amp;COUNTIF($C$10:$C$10:C162,C162)</f>
        <v>6APG-4_36</v>
      </c>
      <c r="C162" s="131" t="str">
        <f>IFERROR(INDEX(القاعدة!C:C,MATCH(ahlamine!A162,القاعدة!$A:$A,0))," ")</f>
        <v>6APG-4</v>
      </c>
      <c r="D162" s="131" t="str">
        <f>IFERROR(INDEX(القاعدة!D:D,MATCH(ahlamine!A162,القاعدة!$A:$A,0))," ")</f>
        <v>E142236471</v>
      </c>
      <c r="E162" s="131" t="str">
        <f>IFERROR(INDEX(القاعدة!E:E,MATCH(ahlamine!A162,القاعدة!$A:$A,0))," ")</f>
        <v>أهلمين36</v>
      </c>
      <c r="F162" s="131" t="str">
        <f>IFERROR(INDEX(القاعدة!F:F,MATCH(ahlamine!A162,القاعدة!$A:$A,0))," ")</f>
        <v>أنثى</v>
      </c>
      <c r="G162" s="131" t="str">
        <f>IFERROR(INDEX(القاعدة!G:G,MATCH(ahlamine!A162,القاعدة!$A:$A,0))," ")</f>
        <v xml:space="preserve"> </v>
      </c>
      <c r="H162" s="131">
        <f>IFERROR(INDEX(القاعدة!H:H,MATCH(ahlamine!A162,القاعدة!$A:$A,0))," ")</f>
        <v>1</v>
      </c>
      <c r="I162" s="131">
        <f>IFERROR(INDEX(القاعدة!I:I,MATCH(ahlamine!A162,القاعدة!$A:$A,0))," ")</f>
        <v>1</v>
      </c>
      <c r="J162" s="135">
        <f>IFERROR(INDEX(القاعدة!J:J,MATCH(ahlamine!A162,القاعدة!$A:$A,0))," ")</f>
        <v>6.49</v>
      </c>
      <c r="K162" s="135">
        <f>IFERROR(INDEX(القاعدة!L:L,MATCH(ahlamine!A162,القاعدة!$A:$A,0))," ")</f>
        <v>7.92</v>
      </c>
      <c r="L162" s="136">
        <f t="shared" si="12"/>
        <v>7.2050000000000001</v>
      </c>
      <c r="M162" s="31" t="str">
        <f t="shared" si="13"/>
        <v>تشجيع</v>
      </c>
      <c r="N162" s="141">
        <f>IFERROR(RANK(L162,ahlamine31)+COUNTIF($L$10:L162,L162)-1," ")</f>
        <v>64</v>
      </c>
      <c r="O162" s="141">
        <v>153</v>
      </c>
      <c r="P162" s="137"/>
    </row>
    <row r="163" spans="1:16" x14ac:dyDescent="0.3">
      <c r="A163" s="140" t="str">
        <f t="shared" si="11"/>
        <v>أهلامين_154</v>
      </c>
      <c r="B163" s="30" t="str">
        <f>C163&amp;"_"&amp;COUNTIF($C$10:$C$10:C163,C163)</f>
        <v>6APG-4_37</v>
      </c>
      <c r="C163" s="131" t="str">
        <f>IFERROR(INDEX(القاعدة!C:C,MATCH(ahlamine!A163,القاعدة!$A:$A,0))," ")</f>
        <v>6APG-4</v>
      </c>
      <c r="D163" s="131" t="str">
        <f>IFERROR(INDEX(القاعدة!D:D,MATCH(ahlamine!A163,القاعدة!$A:$A,0))," ")</f>
        <v>G142001025</v>
      </c>
      <c r="E163" s="131" t="str">
        <f>IFERROR(INDEX(القاعدة!E:E,MATCH(ahlamine!A163,القاعدة!$A:$A,0))," ")</f>
        <v>أهلمين37</v>
      </c>
      <c r="F163" s="131" t="str">
        <f>IFERROR(INDEX(القاعدة!F:F,MATCH(ahlamine!A163,القاعدة!$A:$A,0))," ")</f>
        <v>ذكر</v>
      </c>
      <c r="G163" s="131" t="str">
        <f>IFERROR(INDEX(القاعدة!G:G,MATCH(ahlamine!A163,القاعدة!$A:$A,0))," ")</f>
        <v xml:space="preserve"> </v>
      </c>
      <c r="H163" s="131" t="str">
        <f>IFERROR(INDEX(القاعدة!H:H,MATCH(ahlamine!A163,القاعدة!$A:$A,0))," ")</f>
        <v xml:space="preserve"> </v>
      </c>
      <c r="I163" s="131">
        <f>IFERROR(INDEX(القاعدة!I:I,MATCH(ahlamine!A163,القاعدة!$A:$A,0))," ")</f>
        <v>1</v>
      </c>
      <c r="J163" s="135">
        <f>IFERROR(INDEX(القاعدة!J:J,MATCH(ahlamine!A163,القاعدة!$A:$A,0))," ")</f>
        <v>6.32</v>
      </c>
      <c r="K163" s="135">
        <f>IFERROR(INDEX(القاعدة!L:L,MATCH(ahlamine!A163,القاعدة!$A:$A,0))," ")</f>
        <v>7.01</v>
      </c>
      <c r="L163" s="136">
        <f t="shared" si="12"/>
        <v>6.665</v>
      </c>
      <c r="M163" s="31" t="str">
        <f t="shared" si="13"/>
        <v>لوحة الشرف</v>
      </c>
      <c r="N163" s="141">
        <f>IFERROR(RANK(L163,ahlamine31)+COUNTIF($L$10:L163,L163)-1," ")</f>
        <v>124</v>
      </c>
      <c r="O163" s="141">
        <v>154</v>
      </c>
      <c r="P163" s="137"/>
    </row>
    <row r="164" spans="1:16" x14ac:dyDescent="0.3">
      <c r="A164" s="140" t="str">
        <f t="shared" si="11"/>
        <v>أهلامين_155</v>
      </c>
      <c r="B164" s="30" t="str">
        <f>C164&amp;"_"&amp;COUNTIF($C$10:$C$10:C164,C164)</f>
        <v>6APG-4_38</v>
      </c>
      <c r="C164" s="131" t="str">
        <f>IFERROR(INDEX(القاعدة!C:C,MATCH(ahlamine!A164,القاعدة!$A:$A,0))," ")</f>
        <v>6APG-4</v>
      </c>
      <c r="D164" s="131" t="str">
        <f>IFERROR(INDEX(القاعدة!D:D,MATCH(ahlamine!A164,القاعدة!$A:$A,0))," ")</f>
        <v>E149099458</v>
      </c>
      <c r="E164" s="131" t="str">
        <f>IFERROR(INDEX(القاعدة!E:E,MATCH(ahlamine!A164,القاعدة!$A:$A,0))," ")</f>
        <v>أهلمين38</v>
      </c>
      <c r="F164" s="131" t="str">
        <f>IFERROR(INDEX(القاعدة!F:F,MATCH(ahlamine!A164,القاعدة!$A:$A,0))," ")</f>
        <v>أنثى</v>
      </c>
      <c r="G164" s="131" t="str">
        <f>IFERROR(INDEX(القاعدة!G:G,MATCH(ahlamine!A164,القاعدة!$A:$A,0))," ")</f>
        <v xml:space="preserve"> </v>
      </c>
      <c r="H164" s="131">
        <f>IFERROR(INDEX(القاعدة!H:H,MATCH(ahlamine!A164,القاعدة!$A:$A,0))," ")</f>
        <v>1</v>
      </c>
      <c r="I164" s="131">
        <f>IFERROR(INDEX(القاعدة!I:I,MATCH(ahlamine!A164,القاعدة!$A:$A,0))," ")</f>
        <v>1</v>
      </c>
      <c r="J164" s="135">
        <f>IFERROR(INDEX(القاعدة!J:J,MATCH(ahlamine!A164,القاعدة!$A:$A,0))," ")</f>
        <v>5.64</v>
      </c>
      <c r="K164" s="135">
        <f>IFERROR(INDEX(القاعدة!L:L,MATCH(ahlamine!A164,القاعدة!$A:$A,0))," ")</f>
        <v>6.93</v>
      </c>
      <c r="L164" s="136">
        <f t="shared" si="12"/>
        <v>6.2850000000000001</v>
      </c>
      <c r="M164" s="31" t="str">
        <f t="shared" si="13"/>
        <v>لوحة الشرف</v>
      </c>
      <c r="N164" s="141">
        <f>IFERROR(RANK(L164,ahlamine31)+COUNTIF($L$10:L164,L164)-1," ")</f>
        <v>194</v>
      </c>
      <c r="O164" s="141">
        <v>155</v>
      </c>
      <c r="P164" s="137"/>
    </row>
    <row r="165" spans="1:16" x14ac:dyDescent="0.3">
      <c r="A165" s="140" t="str">
        <f t="shared" si="11"/>
        <v>أهلامين_156</v>
      </c>
      <c r="B165" s="30" t="str">
        <f>C165&amp;"_"&amp;COUNTIF($C$10:$C$10:C165,C165)</f>
        <v>6APG-4_39</v>
      </c>
      <c r="C165" s="131" t="str">
        <f>IFERROR(INDEX(القاعدة!C:C,MATCH(ahlamine!A165,القاعدة!$A:$A,0))," ")</f>
        <v>6APG-4</v>
      </c>
      <c r="D165" s="131" t="str">
        <f>IFERROR(INDEX(القاعدة!D:D,MATCH(ahlamine!A165,القاعدة!$A:$A,0))," ")</f>
        <v>J133488430</v>
      </c>
      <c r="E165" s="131" t="str">
        <f>IFERROR(INDEX(القاعدة!E:E,MATCH(ahlamine!A165,القاعدة!$A:$A,0))," ")</f>
        <v>أهلمين39</v>
      </c>
      <c r="F165" s="131" t="str">
        <f>IFERROR(INDEX(القاعدة!F:F,MATCH(ahlamine!A165,القاعدة!$A:$A,0))," ")</f>
        <v>أنثى</v>
      </c>
      <c r="G165" s="131" t="str">
        <f>IFERROR(INDEX(القاعدة!G:G,MATCH(ahlamine!A165,القاعدة!$A:$A,0))," ")</f>
        <v xml:space="preserve"> </v>
      </c>
      <c r="H165" s="131">
        <f>IFERROR(INDEX(القاعدة!H:H,MATCH(ahlamine!A165,القاعدة!$A:$A,0))," ")</f>
        <v>1</v>
      </c>
      <c r="I165" s="131">
        <f>IFERROR(INDEX(القاعدة!I:I,MATCH(ahlamine!A165,القاعدة!$A:$A,0))," ")</f>
        <v>1</v>
      </c>
      <c r="J165" s="135">
        <f>IFERROR(INDEX(القاعدة!J:J,MATCH(ahlamine!A165,القاعدة!$A:$A,0))," ")</f>
        <v>5.85</v>
      </c>
      <c r="K165" s="135">
        <f>IFERROR(INDEX(القاعدة!L:L,MATCH(ahlamine!A165,القاعدة!$A:$A,0))," ")</f>
        <v>7.15</v>
      </c>
      <c r="L165" s="136">
        <f t="shared" si="12"/>
        <v>6.5</v>
      </c>
      <c r="M165" s="31" t="str">
        <f t="shared" si="13"/>
        <v>لوحة الشرف</v>
      </c>
      <c r="N165" s="141">
        <f>IFERROR(RANK(L165,ahlamine31)+COUNTIF($L$10:L165,L165)-1," ")</f>
        <v>154</v>
      </c>
      <c r="O165" s="141">
        <v>156</v>
      </c>
      <c r="P165" s="137"/>
    </row>
    <row r="166" spans="1:16" x14ac:dyDescent="0.3">
      <c r="A166" s="140" t="str">
        <f t="shared" si="11"/>
        <v>أهلامين_157</v>
      </c>
      <c r="B166" s="30" t="str">
        <f>C166&amp;"_"&amp;COUNTIF($C$10:$C$10:C166,C166)</f>
        <v>6APG-5_1</v>
      </c>
      <c r="C166" s="131" t="str">
        <f>IFERROR(INDEX(القاعدة!C:C,MATCH(ahlamine!A166,القاعدة!$A:$A,0))," ")</f>
        <v>6APG-5</v>
      </c>
      <c r="D166" s="131" t="str">
        <f>IFERROR(INDEX(القاعدة!D:D,MATCH(ahlamine!A166,القاعدة!$A:$A,0))," ")</f>
        <v>D133174574</v>
      </c>
      <c r="E166" s="131" t="str">
        <f>IFERROR(INDEX(القاعدة!E:E,MATCH(ahlamine!A166,القاعدة!$A:$A,0))," ")</f>
        <v>أهلمين1</v>
      </c>
      <c r="F166" s="131" t="str">
        <f>IFERROR(INDEX(القاعدة!F:F,MATCH(ahlamine!A166,القاعدة!$A:$A,0))," ")</f>
        <v>أنثى</v>
      </c>
      <c r="G166" s="131" t="str">
        <f>IFERROR(INDEX(القاعدة!G:G,MATCH(ahlamine!A166,القاعدة!$A:$A,0))," ")</f>
        <v xml:space="preserve"> </v>
      </c>
      <c r="H166" s="131">
        <f>IFERROR(INDEX(القاعدة!H:H,MATCH(ahlamine!A166,القاعدة!$A:$A,0))," ")</f>
        <v>1</v>
      </c>
      <c r="I166" s="131">
        <f>IFERROR(INDEX(القاعدة!I:I,MATCH(ahlamine!A166,القاعدة!$A:$A,0))," ")</f>
        <v>1</v>
      </c>
      <c r="J166" s="135">
        <f>IFERROR(INDEX(القاعدة!J:J,MATCH(ahlamine!A166,القاعدة!$A:$A,0))," ")</f>
        <v>8.61</v>
      </c>
      <c r="K166" s="135">
        <f>IFERROR(INDEX(القاعدة!L:L,MATCH(ahlamine!A166,القاعدة!$A:$A,0))," ")</f>
        <v>9.57</v>
      </c>
      <c r="L166" s="136">
        <f t="shared" si="12"/>
        <v>9.09</v>
      </c>
      <c r="M166" s="31" t="str">
        <f t="shared" si="13"/>
        <v>تنويه</v>
      </c>
      <c r="N166" s="141">
        <f>IFERROR(RANK(L166,ahlamine31)+COUNTIF($L$10:L166,L166)-1," ")</f>
        <v>5</v>
      </c>
      <c r="O166" s="141">
        <v>157</v>
      </c>
      <c r="P166" s="137"/>
    </row>
    <row r="167" spans="1:16" x14ac:dyDescent="0.3">
      <c r="A167" s="140" t="str">
        <f t="shared" si="11"/>
        <v>أهلامين_158</v>
      </c>
      <c r="B167" s="30" t="str">
        <f>C167&amp;"_"&amp;COUNTIF($C$10:$C$10:C167,C167)</f>
        <v>6APG-5_2</v>
      </c>
      <c r="C167" s="131" t="str">
        <f>IFERROR(INDEX(القاعدة!C:C,MATCH(ahlamine!A167,القاعدة!$A:$A,0))," ")</f>
        <v>6APG-5</v>
      </c>
      <c r="D167" s="131" t="str">
        <f>IFERROR(INDEX(القاعدة!D:D,MATCH(ahlamine!A167,القاعدة!$A:$A,0))," ")</f>
        <v>E132012602</v>
      </c>
      <c r="E167" s="131" t="str">
        <f>IFERROR(INDEX(القاعدة!E:E,MATCH(ahlamine!A167,القاعدة!$A:$A,0))," ")</f>
        <v>أهلمين2</v>
      </c>
      <c r="F167" s="131" t="str">
        <f>IFERROR(INDEX(القاعدة!F:F,MATCH(ahlamine!A167,القاعدة!$A:$A,0))," ")</f>
        <v>أنثى</v>
      </c>
      <c r="G167" s="131" t="str">
        <f>IFERROR(INDEX(القاعدة!G:G,MATCH(ahlamine!A167,القاعدة!$A:$A,0))," ")</f>
        <v xml:space="preserve"> </v>
      </c>
      <c r="H167" s="131">
        <f>IFERROR(INDEX(القاعدة!H:H,MATCH(ahlamine!A167,القاعدة!$A:$A,0))," ")</f>
        <v>1</v>
      </c>
      <c r="I167" s="131">
        <f>IFERROR(INDEX(القاعدة!I:I,MATCH(ahlamine!A167,القاعدة!$A:$A,0))," ")</f>
        <v>1</v>
      </c>
      <c r="J167" s="135">
        <f>IFERROR(INDEX(القاعدة!J:J,MATCH(ahlamine!A167,القاعدة!$A:$A,0))," ")</f>
        <v>5.39</v>
      </c>
      <c r="K167" s="135">
        <f>IFERROR(INDEX(القاعدة!L:L,MATCH(ahlamine!A167,القاعدة!$A:$A,0))," ")</f>
        <v>6.44</v>
      </c>
      <c r="L167" s="136">
        <f t="shared" si="12"/>
        <v>5.915</v>
      </c>
      <c r="M167" s="31" t="str">
        <f t="shared" si="13"/>
        <v/>
      </c>
      <c r="N167" s="141">
        <f>IFERROR(RANK(L167,ahlamine31)+COUNTIF($L$10:L167,L167)-1," ")</f>
        <v>245</v>
      </c>
      <c r="O167" s="141">
        <v>158</v>
      </c>
      <c r="P167" s="137"/>
    </row>
    <row r="168" spans="1:16" x14ac:dyDescent="0.3">
      <c r="A168" s="140" t="str">
        <f t="shared" si="11"/>
        <v>أهلامين_159</v>
      </c>
      <c r="B168" s="30" t="str">
        <f>C168&amp;"_"&amp;COUNTIF($C$10:$C$10:C168,C168)</f>
        <v>6APG-5_3</v>
      </c>
      <c r="C168" s="131" t="str">
        <f>IFERROR(INDEX(القاعدة!C:C,MATCH(ahlamine!A168,القاعدة!$A:$A,0))," ")</f>
        <v>6APG-5</v>
      </c>
      <c r="D168" s="131" t="str">
        <f>IFERROR(INDEX(القاعدة!D:D,MATCH(ahlamine!A168,القاعدة!$A:$A,0))," ")</f>
        <v>E132012603</v>
      </c>
      <c r="E168" s="131" t="str">
        <f>IFERROR(INDEX(القاعدة!E:E,MATCH(ahlamine!A168,القاعدة!$A:$A,0))," ")</f>
        <v>أهلمين3</v>
      </c>
      <c r="F168" s="131" t="str">
        <f>IFERROR(INDEX(القاعدة!F:F,MATCH(ahlamine!A168,القاعدة!$A:$A,0))," ")</f>
        <v>ذكر</v>
      </c>
      <c r="G168" s="131" t="str">
        <f>IFERROR(INDEX(القاعدة!G:G,MATCH(ahlamine!A168,القاعدة!$A:$A,0))," ")</f>
        <v xml:space="preserve"> </v>
      </c>
      <c r="H168" s="131">
        <f>IFERROR(INDEX(القاعدة!H:H,MATCH(ahlamine!A168,القاعدة!$A:$A,0))," ")</f>
        <v>1</v>
      </c>
      <c r="I168" s="131">
        <f>IFERROR(INDEX(القاعدة!I:I,MATCH(ahlamine!A168,القاعدة!$A:$A,0))," ")</f>
        <v>1</v>
      </c>
      <c r="J168" s="135">
        <f>IFERROR(INDEX(القاعدة!J:J,MATCH(ahlamine!A168,القاعدة!$A:$A,0))," ")</f>
        <v>6.73</v>
      </c>
      <c r="K168" s="135">
        <f>IFERROR(INDEX(القاعدة!L:L,MATCH(ahlamine!A168,القاعدة!$A:$A,0))," ")</f>
        <v>8.2100000000000009</v>
      </c>
      <c r="L168" s="136">
        <f t="shared" si="12"/>
        <v>7.4700000000000006</v>
      </c>
      <c r="M168" s="31" t="str">
        <f t="shared" si="13"/>
        <v>تشجيع</v>
      </c>
      <c r="N168" s="141">
        <f>IFERROR(RANK(L168,ahlamine31)+COUNTIF($L$10:L168,L168)-1," ")</f>
        <v>55</v>
      </c>
      <c r="O168" s="141">
        <v>159</v>
      </c>
      <c r="P168" s="137"/>
    </row>
    <row r="169" spans="1:16" x14ac:dyDescent="0.3">
      <c r="A169" s="140" t="str">
        <f t="shared" si="11"/>
        <v>أهلامين_160</v>
      </c>
      <c r="B169" s="30" t="str">
        <f>C169&amp;"_"&amp;COUNTIF($C$10:$C$10:C169,C169)</f>
        <v>6APG-5_4</v>
      </c>
      <c r="C169" s="131" t="str">
        <f>IFERROR(INDEX(القاعدة!C:C,MATCH(ahlamine!A169,القاعدة!$A:$A,0))," ")</f>
        <v>6APG-5</v>
      </c>
      <c r="D169" s="131" t="str">
        <f>IFERROR(INDEX(القاعدة!D:D,MATCH(ahlamine!A169,القاعدة!$A:$A,0))," ")</f>
        <v>E132245333</v>
      </c>
      <c r="E169" s="131" t="str">
        <f>IFERROR(INDEX(القاعدة!E:E,MATCH(ahlamine!A169,القاعدة!$A:$A,0))," ")</f>
        <v>أهلمين4</v>
      </c>
      <c r="F169" s="131" t="str">
        <f>IFERROR(INDEX(القاعدة!F:F,MATCH(ahlamine!A169,القاعدة!$A:$A,0))," ")</f>
        <v>أنثى</v>
      </c>
      <c r="G169" s="131" t="str">
        <f>IFERROR(INDEX(القاعدة!G:G,MATCH(ahlamine!A169,القاعدة!$A:$A,0))," ")</f>
        <v xml:space="preserve"> </v>
      </c>
      <c r="H169" s="131">
        <f>IFERROR(INDEX(القاعدة!H:H,MATCH(ahlamine!A169,القاعدة!$A:$A,0))," ")</f>
        <v>2</v>
      </c>
      <c r="I169" s="131">
        <f>IFERROR(INDEX(القاعدة!I:I,MATCH(ahlamine!A169,القاعدة!$A:$A,0))," ")</f>
        <v>1</v>
      </c>
      <c r="J169" s="135">
        <f>IFERROR(INDEX(القاعدة!J:J,MATCH(ahlamine!A169,القاعدة!$A:$A,0))," ")</f>
        <v>5.57</v>
      </c>
      <c r="K169" s="135">
        <f>IFERROR(INDEX(القاعدة!L:L,MATCH(ahlamine!A169,القاعدة!$A:$A,0))," ")</f>
        <v>6.61</v>
      </c>
      <c r="L169" s="136">
        <f t="shared" si="12"/>
        <v>6.09</v>
      </c>
      <c r="M169" s="31" t="str">
        <f t="shared" si="13"/>
        <v>لوحة الشرف</v>
      </c>
      <c r="N169" s="141">
        <f>IFERROR(RANK(L169,ahlamine31)+COUNTIF($L$10:L169,L169)-1," ")</f>
        <v>215</v>
      </c>
      <c r="O169" s="141">
        <v>160</v>
      </c>
      <c r="P169" s="137"/>
    </row>
    <row r="170" spans="1:16" x14ac:dyDescent="0.3">
      <c r="A170" s="140" t="str">
        <f t="shared" si="11"/>
        <v>أهلامين_161</v>
      </c>
      <c r="B170" s="30" t="str">
        <f>C170&amp;"_"&amp;COUNTIF($C$10:$C$10:C170,C170)</f>
        <v>6APG-5_5</v>
      </c>
      <c r="C170" s="131" t="str">
        <f>IFERROR(INDEX(القاعدة!C:C,MATCH(ahlamine!A170,القاعدة!$A:$A,0))," ")</f>
        <v>6APG-5</v>
      </c>
      <c r="D170" s="131" t="str">
        <f>IFERROR(INDEX(القاعدة!D:D,MATCH(ahlamine!A170,القاعدة!$A:$A,0))," ")</f>
        <v>E133087934</v>
      </c>
      <c r="E170" s="131" t="str">
        <f>IFERROR(INDEX(القاعدة!E:E,MATCH(ahlamine!A170,القاعدة!$A:$A,0))," ")</f>
        <v>أهلمين5</v>
      </c>
      <c r="F170" s="131" t="str">
        <f>IFERROR(INDEX(القاعدة!F:F,MATCH(ahlamine!A170,القاعدة!$A:$A,0))," ")</f>
        <v>أنثى</v>
      </c>
      <c r="G170" s="131" t="str">
        <f>IFERROR(INDEX(القاعدة!G:G,MATCH(ahlamine!A170,القاعدة!$A:$A,0))," ")</f>
        <v xml:space="preserve"> </v>
      </c>
      <c r="H170" s="131">
        <f>IFERROR(INDEX(القاعدة!H:H,MATCH(ahlamine!A170,القاعدة!$A:$A,0))," ")</f>
        <v>1</v>
      </c>
      <c r="I170" s="131">
        <f>IFERROR(INDEX(القاعدة!I:I,MATCH(ahlamine!A170,القاعدة!$A:$A,0))," ")</f>
        <v>1</v>
      </c>
      <c r="J170" s="135">
        <f>IFERROR(INDEX(القاعدة!J:J,MATCH(ahlamine!A170,القاعدة!$A:$A,0))," ")</f>
        <v>6.44</v>
      </c>
      <c r="K170" s="135">
        <f>IFERROR(INDEX(القاعدة!L:L,MATCH(ahlamine!A170,القاعدة!$A:$A,0))," ")</f>
        <v>7.53</v>
      </c>
      <c r="L170" s="136">
        <f t="shared" si="12"/>
        <v>6.9850000000000003</v>
      </c>
      <c r="M170" s="31" t="str">
        <f t="shared" si="13"/>
        <v>لوحة الشرف</v>
      </c>
      <c r="N170" s="141">
        <f>IFERROR(RANK(L170,ahlamine31)+COUNTIF($L$10:L170,L170)-1," ")</f>
        <v>85</v>
      </c>
      <c r="O170" s="141">
        <v>161</v>
      </c>
      <c r="P170" s="137"/>
    </row>
    <row r="171" spans="1:16" x14ac:dyDescent="0.3">
      <c r="A171" s="140" t="str">
        <f t="shared" si="11"/>
        <v>أهلامين_162</v>
      </c>
      <c r="B171" s="30" t="str">
        <f>C171&amp;"_"&amp;COUNTIF($C$10:$C$10:C171,C171)</f>
        <v>6APG-5_6</v>
      </c>
      <c r="C171" s="131" t="str">
        <f>IFERROR(INDEX(القاعدة!C:C,MATCH(ahlamine!A171,القاعدة!$A:$A,0))," ")</f>
        <v>6APG-5</v>
      </c>
      <c r="D171" s="131" t="str">
        <f>IFERROR(INDEX(القاعدة!D:D,MATCH(ahlamine!A171,القاعدة!$A:$A,0))," ")</f>
        <v>E139057118</v>
      </c>
      <c r="E171" s="131" t="str">
        <f>IFERROR(INDEX(القاعدة!E:E,MATCH(ahlamine!A171,القاعدة!$A:$A,0))," ")</f>
        <v>أهلمين6</v>
      </c>
      <c r="F171" s="131" t="str">
        <f>IFERROR(INDEX(القاعدة!F:F,MATCH(ahlamine!A171,القاعدة!$A:$A,0))," ")</f>
        <v>أنثى</v>
      </c>
      <c r="G171" s="131" t="str">
        <f>IFERROR(INDEX(القاعدة!G:G,MATCH(ahlamine!A171,القاعدة!$A:$A,0))," ")</f>
        <v xml:space="preserve"> </v>
      </c>
      <c r="H171" s="131">
        <f>IFERROR(INDEX(القاعدة!H:H,MATCH(ahlamine!A171,القاعدة!$A:$A,0))," ")</f>
        <v>1</v>
      </c>
      <c r="I171" s="131">
        <f>IFERROR(INDEX(القاعدة!I:I,MATCH(ahlamine!A171,القاعدة!$A:$A,0))," ")</f>
        <v>1</v>
      </c>
      <c r="J171" s="135">
        <f>IFERROR(INDEX(القاعدة!J:J,MATCH(ahlamine!A171,القاعدة!$A:$A,0))," ")</f>
        <v>8.16</v>
      </c>
      <c r="K171" s="135">
        <f>IFERROR(INDEX(القاعدة!L:L,MATCH(ahlamine!A171,القاعدة!$A:$A,0))," ")</f>
        <v>8.84</v>
      </c>
      <c r="L171" s="136">
        <f t="shared" si="12"/>
        <v>8.5</v>
      </c>
      <c r="M171" s="31" t="str">
        <f t="shared" si="13"/>
        <v>تنويه</v>
      </c>
      <c r="N171" s="141">
        <f>IFERROR(RANK(L171,ahlamine31)+COUNTIF($L$10:L171,L171)-1," ")</f>
        <v>35</v>
      </c>
      <c r="O171" s="141">
        <v>162</v>
      </c>
      <c r="P171" s="137"/>
    </row>
    <row r="172" spans="1:16" x14ac:dyDescent="0.3">
      <c r="A172" s="140" t="str">
        <f t="shared" si="11"/>
        <v>أهلامين_163</v>
      </c>
      <c r="B172" s="30" t="str">
        <f>C172&amp;"_"&amp;COUNTIF($C$10:$C$10:C172,C172)</f>
        <v>6APG-5_7</v>
      </c>
      <c r="C172" s="131" t="str">
        <f>IFERROR(INDEX(القاعدة!C:C,MATCH(ahlamine!A172,القاعدة!$A:$A,0))," ")</f>
        <v>6APG-5</v>
      </c>
      <c r="D172" s="131" t="str">
        <f>IFERROR(INDEX(القاعدة!D:D,MATCH(ahlamine!A172,القاعدة!$A:$A,0))," ")</f>
        <v>E140099485</v>
      </c>
      <c r="E172" s="131" t="str">
        <f>IFERROR(INDEX(القاعدة!E:E,MATCH(ahlamine!A172,القاعدة!$A:$A,0))," ")</f>
        <v>أهلمين7</v>
      </c>
      <c r="F172" s="131" t="str">
        <f>IFERROR(INDEX(القاعدة!F:F,MATCH(ahlamine!A172,القاعدة!$A:$A,0))," ")</f>
        <v>ذكر</v>
      </c>
      <c r="G172" s="131" t="str">
        <f>IFERROR(INDEX(القاعدة!G:G,MATCH(ahlamine!A172,القاعدة!$A:$A,0))," ")</f>
        <v xml:space="preserve"> </v>
      </c>
      <c r="H172" s="131">
        <f>IFERROR(INDEX(القاعدة!H:H,MATCH(ahlamine!A172,القاعدة!$A:$A,0))," ")</f>
        <v>1</v>
      </c>
      <c r="I172" s="131">
        <f>IFERROR(INDEX(القاعدة!I:I,MATCH(ahlamine!A172,القاعدة!$A:$A,0))," ")</f>
        <v>1</v>
      </c>
      <c r="J172" s="135">
        <f>IFERROR(INDEX(القاعدة!J:J,MATCH(ahlamine!A172,القاعدة!$A:$A,0))," ")</f>
        <v>4.97</v>
      </c>
      <c r="K172" s="135">
        <f>IFERROR(INDEX(القاعدة!L:L,MATCH(ahlamine!A172,القاعدة!$A:$A,0))," ")</f>
        <v>4.01</v>
      </c>
      <c r="L172" s="136">
        <f t="shared" si="12"/>
        <v>4.49</v>
      </c>
      <c r="M172" s="31" t="str">
        <f t="shared" si="13"/>
        <v/>
      </c>
      <c r="N172" s="141">
        <f>IFERROR(RANK(L172,ahlamine31)+COUNTIF($L$10:L172,L172)-1," ")</f>
        <v>375</v>
      </c>
      <c r="O172" s="141">
        <v>163</v>
      </c>
      <c r="P172" s="137"/>
    </row>
    <row r="173" spans="1:16" x14ac:dyDescent="0.3">
      <c r="A173" s="140" t="str">
        <f t="shared" si="11"/>
        <v>أهلامين_164</v>
      </c>
      <c r="B173" s="30" t="str">
        <f>C173&amp;"_"&amp;COUNTIF($C$10:$C$10:C173,C173)</f>
        <v>6APG-5_8</v>
      </c>
      <c r="C173" s="131" t="str">
        <f>IFERROR(INDEX(القاعدة!C:C,MATCH(ahlamine!A173,القاعدة!$A:$A,0))," ")</f>
        <v>6APG-5</v>
      </c>
      <c r="D173" s="131" t="str">
        <f>IFERROR(INDEX(القاعدة!D:D,MATCH(ahlamine!A173,القاعدة!$A:$A,0))," ")</f>
        <v>E140099487</v>
      </c>
      <c r="E173" s="131" t="str">
        <f>IFERROR(INDEX(القاعدة!E:E,MATCH(ahlamine!A173,القاعدة!$A:$A,0))," ")</f>
        <v>أهلمين8</v>
      </c>
      <c r="F173" s="131" t="str">
        <f>IFERROR(INDEX(القاعدة!F:F,MATCH(ahlamine!A173,القاعدة!$A:$A,0))," ")</f>
        <v>ذكر</v>
      </c>
      <c r="G173" s="131" t="str">
        <f>IFERROR(INDEX(القاعدة!G:G,MATCH(ahlamine!A173,القاعدة!$A:$A,0))," ")</f>
        <v xml:space="preserve"> </v>
      </c>
      <c r="H173" s="131">
        <f>IFERROR(INDEX(القاعدة!H:H,MATCH(ahlamine!A173,القاعدة!$A:$A,0))," ")</f>
        <v>1</v>
      </c>
      <c r="I173" s="131">
        <f>IFERROR(INDEX(القاعدة!I:I,MATCH(ahlamine!A173,القاعدة!$A:$A,0))," ")</f>
        <v>1</v>
      </c>
      <c r="J173" s="135">
        <f>IFERROR(INDEX(القاعدة!J:J,MATCH(ahlamine!A173,القاعدة!$A:$A,0))," ")</f>
        <v>5.33</v>
      </c>
      <c r="K173" s="135">
        <f>IFERROR(INDEX(القاعدة!L:L,MATCH(ahlamine!A173,القاعدة!$A:$A,0))," ")</f>
        <v>4.53</v>
      </c>
      <c r="L173" s="136">
        <f t="shared" si="12"/>
        <v>4.93</v>
      </c>
      <c r="M173" s="31" t="str">
        <f t="shared" si="13"/>
        <v/>
      </c>
      <c r="N173" s="141">
        <f>IFERROR(RANK(L173,ahlamine31)+COUNTIF($L$10:L173,L173)-1," ")</f>
        <v>335</v>
      </c>
      <c r="O173" s="141">
        <v>164</v>
      </c>
      <c r="P173" s="137"/>
    </row>
    <row r="174" spans="1:16" x14ac:dyDescent="0.3">
      <c r="A174" s="140" t="str">
        <f t="shared" si="11"/>
        <v>أهلامين_165</v>
      </c>
      <c r="B174" s="30" t="str">
        <f>C174&amp;"_"&amp;COUNTIF($C$10:$C$10:C174,C174)</f>
        <v>6APG-5_9</v>
      </c>
      <c r="C174" s="131" t="str">
        <f>IFERROR(INDEX(القاعدة!C:C,MATCH(ahlamine!A174,القاعدة!$A:$A,0))," ")</f>
        <v>6APG-5</v>
      </c>
      <c r="D174" s="131" t="str">
        <f>IFERROR(INDEX(القاعدة!D:D,MATCH(ahlamine!A174,القاعدة!$A:$A,0))," ")</f>
        <v>E140121535</v>
      </c>
      <c r="E174" s="131" t="str">
        <f>IFERROR(INDEX(القاعدة!E:E,MATCH(ahlamine!A174,القاعدة!$A:$A,0))," ")</f>
        <v>أهلمين9</v>
      </c>
      <c r="F174" s="131" t="str">
        <f>IFERROR(INDEX(القاعدة!F:F,MATCH(ahlamine!A174,القاعدة!$A:$A,0))," ")</f>
        <v>ذكر</v>
      </c>
      <c r="G174" s="131" t="str">
        <f>IFERROR(INDEX(القاعدة!G:G,MATCH(ahlamine!A174,القاعدة!$A:$A,0))," ")</f>
        <v xml:space="preserve"> </v>
      </c>
      <c r="H174" s="131">
        <f>IFERROR(INDEX(القاعدة!H:H,MATCH(ahlamine!A174,القاعدة!$A:$A,0))," ")</f>
        <v>1</v>
      </c>
      <c r="I174" s="131">
        <f>IFERROR(INDEX(القاعدة!I:I,MATCH(ahlamine!A174,القاعدة!$A:$A,0))," ")</f>
        <v>1</v>
      </c>
      <c r="J174" s="135">
        <f>IFERROR(INDEX(القاعدة!J:J,MATCH(ahlamine!A174,القاعدة!$A:$A,0))," ")</f>
        <v>5.42</v>
      </c>
      <c r="K174" s="135">
        <f>IFERROR(INDEX(القاعدة!L:L,MATCH(ahlamine!A174,القاعدة!$A:$A,0))," ")</f>
        <v>5.63</v>
      </c>
      <c r="L174" s="136">
        <f t="shared" si="12"/>
        <v>5.5250000000000004</v>
      </c>
      <c r="M174" s="31" t="str">
        <f t="shared" si="13"/>
        <v/>
      </c>
      <c r="N174" s="141">
        <f>IFERROR(RANK(L174,ahlamine31)+COUNTIF($L$10:L174,L174)-1," ")</f>
        <v>275</v>
      </c>
      <c r="O174" s="141">
        <v>165</v>
      </c>
      <c r="P174" s="137"/>
    </row>
    <row r="175" spans="1:16" x14ac:dyDescent="0.3">
      <c r="A175" s="140" t="str">
        <f t="shared" si="11"/>
        <v>أهلامين_166</v>
      </c>
      <c r="B175" s="30" t="str">
        <f>C175&amp;"_"&amp;COUNTIF($C$10:$C$10:C175,C175)</f>
        <v>6APG-5_10</v>
      </c>
      <c r="C175" s="131" t="str">
        <f>IFERROR(INDEX(القاعدة!C:C,MATCH(ahlamine!A175,القاعدة!$A:$A,0))," ")</f>
        <v>6APG-5</v>
      </c>
      <c r="D175" s="131" t="str">
        <f>IFERROR(INDEX(القاعدة!D:D,MATCH(ahlamine!A175,القاعدة!$A:$A,0))," ")</f>
        <v>E140121536</v>
      </c>
      <c r="E175" s="131" t="str">
        <f>IFERROR(INDEX(القاعدة!E:E,MATCH(ahlamine!A175,القاعدة!$A:$A,0))," ")</f>
        <v>أهلمين10</v>
      </c>
      <c r="F175" s="131" t="str">
        <f>IFERROR(INDEX(القاعدة!F:F,MATCH(ahlamine!A175,القاعدة!$A:$A,0))," ")</f>
        <v>ذكر</v>
      </c>
      <c r="G175" s="131" t="str">
        <f>IFERROR(INDEX(القاعدة!G:G,MATCH(ahlamine!A175,القاعدة!$A:$A,0))," ")</f>
        <v xml:space="preserve"> </v>
      </c>
      <c r="H175" s="131">
        <f>IFERROR(INDEX(القاعدة!H:H,MATCH(ahlamine!A175,القاعدة!$A:$A,0))," ")</f>
        <v>1</v>
      </c>
      <c r="I175" s="131">
        <f>IFERROR(INDEX(القاعدة!I:I,MATCH(ahlamine!A175,القاعدة!$A:$A,0))," ")</f>
        <v>1</v>
      </c>
      <c r="J175" s="135">
        <f>IFERROR(INDEX(القاعدة!J:J,MATCH(ahlamine!A175,القاعدة!$A:$A,0))," ")</f>
        <v>7.93</v>
      </c>
      <c r="K175" s="135">
        <f>IFERROR(INDEX(القاعدة!L:L,MATCH(ahlamine!A175,القاعدة!$A:$A,0))," ")</f>
        <v>9.27</v>
      </c>
      <c r="L175" s="136">
        <f t="shared" si="12"/>
        <v>8.6</v>
      </c>
      <c r="M175" s="31" t="str">
        <f t="shared" si="13"/>
        <v>تنويه</v>
      </c>
      <c r="N175" s="141">
        <f>IFERROR(RANK(L175,ahlamine31)+COUNTIF($L$10:L175,L175)-1," ")</f>
        <v>25</v>
      </c>
      <c r="O175" s="141">
        <v>166</v>
      </c>
      <c r="P175" s="137"/>
    </row>
    <row r="176" spans="1:16" x14ac:dyDescent="0.3">
      <c r="A176" s="140" t="str">
        <f t="shared" si="11"/>
        <v>أهلامين_167</v>
      </c>
      <c r="B176" s="30" t="str">
        <f>C176&amp;"_"&amp;COUNTIF($C$10:$C$10:C176,C176)</f>
        <v>6APG-5_11</v>
      </c>
      <c r="C176" s="131" t="str">
        <f>IFERROR(INDEX(القاعدة!C:C,MATCH(ahlamine!A176,القاعدة!$A:$A,0))," ")</f>
        <v>6APG-5</v>
      </c>
      <c r="D176" s="131" t="str">
        <f>IFERROR(INDEX(القاعدة!D:D,MATCH(ahlamine!A176,القاعدة!$A:$A,0))," ")</f>
        <v>E141118470</v>
      </c>
      <c r="E176" s="131" t="str">
        <f>IFERROR(INDEX(القاعدة!E:E,MATCH(ahlamine!A176,القاعدة!$A:$A,0))," ")</f>
        <v>أهلمين11</v>
      </c>
      <c r="F176" s="131" t="str">
        <f>IFERROR(INDEX(القاعدة!F:F,MATCH(ahlamine!A176,القاعدة!$A:$A,0))," ")</f>
        <v>ذكر</v>
      </c>
      <c r="G176" s="131" t="str">
        <f>IFERROR(INDEX(القاعدة!G:G,MATCH(ahlamine!A176,القاعدة!$A:$A,0))," ")</f>
        <v xml:space="preserve"> </v>
      </c>
      <c r="H176" s="131">
        <f>IFERROR(INDEX(القاعدة!H:H,MATCH(ahlamine!A176,القاعدة!$A:$A,0))," ")</f>
        <v>1</v>
      </c>
      <c r="I176" s="131">
        <f>IFERROR(INDEX(القاعدة!I:I,MATCH(ahlamine!A176,القاعدة!$A:$A,0))," ")</f>
        <v>1</v>
      </c>
      <c r="J176" s="135">
        <f>IFERROR(INDEX(القاعدة!J:J,MATCH(ahlamine!A176,القاعدة!$A:$A,0))," ")</f>
        <v>5.48</v>
      </c>
      <c r="K176" s="135">
        <f>IFERROR(INDEX(القاعدة!L:L,MATCH(ahlamine!A176,القاعدة!$A:$A,0))," ")</f>
        <v>7.18</v>
      </c>
      <c r="L176" s="136">
        <f t="shared" si="12"/>
        <v>6.33</v>
      </c>
      <c r="M176" s="31" t="str">
        <f t="shared" si="13"/>
        <v>لوحة الشرف</v>
      </c>
      <c r="N176" s="141">
        <f>IFERROR(RANK(L176,ahlamine31)+COUNTIF($L$10:L176,L176)-1," ")</f>
        <v>175</v>
      </c>
      <c r="O176" s="141">
        <v>167</v>
      </c>
      <c r="P176" s="137"/>
    </row>
    <row r="177" spans="1:16" x14ac:dyDescent="0.3">
      <c r="A177" s="140" t="str">
        <f t="shared" si="11"/>
        <v>أهلامين_168</v>
      </c>
      <c r="B177" s="30" t="str">
        <f>C177&amp;"_"&amp;COUNTIF($C$10:$C$10:C177,C177)</f>
        <v>6APG-5_12</v>
      </c>
      <c r="C177" s="131" t="str">
        <f>IFERROR(INDEX(القاعدة!C:C,MATCH(ahlamine!A177,القاعدة!$A:$A,0))," ")</f>
        <v>6APG-5</v>
      </c>
      <c r="D177" s="131" t="str">
        <f>IFERROR(INDEX(القاعدة!D:D,MATCH(ahlamine!A177,القاعدة!$A:$A,0))," ")</f>
        <v>E141124147</v>
      </c>
      <c r="E177" s="131" t="str">
        <f>IFERROR(INDEX(القاعدة!E:E,MATCH(ahlamine!A177,القاعدة!$A:$A,0))," ")</f>
        <v>أهلمين12</v>
      </c>
      <c r="F177" s="131" t="str">
        <f>IFERROR(INDEX(القاعدة!F:F,MATCH(ahlamine!A177,القاعدة!$A:$A,0))," ")</f>
        <v>ذكر</v>
      </c>
      <c r="G177" s="131" t="str">
        <f>IFERROR(INDEX(القاعدة!G:G,MATCH(ahlamine!A177,القاعدة!$A:$A,0))," ")</f>
        <v xml:space="preserve"> </v>
      </c>
      <c r="H177" s="131">
        <f>IFERROR(INDEX(القاعدة!H:H,MATCH(ahlamine!A177,القاعدة!$A:$A,0))," ")</f>
        <v>1</v>
      </c>
      <c r="I177" s="131">
        <f>IFERROR(INDEX(القاعدة!I:I,MATCH(ahlamine!A177,القاعدة!$A:$A,0))," ")</f>
        <v>1</v>
      </c>
      <c r="J177" s="135">
        <f>IFERROR(INDEX(القاعدة!J:J,MATCH(ahlamine!A177,القاعدة!$A:$A,0))," ")</f>
        <v>5.77</v>
      </c>
      <c r="K177" s="135">
        <f>IFERROR(INDEX(القاعدة!L:L,MATCH(ahlamine!A177,القاعدة!$A:$A,0))," ")</f>
        <v>7.44</v>
      </c>
      <c r="L177" s="136">
        <f t="shared" si="12"/>
        <v>6.6050000000000004</v>
      </c>
      <c r="M177" s="31" t="str">
        <f t="shared" si="13"/>
        <v>لوحة الشرف</v>
      </c>
      <c r="N177" s="141">
        <f>IFERROR(RANK(L177,ahlamine31)+COUNTIF($L$10:L177,L177)-1," ")</f>
        <v>145</v>
      </c>
      <c r="O177" s="141">
        <v>168</v>
      </c>
      <c r="P177" s="137"/>
    </row>
    <row r="178" spans="1:16" x14ac:dyDescent="0.3">
      <c r="A178" s="140" t="str">
        <f t="shared" si="11"/>
        <v>أهلامين_169</v>
      </c>
      <c r="B178" s="30" t="str">
        <f>C178&amp;"_"&amp;COUNTIF($C$10:$C$10:C178,C178)</f>
        <v>6APG-5_13</v>
      </c>
      <c r="C178" s="131" t="str">
        <f>IFERROR(INDEX(القاعدة!C:C,MATCH(ahlamine!A178,القاعدة!$A:$A,0))," ")</f>
        <v>6APG-5</v>
      </c>
      <c r="D178" s="131" t="str">
        <f>IFERROR(INDEX(القاعدة!D:D,MATCH(ahlamine!A178,القاعدة!$A:$A,0))," ")</f>
        <v>E142094383</v>
      </c>
      <c r="E178" s="131" t="str">
        <f>IFERROR(INDEX(القاعدة!E:E,MATCH(ahlamine!A178,القاعدة!$A:$A,0))," ")</f>
        <v>أهلمين13</v>
      </c>
      <c r="F178" s="131" t="str">
        <f>IFERROR(INDEX(القاعدة!F:F,MATCH(ahlamine!A178,القاعدة!$A:$A,0))," ")</f>
        <v>أنثى</v>
      </c>
      <c r="G178" s="131" t="str">
        <f>IFERROR(INDEX(القاعدة!G:G,MATCH(ahlamine!A178,القاعدة!$A:$A,0))," ")</f>
        <v xml:space="preserve"> </v>
      </c>
      <c r="H178" s="131">
        <f>IFERROR(INDEX(القاعدة!H:H,MATCH(ahlamine!A178,القاعدة!$A:$A,0))," ")</f>
        <v>2</v>
      </c>
      <c r="I178" s="131">
        <f>IFERROR(INDEX(القاعدة!I:I,MATCH(ahlamine!A178,القاعدة!$A:$A,0))," ")</f>
        <v>1</v>
      </c>
      <c r="J178" s="135">
        <f>IFERROR(INDEX(القاعدة!J:J,MATCH(ahlamine!A178,القاعدة!$A:$A,0))," ")</f>
        <v>4.92</v>
      </c>
      <c r="K178" s="135">
        <f>IFERROR(INDEX(القاعدة!L:L,MATCH(ahlamine!A178,القاعدة!$A:$A,0))," ")</f>
        <v>2.79</v>
      </c>
      <c r="L178" s="136">
        <f t="shared" si="12"/>
        <v>3.855</v>
      </c>
      <c r="M178" s="31" t="str">
        <f t="shared" si="13"/>
        <v>تنبيه</v>
      </c>
      <c r="N178" s="141">
        <f>IFERROR(RANK(L178,ahlamine31)+COUNTIF($L$10:L178,L178)-1," ")</f>
        <v>385</v>
      </c>
      <c r="O178" s="141">
        <v>169</v>
      </c>
      <c r="P178" s="137"/>
    </row>
    <row r="179" spans="1:16" x14ac:dyDescent="0.3">
      <c r="A179" s="140" t="str">
        <f t="shared" si="11"/>
        <v>أهلامين_170</v>
      </c>
      <c r="B179" s="30" t="str">
        <f>C179&amp;"_"&amp;COUNTIF($C$10:$C$10:C179,C179)</f>
        <v>6APG-5_14</v>
      </c>
      <c r="C179" s="131" t="str">
        <f>IFERROR(INDEX(القاعدة!C:C,MATCH(ahlamine!A179,القاعدة!$A:$A,0))," ")</f>
        <v>6APG-5</v>
      </c>
      <c r="D179" s="131" t="str">
        <f>IFERROR(INDEX(القاعدة!D:D,MATCH(ahlamine!A179,القاعدة!$A:$A,0))," ")</f>
        <v>E142121685</v>
      </c>
      <c r="E179" s="131" t="str">
        <f>IFERROR(INDEX(القاعدة!E:E,MATCH(ahlamine!A179,القاعدة!$A:$A,0))," ")</f>
        <v>أهلمين14</v>
      </c>
      <c r="F179" s="131" t="str">
        <f>IFERROR(INDEX(القاعدة!F:F,MATCH(ahlamine!A179,القاعدة!$A:$A,0))," ")</f>
        <v>أنثى</v>
      </c>
      <c r="G179" s="131" t="str">
        <f>IFERROR(INDEX(القاعدة!G:G,MATCH(ahlamine!A179,القاعدة!$A:$A,0))," ")</f>
        <v xml:space="preserve"> </v>
      </c>
      <c r="H179" s="131">
        <f>IFERROR(INDEX(القاعدة!H:H,MATCH(ahlamine!A179,القاعدة!$A:$A,0))," ")</f>
        <v>1</v>
      </c>
      <c r="I179" s="131">
        <f>IFERROR(INDEX(القاعدة!I:I,MATCH(ahlamine!A179,القاعدة!$A:$A,0))," ")</f>
        <v>1</v>
      </c>
      <c r="J179" s="135">
        <f>IFERROR(INDEX(القاعدة!J:J,MATCH(ahlamine!A179,القاعدة!$A:$A,0))," ")</f>
        <v>5.95</v>
      </c>
      <c r="K179" s="135">
        <f>IFERROR(INDEX(القاعدة!L:L,MATCH(ahlamine!A179,القاعدة!$A:$A,0))," ")</f>
        <v>6.64</v>
      </c>
      <c r="L179" s="136">
        <f t="shared" si="12"/>
        <v>6.2949999999999999</v>
      </c>
      <c r="M179" s="31" t="str">
        <f t="shared" si="13"/>
        <v>لوحة الشرف</v>
      </c>
      <c r="N179" s="141">
        <f>IFERROR(RANK(L179,ahlamine31)+COUNTIF($L$10:L179,L179)-1," ")</f>
        <v>185</v>
      </c>
      <c r="O179" s="141">
        <v>170</v>
      </c>
      <c r="P179" s="137"/>
    </row>
    <row r="180" spans="1:16" x14ac:dyDescent="0.3">
      <c r="A180" s="140" t="str">
        <f t="shared" si="11"/>
        <v>أهلامين_171</v>
      </c>
      <c r="B180" s="30" t="str">
        <f>C180&amp;"_"&amp;COUNTIF($C$10:$C$10:C180,C180)</f>
        <v>6APG-5_15</v>
      </c>
      <c r="C180" s="131" t="str">
        <f>IFERROR(INDEX(القاعدة!C:C,MATCH(ahlamine!A180,القاعدة!$A:$A,0))," ")</f>
        <v>6APG-5</v>
      </c>
      <c r="D180" s="131" t="str">
        <f>IFERROR(INDEX(القاعدة!D:D,MATCH(ahlamine!A180,القاعدة!$A:$A,0))," ")</f>
        <v>E144124234</v>
      </c>
      <c r="E180" s="131" t="str">
        <f>IFERROR(INDEX(القاعدة!E:E,MATCH(ahlamine!A180,القاعدة!$A:$A,0))," ")</f>
        <v>أهلمين15</v>
      </c>
      <c r="F180" s="131" t="str">
        <f>IFERROR(INDEX(القاعدة!F:F,MATCH(ahlamine!A180,القاعدة!$A:$A,0))," ")</f>
        <v>أنثى</v>
      </c>
      <c r="G180" s="131" t="str">
        <f>IFERROR(INDEX(القاعدة!G:G,MATCH(ahlamine!A180,القاعدة!$A:$A,0))," ")</f>
        <v xml:space="preserve"> </v>
      </c>
      <c r="H180" s="131">
        <f>IFERROR(INDEX(القاعدة!H:H,MATCH(ahlamine!A180,القاعدة!$A:$A,0))," ")</f>
        <v>1</v>
      </c>
      <c r="I180" s="131">
        <f>IFERROR(INDEX(القاعدة!I:I,MATCH(ahlamine!A180,القاعدة!$A:$A,0))," ")</f>
        <v>1</v>
      </c>
      <c r="J180" s="135">
        <f>IFERROR(INDEX(القاعدة!J:J,MATCH(ahlamine!A180,القاعدة!$A:$A,0))," ")</f>
        <v>5.6</v>
      </c>
      <c r="K180" s="135">
        <f>IFERROR(INDEX(القاعدة!L:L,MATCH(ahlamine!A180,القاعدة!$A:$A,0))," ")</f>
        <v>6.77</v>
      </c>
      <c r="L180" s="136">
        <f t="shared" si="12"/>
        <v>6.1849999999999996</v>
      </c>
      <c r="M180" s="31" t="str">
        <f t="shared" si="13"/>
        <v>لوحة الشرف</v>
      </c>
      <c r="N180" s="141">
        <f>IFERROR(RANK(L180,ahlamine31)+COUNTIF($L$10:L180,L180)-1," ")</f>
        <v>205</v>
      </c>
      <c r="O180" s="141">
        <v>171</v>
      </c>
      <c r="P180" s="137"/>
    </row>
    <row r="181" spans="1:16" x14ac:dyDescent="0.3">
      <c r="A181" s="140" t="str">
        <f t="shared" si="11"/>
        <v>أهلامين_172</v>
      </c>
      <c r="B181" s="30" t="str">
        <f>C181&amp;"_"&amp;COUNTIF($C$10:$C$10:C181,C181)</f>
        <v>6APG-5_16</v>
      </c>
      <c r="C181" s="131" t="str">
        <f>IFERROR(INDEX(القاعدة!C:C,MATCH(ahlamine!A181,القاعدة!$A:$A,0))," ")</f>
        <v>6APG-5</v>
      </c>
      <c r="D181" s="131" t="str">
        <f>IFERROR(INDEX(القاعدة!D:D,MATCH(ahlamine!A181,القاعدة!$A:$A,0))," ")</f>
        <v>E144124236</v>
      </c>
      <c r="E181" s="131" t="str">
        <f>IFERROR(INDEX(القاعدة!E:E,MATCH(ahlamine!A181,القاعدة!$A:$A,0))," ")</f>
        <v>أهلمين16</v>
      </c>
      <c r="F181" s="131" t="str">
        <f>IFERROR(INDEX(القاعدة!F:F,MATCH(ahlamine!A181,القاعدة!$A:$A,0))," ")</f>
        <v>أنثى</v>
      </c>
      <c r="G181" s="131" t="str">
        <f>IFERROR(INDEX(القاعدة!G:G,MATCH(ahlamine!A181,القاعدة!$A:$A,0))," ")</f>
        <v xml:space="preserve"> </v>
      </c>
      <c r="H181" s="131">
        <f>IFERROR(INDEX(القاعدة!H:H,MATCH(ahlamine!A181,القاعدة!$A:$A,0))," ")</f>
        <v>1</v>
      </c>
      <c r="I181" s="131">
        <f>IFERROR(INDEX(القاعدة!I:I,MATCH(ahlamine!A181,القاعدة!$A:$A,0))," ")</f>
        <v>1</v>
      </c>
      <c r="J181" s="135">
        <f>IFERROR(INDEX(القاعدة!J:J,MATCH(ahlamine!A181,القاعدة!$A:$A,0))," ")</f>
        <v>5.05</v>
      </c>
      <c r="K181" s="135">
        <f>IFERROR(INDEX(القاعدة!L:L,MATCH(ahlamine!A181,القاعدة!$A:$A,0))," ")</f>
        <v>4.1900000000000004</v>
      </c>
      <c r="L181" s="136">
        <f t="shared" si="12"/>
        <v>4.62</v>
      </c>
      <c r="M181" s="31" t="str">
        <f t="shared" si="13"/>
        <v/>
      </c>
      <c r="N181" s="141">
        <f>IFERROR(RANK(L181,ahlamine31)+COUNTIF($L$10:L181,L181)-1," ")</f>
        <v>365</v>
      </c>
      <c r="O181" s="141">
        <v>172</v>
      </c>
      <c r="P181" s="137"/>
    </row>
    <row r="182" spans="1:16" x14ac:dyDescent="0.3">
      <c r="A182" s="140" t="str">
        <f t="shared" si="11"/>
        <v>أهلامين_173</v>
      </c>
      <c r="B182" s="30" t="str">
        <f>C182&amp;"_"&amp;COUNTIF($C$10:$C$10:C182,C182)</f>
        <v>6APG-5_17</v>
      </c>
      <c r="C182" s="131" t="str">
        <f>IFERROR(INDEX(القاعدة!C:C,MATCH(ahlamine!A182,القاعدة!$A:$A,0))," ")</f>
        <v>6APG-5</v>
      </c>
      <c r="D182" s="131" t="str">
        <f>IFERROR(INDEX(القاعدة!D:D,MATCH(ahlamine!A182,القاعدة!$A:$A,0))," ")</f>
        <v>E144124238</v>
      </c>
      <c r="E182" s="131" t="str">
        <f>IFERROR(INDEX(القاعدة!E:E,MATCH(ahlamine!A182,القاعدة!$A:$A,0))," ")</f>
        <v>أهلمين17</v>
      </c>
      <c r="F182" s="131" t="str">
        <f>IFERROR(INDEX(القاعدة!F:F,MATCH(ahlamine!A182,القاعدة!$A:$A,0))," ")</f>
        <v>أنثى</v>
      </c>
      <c r="G182" s="131" t="str">
        <f>IFERROR(INDEX(القاعدة!G:G,MATCH(ahlamine!A182,القاعدة!$A:$A,0))," ")</f>
        <v xml:space="preserve"> </v>
      </c>
      <c r="H182" s="131">
        <f>IFERROR(INDEX(القاعدة!H:H,MATCH(ahlamine!A182,القاعدة!$A:$A,0))," ")</f>
        <v>1</v>
      </c>
      <c r="I182" s="131">
        <f>IFERROR(INDEX(القاعدة!I:I,MATCH(ahlamine!A182,القاعدة!$A:$A,0))," ")</f>
        <v>1</v>
      </c>
      <c r="J182" s="135">
        <f>IFERROR(INDEX(القاعدة!J:J,MATCH(ahlamine!A182,القاعدة!$A:$A,0))," ")</f>
        <v>5.3</v>
      </c>
      <c r="K182" s="135">
        <f>IFERROR(INDEX(القاعدة!L:L,MATCH(ahlamine!A182,القاعدة!$A:$A,0))," ")</f>
        <v>5.08</v>
      </c>
      <c r="L182" s="136">
        <f t="shared" si="12"/>
        <v>5.1899999999999995</v>
      </c>
      <c r="M182" s="31" t="str">
        <f t="shared" si="13"/>
        <v/>
      </c>
      <c r="N182" s="141">
        <f>IFERROR(RANK(L182,ahlamine31)+COUNTIF($L$10:L182,L182)-1," ")</f>
        <v>315</v>
      </c>
      <c r="O182" s="141">
        <v>173</v>
      </c>
      <c r="P182" s="137"/>
    </row>
    <row r="183" spans="1:16" x14ac:dyDescent="0.3">
      <c r="A183" s="140" t="str">
        <f t="shared" si="11"/>
        <v>أهلامين_174</v>
      </c>
      <c r="B183" s="30" t="str">
        <f>C183&amp;"_"&amp;COUNTIF($C$10:$C$10:C183,C183)</f>
        <v>6APG-5_18</v>
      </c>
      <c r="C183" s="131" t="str">
        <f>IFERROR(INDEX(القاعدة!C:C,MATCH(ahlamine!A183,القاعدة!$A:$A,0))," ")</f>
        <v>6APG-5</v>
      </c>
      <c r="D183" s="131" t="str">
        <f>IFERROR(INDEX(القاعدة!D:D,MATCH(ahlamine!A183,القاعدة!$A:$A,0))," ")</f>
        <v>E147108468</v>
      </c>
      <c r="E183" s="131" t="str">
        <f>IFERROR(INDEX(القاعدة!E:E,MATCH(ahlamine!A183,القاعدة!$A:$A,0))," ")</f>
        <v>أهلمين18</v>
      </c>
      <c r="F183" s="131" t="str">
        <f>IFERROR(INDEX(القاعدة!F:F,MATCH(ahlamine!A183,القاعدة!$A:$A,0))," ")</f>
        <v>أنثى</v>
      </c>
      <c r="G183" s="131">
        <f>IFERROR(INDEX(القاعدة!G:G,MATCH(ahlamine!A183,القاعدة!$A:$A,0))," ")</f>
        <v>1</v>
      </c>
      <c r="H183" s="131">
        <f>IFERROR(INDEX(القاعدة!H:H,MATCH(ahlamine!A183,القاعدة!$A:$A,0))," ")</f>
        <v>1</v>
      </c>
      <c r="I183" s="131">
        <f>IFERROR(INDEX(القاعدة!I:I,MATCH(ahlamine!A183,القاعدة!$A:$A,0))," ")</f>
        <v>1</v>
      </c>
      <c r="J183" s="135">
        <f>IFERROR(INDEX(القاعدة!J:J,MATCH(ahlamine!A183,القاعدة!$A:$A,0))," ")</f>
        <v>5.16</v>
      </c>
      <c r="K183" s="135">
        <f>IFERROR(INDEX(القاعدة!L:L,MATCH(ahlamine!A183,القاعدة!$A:$A,0))," ")</f>
        <v>6.31</v>
      </c>
      <c r="L183" s="136">
        <f t="shared" si="12"/>
        <v>5.7349999999999994</v>
      </c>
      <c r="M183" s="31" t="str">
        <f t="shared" si="13"/>
        <v/>
      </c>
      <c r="N183" s="141">
        <f>IFERROR(RANK(L183,ahlamine31)+COUNTIF($L$10:L183,L183)-1," ")</f>
        <v>255</v>
      </c>
      <c r="O183" s="141">
        <v>174</v>
      </c>
      <c r="P183" s="137"/>
    </row>
    <row r="184" spans="1:16" x14ac:dyDescent="0.3">
      <c r="A184" s="140" t="str">
        <f t="shared" si="11"/>
        <v>أهلامين_175</v>
      </c>
      <c r="B184" s="30" t="str">
        <f>C184&amp;"_"&amp;COUNTIF($C$10:$C$10:C184,C184)</f>
        <v>6APG-5_19</v>
      </c>
      <c r="C184" s="131" t="str">
        <f>IFERROR(INDEX(القاعدة!C:C,MATCH(ahlamine!A184,القاعدة!$A:$A,0))," ")</f>
        <v>6APG-5</v>
      </c>
      <c r="D184" s="131" t="str">
        <f>IFERROR(INDEX(القاعدة!D:D,MATCH(ahlamine!A184,القاعدة!$A:$A,0))," ")</f>
        <v>E148029910</v>
      </c>
      <c r="E184" s="131" t="str">
        <f>IFERROR(INDEX(القاعدة!E:E,MATCH(ahlamine!A184,القاعدة!$A:$A,0))," ")</f>
        <v>أهلمين19</v>
      </c>
      <c r="F184" s="131" t="str">
        <f>IFERROR(INDEX(القاعدة!F:F,MATCH(ahlamine!A184,القاعدة!$A:$A,0))," ")</f>
        <v>أنثى</v>
      </c>
      <c r="G184" s="131" t="str">
        <f>IFERROR(INDEX(القاعدة!G:G,MATCH(ahlamine!A184,القاعدة!$A:$A,0))," ")</f>
        <v xml:space="preserve"> </v>
      </c>
      <c r="H184" s="131">
        <f>IFERROR(INDEX(القاعدة!H:H,MATCH(ahlamine!A184,القاعدة!$A:$A,0))," ")</f>
        <v>1</v>
      </c>
      <c r="I184" s="131">
        <f>IFERROR(INDEX(القاعدة!I:I,MATCH(ahlamine!A184,القاعدة!$A:$A,0))," ")</f>
        <v>1</v>
      </c>
      <c r="J184" s="135">
        <f>IFERROR(INDEX(القاعدة!J:J,MATCH(ahlamine!A184,القاعدة!$A:$A,0))," ")</f>
        <v>8.27</v>
      </c>
      <c r="K184" s="135">
        <f>IFERROR(INDEX(القاعدة!L:L,MATCH(ahlamine!A184,القاعدة!$A:$A,0))," ")</f>
        <v>9.33</v>
      </c>
      <c r="L184" s="136">
        <f t="shared" si="12"/>
        <v>8.8000000000000007</v>
      </c>
      <c r="M184" s="31" t="str">
        <f t="shared" si="13"/>
        <v>تنويه</v>
      </c>
      <c r="N184" s="141">
        <f>IFERROR(RANK(L184,ahlamine31)+COUNTIF($L$10:L184,L184)-1," ")</f>
        <v>15</v>
      </c>
      <c r="O184" s="141">
        <v>175</v>
      </c>
      <c r="P184" s="137"/>
    </row>
    <row r="185" spans="1:16" x14ac:dyDescent="0.3">
      <c r="A185" s="140" t="str">
        <f t="shared" si="11"/>
        <v>أهلامين_176</v>
      </c>
      <c r="B185" s="30" t="str">
        <f>C185&amp;"_"&amp;COUNTIF($C$10:$C$10:C185,C185)</f>
        <v>6APG-5_20</v>
      </c>
      <c r="C185" s="131" t="str">
        <f>IFERROR(INDEX(القاعدة!C:C,MATCH(ahlamine!A185,القاعدة!$A:$A,0))," ")</f>
        <v>6APG-5</v>
      </c>
      <c r="D185" s="131" t="str">
        <f>IFERROR(INDEX(القاعدة!D:D,MATCH(ahlamine!A185,القاعدة!$A:$A,0))," ")</f>
        <v>E148108395</v>
      </c>
      <c r="E185" s="131" t="str">
        <f>IFERROR(INDEX(القاعدة!E:E,MATCH(ahlamine!A185,القاعدة!$A:$A,0))," ")</f>
        <v>أهلمين20</v>
      </c>
      <c r="F185" s="131" t="str">
        <f>IFERROR(INDEX(القاعدة!F:F,MATCH(ahlamine!A185,القاعدة!$A:$A,0))," ")</f>
        <v>ذكر</v>
      </c>
      <c r="G185" s="131">
        <f>IFERROR(INDEX(القاعدة!G:G,MATCH(ahlamine!A185,القاعدة!$A:$A,0))," ")</f>
        <v>1</v>
      </c>
      <c r="H185" s="131">
        <f>IFERROR(INDEX(القاعدة!H:H,MATCH(ahlamine!A185,القاعدة!$A:$A,0))," ")</f>
        <v>1</v>
      </c>
      <c r="I185" s="131">
        <f>IFERROR(INDEX(القاعدة!I:I,MATCH(ahlamine!A185,القاعدة!$A:$A,0))," ")</f>
        <v>1</v>
      </c>
      <c r="J185" s="135">
        <f>IFERROR(INDEX(القاعدة!J:J,MATCH(ahlamine!A185,القاعدة!$A:$A,0))," ")</f>
        <v>5.21</v>
      </c>
      <c r="K185" s="135">
        <f>IFERROR(INDEX(القاعدة!L:L,MATCH(ahlamine!A185,القاعدة!$A:$A,0))," ")</f>
        <v>5.83</v>
      </c>
      <c r="L185" s="136">
        <f t="shared" si="12"/>
        <v>5.52</v>
      </c>
      <c r="M185" s="31" t="str">
        <f t="shared" si="13"/>
        <v/>
      </c>
      <c r="N185" s="141">
        <f>IFERROR(RANK(L185,ahlamine31)+COUNTIF($L$10:L185,L185)-1," ")</f>
        <v>285</v>
      </c>
      <c r="O185" s="141">
        <v>176</v>
      </c>
      <c r="P185" s="137"/>
    </row>
    <row r="186" spans="1:16" x14ac:dyDescent="0.3">
      <c r="A186" s="140" t="str">
        <f t="shared" si="11"/>
        <v>أهلامين_177</v>
      </c>
      <c r="B186" s="30" t="str">
        <f>C186&amp;"_"&amp;COUNTIF($C$10:$C$10:C186,C186)</f>
        <v>6APG-5_21</v>
      </c>
      <c r="C186" s="131" t="str">
        <f>IFERROR(INDEX(القاعدة!C:C,MATCH(ahlamine!A186,القاعدة!$A:$A,0))," ")</f>
        <v>6APG-5</v>
      </c>
      <c r="D186" s="131" t="str">
        <f>IFERROR(INDEX(القاعدة!D:D,MATCH(ahlamine!A186,القاعدة!$A:$A,0))," ")</f>
        <v>E149094374</v>
      </c>
      <c r="E186" s="131" t="str">
        <f>IFERROR(INDEX(القاعدة!E:E,MATCH(ahlamine!A186,القاعدة!$A:$A,0))," ")</f>
        <v>أهلمين21</v>
      </c>
      <c r="F186" s="131" t="str">
        <f>IFERROR(INDEX(القاعدة!F:F,MATCH(ahlamine!A186,القاعدة!$A:$A,0))," ")</f>
        <v>أنثى</v>
      </c>
      <c r="G186" s="131" t="str">
        <f>IFERROR(INDEX(القاعدة!G:G,MATCH(ahlamine!A186,القاعدة!$A:$A,0))," ")</f>
        <v xml:space="preserve"> </v>
      </c>
      <c r="H186" s="131">
        <f>IFERROR(INDEX(القاعدة!H:H,MATCH(ahlamine!A186,القاعدة!$A:$A,0))," ")</f>
        <v>1</v>
      </c>
      <c r="I186" s="131">
        <f>IFERROR(INDEX(القاعدة!I:I,MATCH(ahlamine!A186,القاعدة!$A:$A,0))," ")</f>
        <v>1</v>
      </c>
      <c r="J186" s="135">
        <f>IFERROR(INDEX(القاعدة!J:J,MATCH(ahlamine!A186,القاعدة!$A:$A,0))," ")</f>
        <v>5.3</v>
      </c>
      <c r="K186" s="135">
        <f>IFERROR(INDEX(القاعدة!L:L,MATCH(ahlamine!A186,القاعدة!$A:$A,0))," ")</f>
        <v>4.5</v>
      </c>
      <c r="L186" s="136">
        <f t="shared" si="12"/>
        <v>4.9000000000000004</v>
      </c>
      <c r="M186" s="31" t="str">
        <f t="shared" si="13"/>
        <v/>
      </c>
      <c r="N186" s="141">
        <f>IFERROR(RANK(L186,ahlamine31)+COUNTIF($L$10:L186,L186)-1," ")</f>
        <v>345</v>
      </c>
      <c r="O186" s="141">
        <v>177</v>
      </c>
      <c r="P186" s="137"/>
    </row>
    <row r="187" spans="1:16" x14ac:dyDescent="0.3">
      <c r="A187" s="140" t="str">
        <f t="shared" si="11"/>
        <v>أهلامين_178</v>
      </c>
      <c r="B187" s="30" t="str">
        <f>C187&amp;"_"&amp;COUNTIF($C$10:$C$10:C187,C187)</f>
        <v>6APG-5_22</v>
      </c>
      <c r="C187" s="131" t="str">
        <f>IFERROR(INDEX(القاعدة!C:C,MATCH(ahlamine!A187,القاعدة!$A:$A,0))," ")</f>
        <v>6APG-5</v>
      </c>
      <c r="D187" s="131" t="str">
        <f>IFERROR(INDEX(القاعدة!D:D,MATCH(ahlamine!A187,القاعدة!$A:$A,0))," ")</f>
        <v>E149095399</v>
      </c>
      <c r="E187" s="131" t="str">
        <f>IFERROR(INDEX(القاعدة!E:E,MATCH(ahlamine!A187,القاعدة!$A:$A,0))," ")</f>
        <v>أهلمين22</v>
      </c>
      <c r="F187" s="131" t="str">
        <f>IFERROR(INDEX(القاعدة!F:F,MATCH(ahlamine!A187,القاعدة!$A:$A,0))," ")</f>
        <v>ذكر</v>
      </c>
      <c r="G187" s="131" t="str">
        <f>IFERROR(INDEX(القاعدة!G:G,MATCH(ahlamine!A187,القاعدة!$A:$A,0))," ")</f>
        <v xml:space="preserve"> </v>
      </c>
      <c r="H187" s="131">
        <f>IFERROR(INDEX(القاعدة!H:H,MATCH(ahlamine!A187,القاعدة!$A:$A,0))," ")</f>
        <v>2</v>
      </c>
      <c r="I187" s="131">
        <f>IFERROR(INDEX(القاعدة!I:I,MATCH(ahlamine!A187,القاعدة!$A:$A,0))," ")</f>
        <v>1</v>
      </c>
      <c r="J187" s="135">
        <f>IFERROR(INDEX(القاعدة!J:J,MATCH(ahlamine!A187,القاعدة!$A:$A,0))," ")</f>
        <v>5.15</v>
      </c>
      <c r="K187" s="135">
        <f>IFERROR(INDEX(القاعدة!L:L,MATCH(ahlamine!A187,القاعدة!$A:$A,0))," ")</f>
        <v>5.61</v>
      </c>
      <c r="L187" s="136">
        <f t="shared" si="12"/>
        <v>5.3800000000000008</v>
      </c>
      <c r="M187" s="31" t="str">
        <f t="shared" si="13"/>
        <v/>
      </c>
      <c r="N187" s="141">
        <f>IFERROR(RANK(L187,ahlamine31)+COUNTIF($L$10:L187,L187)-1," ")</f>
        <v>295</v>
      </c>
      <c r="O187" s="141">
        <v>178</v>
      </c>
      <c r="P187" s="137"/>
    </row>
    <row r="188" spans="1:16" x14ac:dyDescent="0.3">
      <c r="A188" s="140" t="str">
        <f t="shared" si="11"/>
        <v>أهلامين_179</v>
      </c>
      <c r="B188" s="30" t="str">
        <f>C188&amp;"_"&amp;COUNTIF($C$10:$C$10:C188,C188)</f>
        <v>6APG-5_23</v>
      </c>
      <c r="C188" s="131" t="str">
        <f>IFERROR(INDEX(القاعدة!C:C,MATCH(ahlamine!A188,القاعدة!$A:$A,0))," ")</f>
        <v>6APG-5</v>
      </c>
      <c r="D188" s="131" t="str">
        <f>IFERROR(INDEX(القاعدة!D:D,MATCH(ahlamine!A188,القاعدة!$A:$A,0))," ")</f>
        <v>E149099449</v>
      </c>
      <c r="E188" s="131" t="str">
        <f>IFERROR(INDEX(القاعدة!E:E,MATCH(ahlamine!A188,القاعدة!$A:$A,0))," ")</f>
        <v>أهلمين23</v>
      </c>
      <c r="F188" s="131" t="str">
        <f>IFERROR(INDEX(القاعدة!F:F,MATCH(ahlamine!A188,القاعدة!$A:$A,0))," ")</f>
        <v>أنثى</v>
      </c>
      <c r="G188" s="131" t="str">
        <f>IFERROR(INDEX(القاعدة!G:G,MATCH(ahlamine!A188,القاعدة!$A:$A,0))," ")</f>
        <v xml:space="preserve"> </v>
      </c>
      <c r="H188" s="131">
        <f>IFERROR(INDEX(القاعدة!H:H,MATCH(ahlamine!A188,القاعدة!$A:$A,0))," ")</f>
        <v>1</v>
      </c>
      <c r="I188" s="131">
        <f>IFERROR(INDEX(القاعدة!I:I,MATCH(ahlamine!A188,القاعدة!$A:$A,0))," ")</f>
        <v>1</v>
      </c>
      <c r="J188" s="135">
        <f>IFERROR(INDEX(القاعدة!J:J,MATCH(ahlamine!A188,القاعدة!$A:$A,0))," ")</f>
        <v>6.34</v>
      </c>
      <c r="K188" s="135">
        <f>IFERROR(INDEX(القاعدة!L:L,MATCH(ahlamine!A188,القاعدة!$A:$A,0))," ")</f>
        <v>7.64</v>
      </c>
      <c r="L188" s="136">
        <f t="shared" si="12"/>
        <v>6.99</v>
      </c>
      <c r="M188" s="31" t="str">
        <f t="shared" si="13"/>
        <v>لوحة الشرف</v>
      </c>
      <c r="N188" s="141">
        <f>IFERROR(RANK(L188,ahlamine31)+COUNTIF($L$10:L188,L188)-1," ")</f>
        <v>75</v>
      </c>
      <c r="O188" s="141">
        <v>179</v>
      </c>
      <c r="P188" s="137"/>
    </row>
    <row r="189" spans="1:16" x14ac:dyDescent="0.3">
      <c r="A189" s="140" t="str">
        <f t="shared" si="11"/>
        <v>أهلامين_180</v>
      </c>
      <c r="B189" s="30" t="str">
        <f>C189&amp;"_"&amp;COUNTIF($C$10:$C$10:C189,C189)</f>
        <v>6APG-5_24</v>
      </c>
      <c r="C189" s="131" t="str">
        <f>IFERROR(INDEX(القاعدة!C:C,MATCH(ahlamine!A189,القاعدة!$A:$A,0))," ")</f>
        <v>6APG-5</v>
      </c>
      <c r="D189" s="131" t="str">
        <f>IFERROR(INDEX(القاعدة!D:D,MATCH(ahlamine!A189,القاعدة!$A:$A,0))," ")</f>
        <v>E149099450</v>
      </c>
      <c r="E189" s="131" t="str">
        <f>IFERROR(INDEX(القاعدة!E:E,MATCH(ahlamine!A189,القاعدة!$A:$A,0))," ")</f>
        <v>أهلمين24</v>
      </c>
      <c r="F189" s="131" t="str">
        <f>IFERROR(INDEX(القاعدة!F:F,MATCH(ahlamine!A189,القاعدة!$A:$A,0))," ")</f>
        <v>أنثى</v>
      </c>
      <c r="G189" s="131" t="str">
        <f>IFERROR(INDEX(القاعدة!G:G,MATCH(ahlamine!A189,القاعدة!$A:$A,0))," ")</f>
        <v xml:space="preserve"> </v>
      </c>
      <c r="H189" s="131">
        <f>IFERROR(INDEX(القاعدة!H:H,MATCH(ahlamine!A189,القاعدة!$A:$A,0))," ")</f>
        <v>1</v>
      </c>
      <c r="I189" s="131">
        <f>IFERROR(INDEX(القاعدة!I:I,MATCH(ahlamine!A189,القاعدة!$A:$A,0))," ")</f>
        <v>1</v>
      </c>
      <c r="J189" s="135">
        <f>IFERROR(INDEX(القاعدة!J:J,MATCH(ahlamine!A189,القاعدة!$A:$A,0))," ")</f>
        <v>5.0199999999999996</v>
      </c>
      <c r="K189" s="135">
        <f>IFERROR(INDEX(القاعدة!L:L,MATCH(ahlamine!A189,القاعدة!$A:$A,0))," ")</f>
        <v>5.61</v>
      </c>
      <c r="L189" s="136">
        <f t="shared" si="12"/>
        <v>5.3149999999999995</v>
      </c>
      <c r="M189" s="31" t="str">
        <f t="shared" si="13"/>
        <v/>
      </c>
      <c r="N189" s="141">
        <f>IFERROR(RANK(L189,ahlamine31)+COUNTIF($L$10:L189,L189)-1," ")</f>
        <v>305</v>
      </c>
      <c r="O189" s="141">
        <v>180</v>
      </c>
      <c r="P189" s="137"/>
    </row>
    <row r="190" spans="1:16" x14ac:dyDescent="0.3">
      <c r="A190" s="140" t="str">
        <f t="shared" si="11"/>
        <v>أهلامين_181</v>
      </c>
      <c r="B190" s="30" t="str">
        <f>C190&amp;"_"&amp;COUNTIF($C$10:$C$10:C190,C190)</f>
        <v>6APG-5_25</v>
      </c>
      <c r="C190" s="131" t="str">
        <f>IFERROR(INDEX(القاعدة!C:C,MATCH(ahlamine!A190,القاعدة!$A:$A,0))," ")</f>
        <v>6APG-5</v>
      </c>
      <c r="D190" s="131" t="str">
        <f>IFERROR(INDEX(القاعدة!D:D,MATCH(ahlamine!A190,القاعدة!$A:$A,0))," ")</f>
        <v>E149099452</v>
      </c>
      <c r="E190" s="131" t="str">
        <f>IFERROR(INDEX(القاعدة!E:E,MATCH(ahlamine!A190,القاعدة!$A:$A,0))," ")</f>
        <v>أهلمين25</v>
      </c>
      <c r="F190" s="131" t="str">
        <f>IFERROR(INDEX(القاعدة!F:F,MATCH(ahlamine!A190,القاعدة!$A:$A,0))," ")</f>
        <v>أنثى</v>
      </c>
      <c r="G190" s="131" t="str">
        <f>IFERROR(INDEX(القاعدة!G:G,MATCH(ahlamine!A190,القاعدة!$A:$A,0))," ")</f>
        <v xml:space="preserve"> </v>
      </c>
      <c r="H190" s="131">
        <f>IFERROR(INDEX(القاعدة!H:H,MATCH(ahlamine!A190,القاعدة!$A:$A,0))," ")</f>
        <v>1</v>
      </c>
      <c r="I190" s="131">
        <f>IFERROR(INDEX(القاعدة!I:I,MATCH(ahlamine!A190,القاعدة!$A:$A,0))," ")</f>
        <v>1</v>
      </c>
      <c r="J190" s="135">
        <f>IFERROR(INDEX(القاعدة!J:J,MATCH(ahlamine!A190,القاعدة!$A:$A,0))," ")</f>
        <v>5.35</v>
      </c>
      <c r="K190" s="135">
        <f>IFERROR(INDEX(القاعدة!L:L,MATCH(ahlamine!A190,القاعدة!$A:$A,0))," ")</f>
        <v>6.5</v>
      </c>
      <c r="L190" s="136">
        <f t="shared" si="12"/>
        <v>5.9249999999999998</v>
      </c>
      <c r="M190" s="31" t="str">
        <f t="shared" si="13"/>
        <v/>
      </c>
      <c r="N190" s="141">
        <f>IFERROR(RANK(L190,ahlamine31)+COUNTIF($L$10:L190,L190)-1," ")</f>
        <v>235</v>
      </c>
      <c r="O190" s="141">
        <v>181</v>
      </c>
      <c r="P190" s="137"/>
    </row>
    <row r="191" spans="1:16" x14ac:dyDescent="0.3">
      <c r="A191" s="140" t="str">
        <f t="shared" si="11"/>
        <v>أهلامين_182</v>
      </c>
      <c r="B191" s="30" t="str">
        <f>C191&amp;"_"&amp;COUNTIF($C$10:$C$10:C191,C191)</f>
        <v>6APG-5_26</v>
      </c>
      <c r="C191" s="131" t="str">
        <f>IFERROR(INDEX(القاعدة!C:C,MATCH(ahlamine!A191,القاعدة!$A:$A,0))," ")</f>
        <v>6APG-5</v>
      </c>
      <c r="D191" s="131" t="str">
        <f>IFERROR(INDEX(القاعدة!D:D,MATCH(ahlamine!A191,القاعدة!$A:$A,0))," ")</f>
        <v>E148200432</v>
      </c>
      <c r="E191" s="131" t="str">
        <f>IFERROR(INDEX(القاعدة!E:E,MATCH(ahlamine!A191,القاعدة!$A:$A,0))," ")</f>
        <v>أهلمين26</v>
      </c>
      <c r="F191" s="131" t="str">
        <f>IFERROR(INDEX(القاعدة!F:F,MATCH(ahlamine!A191,القاعدة!$A:$A,0))," ")</f>
        <v>أنثى</v>
      </c>
      <c r="G191" s="131" t="str">
        <f>IFERROR(INDEX(القاعدة!G:G,MATCH(ahlamine!A191,القاعدة!$A:$A,0))," ")</f>
        <v xml:space="preserve"> </v>
      </c>
      <c r="H191" s="131">
        <f>IFERROR(INDEX(القاعدة!H:H,MATCH(ahlamine!A191,القاعدة!$A:$A,0))," ")</f>
        <v>1</v>
      </c>
      <c r="I191" s="131">
        <f>IFERROR(INDEX(القاعدة!I:I,MATCH(ahlamine!A191,القاعدة!$A:$A,0))," ")</f>
        <v>1</v>
      </c>
      <c r="J191" s="135">
        <f>IFERROR(INDEX(القاعدة!J:J,MATCH(ahlamine!A191,القاعدة!$A:$A,0))," ")</f>
        <v>6.57</v>
      </c>
      <c r="K191" s="135">
        <f>IFERROR(INDEX(القاعدة!L:L,MATCH(ahlamine!A191,القاعدة!$A:$A,0))," ")</f>
        <v>7.16</v>
      </c>
      <c r="L191" s="136">
        <f t="shared" si="12"/>
        <v>6.8650000000000002</v>
      </c>
      <c r="M191" s="31" t="str">
        <f t="shared" si="13"/>
        <v>لوحة الشرف</v>
      </c>
      <c r="N191" s="141">
        <f>IFERROR(RANK(L191,ahlamine31)+COUNTIF($L$10:L191,L191)-1," ")</f>
        <v>105</v>
      </c>
      <c r="O191" s="141">
        <v>182</v>
      </c>
      <c r="P191" s="137"/>
    </row>
    <row r="192" spans="1:16" x14ac:dyDescent="0.3">
      <c r="A192" s="140" t="str">
        <f t="shared" si="11"/>
        <v>أهلامين_183</v>
      </c>
      <c r="B192" s="30" t="str">
        <f>C192&amp;"_"&amp;COUNTIF($C$10:$C$10:C192,C192)</f>
        <v>6APG-5_27</v>
      </c>
      <c r="C192" s="131" t="str">
        <f>IFERROR(INDEX(القاعدة!C:C,MATCH(ahlamine!A192,القاعدة!$A:$A,0))," ")</f>
        <v>6APG-5</v>
      </c>
      <c r="D192" s="131" t="str">
        <f>IFERROR(INDEX(القاعدة!D:D,MATCH(ahlamine!A192,القاعدة!$A:$A,0))," ")</f>
        <v>E149099454</v>
      </c>
      <c r="E192" s="131" t="str">
        <f>IFERROR(INDEX(القاعدة!E:E,MATCH(ahlamine!A192,القاعدة!$A:$A,0))," ")</f>
        <v>أهلمين27</v>
      </c>
      <c r="F192" s="131" t="str">
        <f>IFERROR(INDEX(القاعدة!F:F,MATCH(ahlamine!A192,القاعدة!$A:$A,0))," ")</f>
        <v>أنثى</v>
      </c>
      <c r="G192" s="131" t="str">
        <f>IFERROR(INDEX(القاعدة!G:G,MATCH(ahlamine!A192,القاعدة!$A:$A,0))," ")</f>
        <v xml:space="preserve"> </v>
      </c>
      <c r="H192" s="131">
        <f>IFERROR(INDEX(القاعدة!H:H,MATCH(ahlamine!A192,القاعدة!$A:$A,0))," ")</f>
        <v>1</v>
      </c>
      <c r="I192" s="131">
        <f>IFERROR(INDEX(القاعدة!I:I,MATCH(ahlamine!A192,القاعدة!$A:$A,0))," ")</f>
        <v>1</v>
      </c>
      <c r="J192" s="135">
        <f>IFERROR(INDEX(القاعدة!J:J,MATCH(ahlamine!A192,القاعدة!$A:$A,0))," ")</f>
        <v>6.8</v>
      </c>
      <c r="K192" s="135">
        <f>IFERROR(INDEX(القاعدة!L:L,MATCH(ahlamine!A192,القاعدة!$A:$A,0))," ")</f>
        <v>8.31</v>
      </c>
      <c r="L192" s="136">
        <f t="shared" si="12"/>
        <v>7.5549999999999997</v>
      </c>
      <c r="M192" s="31" t="str">
        <f t="shared" si="13"/>
        <v>تشجيع</v>
      </c>
      <c r="N192" s="141">
        <f>IFERROR(RANK(L192,ahlamine31)+COUNTIF($L$10:L192,L192)-1," ")</f>
        <v>45</v>
      </c>
      <c r="O192" s="141">
        <v>183</v>
      </c>
      <c r="P192" s="137"/>
    </row>
    <row r="193" spans="1:16" x14ac:dyDescent="0.3">
      <c r="A193" s="140" t="str">
        <f t="shared" si="11"/>
        <v>أهلامين_184</v>
      </c>
      <c r="B193" s="30" t="str">
        <f>C193&amp;"_"&amp;COUNTIF($C$10:$C$10:C193,C193)</f>
        <v>6APG-5_28</v>
      </c>
      <c r="C193" s="131" t="str">
        <f>IFERROR(INDEX(القاعدة!C:C,MATCH(ahlamine!A193,القاعدة!$A:$A,0))," ")</f>
        <v>6APG-5</v>
      </c>
      <c r="D193" s="131" t="str">
        <f>IFERROR(INDEX(القاعدة!D:D,MATCH(ahlamine!A193,القاعدة!$A:$A,0))," ")</f>
        <v>E149099457</v>
      </c>
      <c r="E193" s="131" t="str">
        <f>IFERROR(INDEX(القاعدة!E:E,MATCH(ahlamine!A193,القاعدة!$A:$A,0))," ")</f>
        <v>أهلمين28</v>
      </c>
      <c r="F193" s="131" t="str">
        <f>IFERROR(INDEX(القاعدة!F:F,MATCH(ahlamine!A193,القاعدة!$A:$A,0))," ")</f>
        <v>أنثى</v>
      </c>
      <c r="G193" s="131" t="str">
        <f>IFERROR(INDEX(القاعدة!G:G,MATCH(ahlamine!A193,القاعدة!$A:$A,0))," ")</f>
        <v xml:space="preserve"> </v>
      </c>
      <c r="H193" s="131">
        <f>IFERROR(INDEX(القاعدة!H:H,MATCH(ahlamine!A193,القاعدة!$A:$A,0))," ")</f>
        <v>1</v>
      </c>
      <c r="I193" s="131">
        <f>IFERROR(INDEX(القاعدة!I:I,MATCH(ahlamine!A193,القاعدة!$A:$A,0))," ")</f>
        <v>1</v>
      </c>
      <c r="J193" s="135">
        <f>IFERROR(INDEX(القاعدة!J:J,MATCH(ahlamine!A193,القاعدة!$A:$A,0))," ")</f>
        <v>6.13</v>
      </c>
      <c r="K193" s="135">
        <f>IFERROR(INDEX(القاعدة!L:L,MATCH(ahlamine!A193,القاعدة!$A:$A,0))," ")</f>
        <v>7.23</v>
      </c>
      <c r="L193" s="136">
        <f t="shared" si="12"/>
        <v>6.68</v>
      </c>
      <c r="M193" s="31" t="str">
        <f t="shared" si="13"/>
        <v>لوحة الشرف</v>
      </c>
      <c r="N193" s="141">
        <f>IFERROR(RANK(L193,ahlamine31)+COUNTIF($L$10:L193,L193)-1," ")</f>
        <v>115</v>
      </c>
      <c r="O193" s="141">
        <v>184</v>
      </c>
      <c r="P193" s="137"/>
    </row>
    <row r="194" spans="1:16" x14ac:dyDescent="0.3">
      <c r="A194" s="140" t="str">
        <f t="shared" si="11"/>
        <v>أهلامين_185</v>
      </c>
      <c r="B194" s="30" t="str">
        <f>C194&amp;"_"&amp;COUNTIF($C$10:$C$10:C194,C194)</f>
        <v>6APG-5_29</v>
      </c>
      <c r="C194" s="131" t="str">
        <f>IFERROR(INDEX(القاعدة!C:C,MATCH(ahlamine!A194,القاعدة!$A:$A,0))," ")</f>
        <v>6APG-5</v>
      </c>
      <c r="D194" s="131" t="str">
        <f>IFERROR(INDEX(القاعدة!D:D,MATCH(ahlamine!A194,القاعدة!$A:$A,0))," ")</f>
        <v>E149099460</v>
      </c>
      <c r="E194" s="131" t="str">
        <f>IFERROR(INDEX(القاعدة!E:E,MATCH(ahlamine!A194,القاعدة!$A:$A,0))," ")</f>
        <v>أهلمين29</v>
      </c>
      <c r="F194" s="131" t="str">
        <f>IFERROR(INDEX(القاعدة!F:F,MATCH(ahlamine!A194,القاعدة!$A:$A,0))," ")</f>
        <v>أنثى</v>
      </c>
      <c r="G194" s="131" t="str">
        <f>IFERROR(INDEX(القاعدة!G:G,MATCH(ahlamine!A194,القاعدة!$A:$A,0))," ")</f>
        <v xml:space="preserve"> </v>
      </c>
      <c r="H194" s="131">
        <f>IFERROR(INDEX(القاعدة!H:H,MATCH(ahlamine!A194,القاعدة!$A:$A,0))," ")</f>
        <v>1</v>
      </c>
      <c r="I194" s="131">
        <f>IFERROR(INDEX(القاعدة!I:I,MATCH(ahlamine!A194,القاعدة!$A:$A,0))," ")</f>
        <v>1</v>
      </c>
      <c r="J194" s="135">
        <f>IFERROR(INDEX(القاعدة!J:J,MATCH(ahlamine!A194,القاعدة!$A:$A,0))," ")</f>
        <v>5.38</v>
      </c>
      <c r="K194" s="135">
        <f>IFERROR(INDEX(القاعدة!L:L,MATCH(ahlamine!A194,القاعدة!$A:$A,0))," ")</f>
        <v>6.62</v>
      </c>
      <c r="L194" s="136">
        <f t="shared" si="12"/>
        <v>6</v>
      </c>
      <c r="M194" s="31" t="str">
        <f t="shared" si="13"/>
        <v>لوحة الشرف</v>
      </c>
      <c r="N194" s="141">
        <f>IFERROR(RANK(L194,ahlamine31)+COUNTIF($L$10:L194,L194)-1," ")</f>
        <v>225</v>
      </c>
      <c r="O194" s="141">
        <v>185</v>
      </c>
      <c r="P194" s="137"/>
    </row>
    <row r="195" spans="1:16" x14ac:dyDescent="0.3">
      <c r="A195" s="140" t="str">
        <f t="shared" si="11"/>
        <v>أهلامين_186</v>
      </c>
      <c r="B195" s="30" t="str">
        <f>C195&amp;"_"&amp;COUNTIF($C$10:$C$10:C195,C195)</f>
        <v>6APG-5_30</v>
      </c>
      <c r="C195" s="131" t="str">
        <f>IFERROR(INDEX(القاعدة!C:C,MATCH(ahlamine!A195,القاعدة!$A:$A,0))," ")</f>
        <v>6APG-5</v>
      </c>
      <c r="D195" s="131" t="str">
        <f>IFERROR(INDEX(القاعدة!D:D,MATCH(ahlamine!A195,القاعدة!$A:$A,0))," ")</f>
        <v>E149124248</v>
      </c>
      <c r="E195" s="131" t="str">
        <f>IFERROR(INDEX(القاعدة!E:E,MATCH(ahlamine!A195,القاعدة!$A:$A,0))," ")</f>
        <v>أهلمين30</v>
      </c>
      <c r="F195" s="131" t="str">
        <f>IFERROR(INDEX(القاعدة!F:F,MATCH(ahlamine!A195,القاعدة!$A:$A,0))," ")</f>
        <v>أنثى</v>
      </c>
      <c r="G195" s="131" t="str">
        <f>IFERROR(INDEX(القاعدة!G:G,MATCH(ahlamine!A195,القاعدة!$A:$A,0))," ")</f>
        <v xml:space="preserve"> </v>
      </c>
      <c r="H195" s="131">
        <f>IFERROR(INDEX(القاعدة!H:H,MATCH(ahlamine!A195,القاعدة!$A:$A,0))," ")</f>
        <v>1</v>
      </c>
      <c r="I195" s="131">
        <f>IFERROR(INDEX(القاعدة!I:I,MATCH(ahlamine!A195,القاعدة!$A:$A,0))," ")</f>
        <v>1</v>
      </c>
      <c r="J195" s="135">
        <f>IFERROR(INDEX(القاعدة!J:J,MATCH(ahlamine!A195,القاعدة!$A:$A,0))," ")</f>
        <v>5.38</v>
      </c>
      <c r="K195" s="135">
        <f>IFERROR(INDEX(القاعدة!L:L,MATCH(ahlamine!A195,القاعدة!$A:$A,0))," ")</f>
        <v>5.99</v>
      </c>
      <c r="L195" s="136">
        <f t="shared" si="12"/>
        <v>5.6850000000000005</v>
      </c>
      <c r="M195" s="31" t="str">
        <f t="shared" si="13"/>
        <v/>
      </c>
      <c r="N195" s="141">
        <f>IFERROR(RANK(L195,ahlamine31)+COUNTIF($L$10:L195,L195)-1," ")</f>
        <v>265</v>
      </c>
      <c r="O195" s="141">
        <v>186</v>
      </c>
      <c r="P195" s="137"/>
    </row>
    <row r="196" spans="1:16" x14ac:dyDescent="0.3">
      <c r="A196" s="140" t="str">
        <f t="shared" si="11"/>
        <v>أهلامين_187</v>
      </c>
      <c r="B196" s="30" t="str">
        <f>C196&amp;"_"&amp;COUNTIF($C$10:$C$10:C196,C196)</f>
        <v>6APG-5_31</v>
      </c>
      <c r="C196" s="131" t="str">
        <f>IFERROR(INDEX(القاعدة!C:C,MATCH(ahlamine!A196,القاعدة!$A:$A,0))," ")</f>
        <v>6APG-5</v>
      </c>
      <c r="D196" s="131" t="str">
        <f>IFERROR(INDEX(القاعدة!D:D,MATCH(ahlamine!A196,القاعدة!$A:$A,0))," ")</f>
        <v>E149124249</v>
      </c>
      <c r="E196" s="131" t="str">
        <f>IFERROR(INDEX(القاعدة!E:E,MATCH(ahlamine!A196,القاعدة!$A:$A,0))," ")</f>
        <v>أهلمين31</v>
      </c>
      <c r="F196" s="131" t="str">
        <f>IFERROR(INDEX(القاعدة!F:F,MATCH(ahlamine!A196,القاعدة!$A:$A,0))," ")</f>
        <v>ذكر</v>
      </c>
      <c r="G196" s="131" t="str">
        <f>IFERROR(INDEX(القاعدة!G:G,MATCH(ahlamine!A196,القاعدة!$A:$A,0))," ")</f>
        <v xml:space="preserve"> </v>
      </c>
      <c r="H196" s="131">
        <f>IFERROR(INDEX(القاعدة!H:H,MATCH(ahlamine!A196,القاعدة!$A:$A,0))," ")</f>
        <v>1</v>
      </c>
      <c r="I196" s="131">
        <f>IFERROR(INDEX(القاعدة!I:I,MATCH(ahlamine!A196,القاعدة!$A:$A,0))," ")</f>
        <v>1</v>
      </c>
      <c r="J196" s="135">
        <f>IFERROR(INDEX(القاعدة!J:J,MATCH(ahlamine!A196,القاعدة!$A:$A,0))," ")</f>
        <v>6.71</v>
      </c>
      <c r="K196" s="135">
        <f>IFERROR(INDEX(القاعدة!L:L,MATCH(ahlamine!A196,القاعدة!$A:$A,0))," ")</f>
        <v>7.17</v>
      </c>
      <c r="L196" s="136">
        <f t="shared" si="12"/>
        <v>6.9399999999999995</v>
      </c>
      <c r="M196" s="31" t="str">
        <f t="shared" si="13"/>
        <v>لوحة الشرف</v>
      </c>
      <c r="N196" s="141">
        <f>IFERROR(RANK(L196,ahlamine31)+COUNTIF($L$10:L196,L196)-1," ")</f>
        <v>95</v>
      </c>
      <c r="O196" s="141">
        <v>187</v>
      </c>
      <c r="P196" s="137"/>
    </row>
    <row r="197" spans="1:16" x14ac:dyDescent="0.3">
      <c r="A197" s="140" t="str">
        <f t="shared" si="11"/>
        <v>أهلامين_188</v>
      </c>
      <c r="B197" s="30" t="str">
        <f>C197&amp;"_"&amp;COUNTIF($C$10:$C$10:C197,C197)</f>
        <v>6APG-5_32</v>
      </c>
      <c r="C197" s="131" t="str">
        <f>IFERROR(INDEX(القاعدة!C:C,MATCH(ahlamine!A197,القاعدة!$A:$A,0))," ")</f>
        <v>6APG-5</v>
      </c>
      <c r="D197" s="131" t="str">
        <f>IFERROR(INDEX(القاعدة!D:D,MATCH(ahlamine!A197,القاعدة!$A:$A,0))," ")</f>
        <v>E149124250</v>
      </c>
      <c r="E197" s="131" t="str">
        <f>IFERROR(INDEX(القاعدة!E:E,MATCH(ahlamine!A197,القاعدة!$A:$A,0))," ")</f>
        <v>أهلمين32</v>
      </c>
      <c r="F197" s="131" t="str">
        <f>IFERROR(INDEX(القاعدة!F:F,MATCH(ahlamine!A197,القاعدة!$A:$A,0))," ")</f>
        <v>ذكر</v>
      </c>
      <c r="G197" s="131" t="str">
        <f>IFERROR(INDEX(القاعدة!G:G,MATCH(ahlamine!A197,القاعدة!$A:$A,0))," ")</f>
        <v xml:space="preserve"> </v>
      </c>
      <c r="H197" s="131">
        <f>IFERROR(INDEX(القاعدة!H:H,MATCH(ahlamine!A197,القاعدة!$A:$A,0))," ")</f>
        <v>1</v>
      </c>
      <c r="I197" s="131">
        <f>IFERROR(INDEX(القاعدة!I:I,MATCH(ahlamine!A197,القاعدة!$A:$A,0))," ")</f>
        <v>1</v>
      </c>
      <c r="J197" s="135">
        <f>IFERROR(INDEX(القاعدة!J:J,MATCH(ahlamine!A197,القاعدة!$A:$A,0))," ")</f>
        <v>6.33</v>
      </c>
      <c r="K197" s="135">
        <f>IFERROR(INDEX(القاعدة!L:L,MATCH(ahlamine!A197,القاعدة!$A:$A,0))," ")</f>
        <v>6.65</v>
      </c>
      <c r="L197" s="136">
        <f t="shared" si="12"/>
        <v>6.49</v>
      </c>
      <c r="M197" s="31" t="str">
        <f t="shared" si="13"/>
        <v>لوحة الشرف</v>
      </c>
      <c r="N197" s="141">
        <f>IFERROR(RANK(L197,ahlamine31)+COUNTIF($L$10:L197,L197)-1," ")</f>
        <v>165</v>
      </c>
      <c r="O197" s="141">
        <v>188</v>
      </c>
      <c r="P197" s="137"/>
    </row>
    <row r="198" spans="1:16" x14ac:dyDescent="0.3">
      <c r="A198" s="140" t="str">
        <f t="shared" si="11"/>
        <v>أهلامين_189</v>
      </c>
      <c r="B198" s="30" t="str">
        <f>C198&amp;"_"&amp;COUNTIF($C$10:$C$10:C198,C198)</f>
        <v>6APG-5_33</v>
      </c>
      <c r="C198" s="131" t="str">
        <f>IFERROR(INDEX(القاعدة!C:C,MATCH(ahlamine!A198,القاعدة!$A:$A,0))," ")</f>
        <v>6APG-5</v>
      </c>
      <c r="D198" s="131" t="str">
        <f>IFERROR(INDEX(القاعدة!D:D,MATCH(ahlamine!A198,القاعدة!$A:$A,0))," ")</f>
        <v>G131742576</v>
      </c>
      <c r="E198" s="131" t="str">
        <f>IFERROR(INDEX(القاعدة!E:E,MATCH(ahlamine!A198,القاعدة!$A:$A,0))," ")</f>
        <v>أهلمين33</v>
      </c>
      <c r="F198" s="131" t="str">
        <f>IFERROR(INDEX(القاعدة!F:F,MATCH(ahlamine!A198,القاعدة!$A:$A,0))," ")</f>
        <v>أنثى</v>
      </c>
      <c r="G198" s="131" t="str">
        <f>IFERROR(INDEX(القاعدة!G:G,MATCH(ahlamine!A198,القاعدة!$A:$A,0))," ")</f>
        <v xml:space="preserve"> </v>
      </c>
      <c r="H198" s="131">
        <f>IFERROR(INDEX(القاعدة!H:H,MATCH(ahlamine!A198,القاعدة!$A:$A,0))," ")</f>
        <v>1</v>
      </c>
      <c r="I198" s="131">
        <f>IFERROR(INDEX(القاعدة!I:I,MATCH(ahlamine!A198,القاعدة!$A:$A,0))," ")</f>
        <v>1</v>
      </c>
      <c r="J198" s="135">
        <f>IFERROR(INDEX(القاعدة!J:J,MATCH(ahlamine!A198,القاعدة!$A:$A,0))," ")</f>
        <v>6.27</v>
      </c>
      <c r="K198" s="135">
        <f>IFERROR(INDEX(القاعدة!L:L,MATCH(ahlamine!A198,القاعدة!$A:$A,0))," ")</f>
        <v>7</v>
      </c>
      <c r="L198" s="136">
        <f t="shared" si="12"/>
        <v>6.6349999999999998</v>
      </c>
      <c r="M198" s="31" t="str">
        <f t="shared" si="13"/>
        <v>لوحة الشرف</v>
      </c>
      <c r="N198" s="141">
        <f>IFERROR(RANK(L198,ahlamine31)+COUNTIF($L$10:L198,L198)-1," ")</f>
        <v>135</v>
      </c>
      <c r="O198" s="141">
        <v>189</v>
      </c>
      <c r="P198" s="137"/>
    </row>
    <row r="199" spans="1:16" x14ac:dyDescent="0.3">
      <c r="A199" s="140" t="str">
        <f t="shared" si="11"/>
        <v>أهلامين_190</v>
      </c>
      <c r="B199" s="30" t="str">
        <f>C199&amp;"_"&amp;COUNTIF($C$10:$C$10:C199,C199)</f>
        <v>6APG-5_34</v>
      </c>
      <c r="C199" s="131" t="str">
        <f>IFERROR(INDEX(القاعدة!C:C,MATCH(ahlamine!A199,القاعدة!$A:$A,0))," ")</f>
        <v>6APG-5</v>
      </c>
      <c r="D199" s="131" t="str">
        <f>IFERROR(INDEX(القاعدة!D:D,MATCH(ahlamine!A199,القاعدة!$A:$A,0))," ")</f>
        <v>J130085629</v>
      </c>
      <c r="E199" s="131" t="str">
        <f>IFERROR(INDEX(القاعدة!E:E,MATCH(ahlamine!A199,القاعدة!$A:$A,0))," ")</f>
        <v>أهلمين34</v>
      </c>
      <c r="F199" s="131" t="str">
        <f>IFERROR(INDEX(القاعدة!F:F,MATCH(ahlamine!A199,القاعدة!$A:$A,0))," ")</f>
        <v>ذكر</v>
      </c>
      <c r="G199" s="131" t="str">
        <f>IFERROR(INDEX(القاعدة!G:G,MATCH(ahlamine!A199,القاعدة!$A:$A,0))," ")</f>
        <v xml:space="preserve"> </v>
      </c>
      <c r="H199" s="131">
        <f>IFERROR(INDEX(القاعدة!H:H,MATCH(ahlamine!A199,القاعدة!$A:$A,0))," ")</f>
        <v>1</v>
      </c>
      <c r="I199" s="131">
        <f>IFERROR(INDEX(القاعدة!I:I,MATCH(ahlamine!A199,القاعدة!$A:$A,0))," ")</f>
        <v>2</v>
      </c>
      <c r="J199" s="135">
        <f>IFERROR(INDEX(القاعدة!J:J,MATCH(ahlamine!A199,القاعدة!$A:$A,0))," ")</f>
        <v>5.17</v>
      </c>
      <c r="K199" s="135">
        <f>IFERROR(INDEX(القاعدة!L:L,MATCH(ahlamine!A199,القاعدة!$A:$A,0))," ")</f>
        <v>4.16</v>
      </c>
      <c r="L199" s="136">
        <f t="shared" si="12"/>
        <v>4.665</v>
      </c>
      <c r="M199" s="31" t="str">
        <f t="shared" si="13"/>
        <v/>
      </c>
      <c r="N199" s="141">
        <f>IFERROR(RANK(L199,ahlamine31)+COUNTIF($L$10:L199,L199)-1," ")</f>
        <v>355</v>
      </c>
      <c r="O199" s="141">
        <v>190</v>
      </c>
      <c r="P199" s="137"/>
    </row>
    <row r="200" spans="1:16" x14ac:dyDescent="0.3">
      <c r="A200" s="140" t="str">
        <f t="shared" si="11"/>
        <v>أهلامين_191</v>
      </c>
      <c r="B200" s="30" t="str">
        <f>C200&amp;"_"&amp;COUNTIF($C$10:$C$10:C200,C200)</f>
        <v>6APG-5_35</v>
      </c>
      <c r="C200" s="131" t="str">
        <f>IFERROR(INDEX(القاعدة!C:C,MATCH(ahlamine!A200,القاعدة!$A:$A,0))," ")</f>
        <v>6APG-5</v>
      </c>
      <c r="D200" s="131" t="str">
        <f>IFERROR(INDEX(القاعدة!D:D,MATCH(ahlamine!A200,القاعدة!$A:$A,0))," ")</f>
        <v>E140099484</v>
      </c>
      <c r="E200" s="131" t="str">
        <f>IFERROR(INDEX(القاعدة!E:E,MATCH(ahlamine!A200,القاعدة!$A:$A,0))," ")</f>
        <v>أهلمين35</v>
      </c>
      <c r="F200" s="131" t="str">
        <f>IFERROR(INDEX(القاعدة!F:F,MATCH(ahlamine!A200,القاعدة!$A:$A,0))," ")</f>
        <v>ذكر</v>
      </c>
      <c r="G200" s="131" t="str">
        <f>IFERROR(INDEX(القاعدة!G:G,MATCH(ahlamine!A200,القاعدة!$A:$A,0))," ")</f>
        <v xml:space="preserve"> </v>
      </c>
      <c r="H200" s="131">
        <f>IFERROR(INDEX(القاعدة!H:H,MATCH(ahlamine!A200,القاعدة!$A:$A,0))," ")</f>
        <v>1</v>
      </c>
      <c r="I200" s="131">
        <f>IFERROR(INDEX(القاعدة!I:I,MATCH(ahlamine!A200,القاعدة!$A:$A,0))," ")</f>
        <v>1</v>
      </c>
      <c r="J200" s="135">
        <f>IFERROR(INDEX(القاعدة!J:J,MATCH(ahlamine!A200,القاعدة!$A:$A,0))," ")</f>
        <v>5.15</v>
      </c>
      <c r="K200" s="135">
        <f>IFERROR(INDEX(القاعدة!L:L,MATCH(ahlamine!A200,القاعدة!$A:$A,0))," ")</f>
        <v>4.75</v>
      </c>
      <c r="L200" s="136">
        <f t="shared" si="12"/>
        <v>4.95</v>
      </c>
      <c r="M200" s="31" t="str">
        <f t="shared" si="13"/>
        <v/>
      </c>
      <c r="N200" s="141">
        <f>IFERROR(RANK(L200,ahlamine31)+COUNTIF($L$10:L200,L200)-1," ")</f>
        <v>325</v>
      </c>
      <c r="O200" s="141">
        <v>191</v>
      </c>
      <c r="P200" s="137"/>
    </row>
    <row r="201" spans="1:16" x14ac:dyDescent="0.3">
      <c r="A201" s="140" t="str">
        <f t="shared" si="11"/>
        <v>أهلامين_192</v>
      </c>
      <c r="B201" s="30" t="str">
        <f>C201&amp;"_"&amp;COUNTIF($C$10:$C$10:C201,C201)</f>
        <v>6APG-5_36</v>
      </c>
      <c r="C201" s="131" t="str">
        <f>IFERROR(INDEX(القاعدة!C:C,MATCH(ahlamine!A201,القاعدة!$A:$A,0))," ")</f>
        <v>6APG-5</v>
      </c>
      <c r="D201" s="131" t="str">
        <f>IFERROR(INDEX(القاعدة!D:D,MATCH(ahlamine!A201,القاعدة!$A:$A,0))," ")</f>
        <v>E142236471</v>
      </c>
      <c r="E201" s="131" t="str">
        <f>IFERROR(INDEX(القاعدة!E:E,MATCH(ahlamine!A201,القاعدة!$A:$A,0))," ")</f>
        <v>أهلمين36</v>
      </c>
      <c r="F201" s="131" t="str">
        <f>IFERROR(INDEX(القاعدة!F:F,MATCH(ahlamine!A201,القاعدة!$A:$A,0))," ")</f>
        <v>أنثى</v>
      </c>
      <c r="G201" s="131" t="str">
        <f>IFERROR(INDEX(القاعدة!G:G,MATCH(ahlamine!A201,القاعدة!$A:$A,0))," ")</f>
        <v xml:space="preserve"> </v>
      </c>
      <c r="H201" s="131">
        <f>IFERROR(INDEX(القاعدة!H:H,MATCH(ahlamine!A201,القاعدة!$A:$A,0))," ")</f>
        <v>1</v>
      </c>
      <c r="I201" s="131">
        <f>IFERROR(INDEX(القاعدة!I:I,MATCH(ahlamine!A201,القاعدة!$A:$A,0))," ")</f>
        <v>1</v>
      </c>
      <c r="J201" s="135">
        <f>IFERROR(INDEX(القاعدة!J:J,MATCH(ahlamine!A201,القاعدة!$A:$A,0))," ")</f>
        <v>6.49</v>
      </c>
      <c r="K201" s="135">
        <f>IFERROR(INDEX(القاعدة!L:L,MATCH(ahlamine!A201,القاعدة!$A:$A,0))," ")</f>
        <v>7.92</v>
      </c>
      <c r="L201" s="136">
        <f t="shared" si="12"/>
        <v>7.2050000000000001</v>
      </c>
      <c r="M201" s="31" t="str">
        <f t="shared" si="13"/>
        <v>تشجيع</v>
      </c>
      <c r="N201" s="141">
        <f>IFERROR(RANK(L201,ahlamine31)+COUNTIF($L$10:L201,L201)-1," ")</f>
        <v>65</v>
      </c>
      <c r="O201" s="141">
        <v>192</v>
      </c>
      <c r="P201" s="137"/>
    </row>
    <row r="202" spans="1:16" x14ac:dyDescent="0.3">
      <c r="A202" s="140" t="str">
        <f t="shared" si="11"/>
        <v>أهلامين_193</v>
      </c>
      <c r="B202" s="30" t="str">
        <f>C202&amp;"_"&amp;COUNTIF($C$10:$C$10:C202,C202)</f>
        <v>6APG-5_37</v>
      </c>
      <c r="C202" s="131" t="str">
        <f>IFERROR(INDEX(القاعدة!C:C,MATCH(ahlamine!A202,القاعدة!$A:$A,0))," ")</f>
        <v>6APG-5</v>
      </c>
      <c r="D202" s="131" t="str">
        <f>IFERROR(INDEX(القاعدة!D:D,MATCH(ahlamine!A202,القاعدة!$A:$A,0))," ")</f>
        <v>G142001025</v>
      </c>
      <c r="E202" s="131" t="str">
        <f>IFERROR(INDEX(القاعدة!E:E,MATCH(ahlamine!A202,القاعدة!$A:$A,0))," ")</f>
        <v>أهلمين37</v>
      </c>
      <c r="F202" s="131" t="str">
        <f>IFERROR(INDEX(القاعدة!F:F,MATCH(ahlamine!A202,القاعدة!$A:$A,0))," ")</f>
        <v>ذكر</v>
      </c>
      <c r="G202" s="131" t="str">
        <f>IFERROR(INDEX(القاعدة!G:G,MATCH(ahlamine!A202,القاعدة!$A:$A,0))," ")</f>
        <v xml:space="preserve"> </v>
      </c>
      <c r="H202" s="131" t="str">
        <f>IFERROR(INDEX(القاعدة!H:H,MATCH(ahlamine!A202,القاعدة!$A:$A,0))," ")</f>
        <v xml:space="preserve"> </v>
      </c>
      <c r="I202" s="131">
        <f>IFERROR(INDEX(القاعدة!I:I,MATCH(ahlamine!A202,القاعدة!$A:$A,0))," ")</f>
        <v>1</v>
      </c>
      <c r="J202" s="135">
        <f>IFERROR(INDEX(القاعدة!J:J,MATCH(ahlamine!A202,القاعدة!$A:$A,0))," ")</f>
        <v>6.32</v>
      </c>
      <c r="K202" s="135">
        <f>IFERROR(INDEX(القاعدة!L:L,MATCH(ahlamine!A202,القاعدة!$A:$A,0))," ")</f>
        <v>7.01</v>
      </c>
      <c r="L202" s="136">
        <f t="shared" si="12"/>
        <v>6.665</v>
      </c>
      <c r="M202" s="31" t="str">
        <f t="shared" si="13"/>
        <v>لوحة الشرف</v>
      </c>
      <c r="N202" s="141">
        <f>IFERROR(RANK(L202,ahlamine31)+COUNTIF($L$10:L202,L202)-1," ")</f>
        <v>125</v>
      </c>
      <c r="O202" s="141">
        <v>193</v>
      </c>
      <c r="P202" s="137"/>
    </row>
    <row r="203" spans="1:16" x14ac:dyDescent="0.3">
      <c r="A203" s="140" t="str">
        <f t="shared" ref="A203:A266" si="14">$R$6&amp;"_"&amp;O203</f>
        <v>أهلامين_194</v>
      </c>
      <c r="B203" s="30" t="str">
        <f>C203&amp;"_"&amp;COUNTIF($C$10:$C$10:C203,C203)</f>
        <v>6APG-5_38</v>
      </c>
      <c r="C203" s="131" t="str">
        <f>IFERROR(INDEX(القاعدة!C:C,MATCH(ahlamine!A203,القاعدة!$A:$A,0))," ")</f>
        <v>6APG-5</v>
      </c>
      <c r="D203" s="131" t="str">
        <f>IFERROR(INDEX(القاعدة!D:D,MATCH(ahlamine!A203,القاعدة!$A:$A,0))," ")</f>
        <v>E149099458</v>
      </c>
      <c r="E203" s="131" t="str">
        <f>IFERROR(INDEX(القاعدة!E:E,MATCH(ahlamine!A203,القاعدة!$A:$A,0))," ")</f>
        <v>أهلمين38</v>
      </c>
      <c r="F203" s="131" t="str">
        <f>IFERROR(INDEX(القاعدة!F:F,MATCH(ahlamine!A203,القاعدة!$A:$A,0))," ")</f>
        <v>أنثى</v>
      </c>
      <c r="G203" s="131" t="str">
        <f>IFERROR(INDEX(القاعدة!G:G,MATCH(ahlamine!A203,القاعدة!$A:$A,0))," ")</f>
        <v xml:space="preserve"> </v>
      </c>
      <c r="H203" s="131">
        <f>IFERROR(INDEX(القاعدة!H:H,MATCH(ahlamine!A203,القاعدة!$A:$A,0))," ")</f>
        <v>1</v>
      </c>
      <c r="I203" s="131">
        <f>IFERROR(INDEX(القاعدة!I:I,MATCH(ahlamine!A203,القاعدة!$A:$A,0))," ")</f>
        <v>1</v>
      </c>
      <c r="J203" s="135">
        <f>IFERROR(INDEX(القاعدة!J:J,MATCH(ahlamine!A203,القاعدة!$A:$A,0))," ")</f>
        <v>5.64</v>
      </c>
      <c r="K203" s="135">
        <f>IFERROR(INDEX(القاعدة!L:L,MATCH(ahlamine!A203,القاعدة!$A:$A,0))," ")</f>
        <v>6.93</v>
      </c>
      <c r="L203" s="136">
        <f t="shared" ref="L203:L266" si="15">IFERROR(AVERAGE(J203:K203),"")</f>
        <v>6.2850000000000001</v>
      </c>
      <c r="M203" s="31" t="str">
        <f t="shared" ref="M203:M266" si="16">IF(ISBLANK(L203)," ",IF(L203&lt;=2.5,"توبيخ",IF(AND(L203&gt;=2.51,L203&lt;=3),"إنذار",IF(AND(L203&gt;=3.001,L203&lt;=4),"تنبيه",IF(AND(L203&gt;=6,L203&lt;=6.99),"لوحة الشرف",IF(AND(L203&gt;=7,L203&lt;=7.99),"تشجيع",IF(AND(L203&gt;=8,L203&lt;=9.99),"تنويه","")))))))</f>
        <v>لوحة الشرف</v>
      </c>
      <c r="N203" s="141">
        <f>IFERROR(RANK(L203,ahlamine31)+COUNTIF($L$10:L203,L203)-1," ")</f>
        <v>195</v>
      </c>
      <c r="O203" s="141">
        <v>194</v>
      </c>
      <c r="P203" s="137"/>
    </row>
    <row r="204" spans="1:16" x14ac:dyDescent="0.3">
      <c r="A204" s="140" t="str">
        <f t="shared" si="14"/>
        <v>أهلامين_195</v>
      </c>
      <c r="B204" s="30" t="str">
        <f>C204&amp;"_"&amp;COUNTIF($C$10:$C$10:C204,C204)</f>
        <v>6APG-5_39</v>
      </c>
      <c r="C204" s="131" t="str">
        <f>IFERROR(INDEX(القاعدة!C:C,MATCH(ahlamine!A204,القاعدة!$A:$A,0))," ")</f>
        <v>6APG-5</v>
      </c>
      <c r="D204" s="131" t="str">
        <f>IFERROR(INDEX(القاعدة!D:D,MATCH(ahlamine!A204,القاعدة!$A:$A,0))," ")</f>
        <v>J133488430</v>
      </c>
      <c r="E204" s="131" t="str">
        <f>IFERROR(INDEX(القاعدة!E:E,MATCH(ahlamine!A204,القاعدة!$A:$A,0))," ")</f>
        <v>أهلمين39</v>
      </c>
      <c r="F204" s="131" t="str">
        <f>IFERROR(INDEX(القاعدة!F:F,MATCH(ahlamine!A204,القاعدة!$A:$A,0))," ")</f>
        <v>أنثى</v>
      </c>
      <c r="G204" s="131" t="str">
        <f>IFERROR(INDEX(القاعدة!G:G,MATCH(ahlamine!A204,القاعدة!$A:$A,0))," ")</f>
        <v xml:space="preserve"> </v>
      </c>
      <c r="H204" s="131">
        <f>IFERROR(INDEX(القاعدة!H:H,MATCH(ahlamine!A204,القاعدة!$A:$A,0))," ")</f>
        <v>1</v>
      </c>
      <c r="I204" s="131">
        <f>IFERROR(INDEX(القاعدة!I:I,MATCH(ahlamine!A204,القاعدة!$A:$A,0))," ")</f>
        <v>1</v>
      </c>
      <c r="J204" s="135">
        <f>IFERROR(INDEX(القاعدة!J:J,MATCH(ahlamine!A204,القاعدة!$A:$A,0))," ")</f>
        <v>5.85</v>
      </c>
      <c r="K204" s="135">
        <f>IFERROR(INDEX(القاعدة!L:L,MATCH(ahlamine!A204,القاعدة!$A:$A,0))," ")</f>
        <v>7.15</v>
      </c>
      <c r="L204" s="136">
        <f t="shared" si="15"/>
        <v>6.5</v>
      </c>
      <c r="M204" s="31" t="str">
        <f t="shared" si="16"/>
        <v>لوحة الشرف</v>
      </c>
      <c r="N204" s="141">
        <f>IFERROR(RANK(L204,ahlamine31)+COUNTIF($L$10:L204,L204)-1," ")</f>
        <v>155</v>
      </c>
      <c r="O204" s="141">
        <v>195</v>
      </c>
      <c r="P204" s="137"/>
    </row>
    <row r="205" spans="1:16" x14ac:dyDescent="0.3">
      <c r="A205" s="140" t="str">
        <f t="shared" si="14"/>
        <v>أهلامين_196</v>
      </c>
      <c r="B205" s="30" t="str">
        <f>C205&amp;"_"&amp;COUNTIF($C$10:$C$10:C205,C205)</f>
        <v>6APG-6_1</v>
      </c>
      <c r="C205" s="131" t="str">
        <f>IFERROR(INDEX(القاعدة!C:C,MATCH(ahlamine!A205,القاعدة!$A:$A,0))," ")</f>
        <v>6APG-6</v>
      </c>
      <c r="D205" s="131" t="str">
        <f>IFERROR(INDEX(القاعدة!D:D,MATCH(ahlamine!A205,القاعدة!$A:$A,0))," ")</f>
        <v>D133174574</v>
      </c>
      <c r="E205" s="131" t="str">
        <f>IFERROR(INDEX(القاعدة!E:E,MATCH(ahlamine!A205,القاعدة!$A:$A,0))," ")</f>
        <v>أهلمين1</v>
      </c>
      <c r="F205" s="131" t="str">
        <f>IFERROR(INDEX(القاعدة!F:F,MATCH(ahlamine!A205,القاعدة!$A:$A,0))," ")</f>
        <v>أنثى</v>
      </c>
      <c r="G205" s="131" t="str">
        <f>IFERROR(INDEX(القاعدة!G:G,MATCH(ahlamine!A205,القاعدة!$A:$A,0))," ")</f>
        <v xml:space="preserve"> </v>
      </c>
      <c r="H205" s="131">
        <f>IFERROR(INDEX(القاعدة!H:H,MATCH(ahlamine!A205,القاعدة!$A:$A,0))," ")</f>
        <v>1</v>
      </c>
      <c r="I205" s="131">
        <f>IFERROR(INDEX(القاعدة!I:I,MATCH(ahlamine!A205,القاعدة!$A:$A,0))," ")</f>
        <v>1</v>
      </c>
      <c r="J205" s="135">
        <f>IFERROR(INDEX(القاعدة!J:J,MATCH(ahlamine!A205,القاعدة!$A:$A,0))," ")</f>
        <v>8.61</v>
      </c>
      <c r="K205" s="135">
        <f>IFERROR(INDEX(القاعدة!L:L,MATCH(ahlamine!A205,القاعدة!$A:$A,0))," ")</f>
        <v>9.57</v>
      </c>
      <c r="L205" s="136">
        <f t="shared" si="15"/>
        <v>9.09</v>
      </c>
      <c r="M205" s="31" t="str">
        <f t="shared" si="16"/>
        <v>تنويه</v>
      </c>
      <c r="N205" s="141">
        <f>IFERROR(RANK(L205,ahlamine31)+COUNTIF($L$10:L205,L205)-1," ")</f>
        <v>6</v>
      </c>
      <c r="O205" s="141">
        <v>196</v>
      </c>
      <c r="P205" s="137"/>
    </row>
    <row r="206" spans="1:16" x14ac:dyDescent="0.3">
      <c r="A206" s="140" t="str">
        <f t="shared" si="14"/>
        <v>أهلامين_197</v>
      </c>
      <c r="B206" s="30" t="str">
        <f>C206&amp;"_"&amp;COUNTIF($C$10:$C$10:C206,C206)</f>
        <v>6APG-6_2</v>
      </c>
      <c r="C206" s="131" t="str">
        <f>IFERROR(INDEX(القاعدة!C:C,MATCH(ahlamine!A206,القاعدة!$A:$A,0))," ")</f>
        <v>6APG-6</v>
      </c>
      <c r="D206" s="131" t="str">
        <f>IFERROR(INDEX(القاعدة!D:D,MATCH(ahlamine!A206,القاعدة!$A:$A,0))," ")</f>
        <v>E132012602</v>
      </c>
      <c r="E206" s="131" t="str">
        <f>IFERROR(INDEX(القاعدة!E:E,MATCH(ahlamine!A206,القاعدة!$A:$A,0))," ")</f>
        <v>أهلمين2</v>
      </c>
      <c r="F206" s="131" t="str">
        <f>IFERROR(INDEX(القاعدة!F:F,MATCH(ahlamine!A206,القاعدة!$A:$A,0))," ")</f>
        <v>أنثى</v>
      </c>
      <c r="G206" s="131" t="str">
        <f>IFERROR(INDEX(القاعدة!G:G,MATCH(ahlamine!A206,القاعدة!$A:$A,0))," ")</f>
        <v xml:space="preserve"> </v>
      </c>
      <c r="H206" s="131">
        <f>IFERROR(INDEX(القاعدة!H:H,MATCH(ahlamine!A206,القاعدة!$A:$A,0))," ")</f>
        <v>1</v>
      </c>
      <c r="I206" s="131">
        <f>IFERROR(INDEX(القاعدة!I:I,MATCH(ahlamine!A206,القاعدة!$A:$A,0))," ")</f>
        <v>1</v>
      </c>
      <c r="J206" s="135">
        <f>IFERROR(INDEX(القاعدة!J:J,MATCH(ahlamine!A206,القاعدة!$A:$A,0))," ")</f>
        <v>5.39</v>
      </c>
      <c r="K206" s="135">
        <f>IFERROR(INDEX(القاعدة!L:L,MATCH(ahlamine!A206,القاعدة!$A:$A,0))," ")</f>
        <v>6.44</v>
      </c>
      <c r="L206" s="136">
        <f t="shared" si="15"/>
        <v>5.915</v>
      </c>
      <c r="M206" s="31" t="str">
        <f t="shared" si="16"/>
        <v/>
      </c>
      <c r="N206" s="141">
        <f>IFERROR(RANK(L206,ahlamine31)+COUNTIF($L$10:L206,L206)-1," ")</f>
        <v>246</v>
      </c>
      <c r="O206" s="141">
        <v>197</v>
      </c>
      <c r="P206" s="137"/>
    </row>
    <row r="207" spans="1:16" x14ac:dyDescent="0.3">
      <c r="A207" s="140" t="str">
        <f t="shared" si="14"/>
        <v>أهلامين_198</v>
      </c>
      <c r="B207" s="30" t="str">
        <f>C207&amp;"_"&amp;COUNTIF($C$10:$C$10:C207,C207)</f>
        <v>6APG-6_3</v>
      </c>
      <c r="C207" s="131" t="str">
        <f>IFERROR(INDEX(القاعدة!C:C,MATCH(ahlamine!A207,القاعدة!$A:$A,0))," ")</f>
        <v>6APG-6</v>
      </c>
      <c r="D207" s="131" t="str">
        <f>IFERROR(INDEX(القاعدة!D:D,MATCH(ahlamine!A207,القاعدة!$A:$A,0))," ")</f>
        <v>E132012603</v>
      </c>
      <c r="E207" s="131" t="str">
        <f>IFERROR(INDEX(القاعدة!E:E,MATCH(ahlamine!A207,القاعدة!$A:$A,0))," ")</f>
        <v>أهلمين3</v>
      </c>
      <c r="F207" s="131" t="str">
        <f>IFERROR(INDEX(القاعدة!F:F,MATCH(ahlamine!A207,القاعدة!$A:$A,0))," ")</f>
        <v>ذكر</v>
      </c>
      <c r="G207" s="131" t="str">
        <f>IFERROR(INDEX(القاعدة!G:G,MATCH(ahlamine!A207,القاعدة!$A:$A,0))," ")</f>
        <v xml:space="preserve"> </v>
      </c>
      <c r="H207" s="131">
        <f>IFERROR(INDEX(القاعدة!H:H,MATCH(ahlamine!A207,القاعدة!$A:$A,0))," ")</f>
        <v>1</v>
      </c>
      <c r="I207" s="131">
        <f>IFERROR(INDEX(القاعدة!I:I,MATCH(ahlamine!A207,القاعدة!$A:$A,0))," ")</f>
        <v>1</v>
      </c>
      <c r="J207" s="135">
        <f>IFERROR(INDEX(القاعدة!J:J,MATCH(ahlamine!A207,القاعدة!$A:$A,0))," ")</f>
        <v>6.73</v>
      </c>
      <c r="K207" s="135">
        <f>IFERROR(INDEX(القاعدة!L:L,MATCH(ahlamine!A207,القاعدة!$A:$A,0))," ")</f>
        <v>8.2100000000000009</v>
      </c>
      <c r="L207" s="136">
        <f t="shared" si="15"/>
        <v>7.4700000000000006</v>
      </c>
      <c r="M207" s="31" t="str">
        <f t="shared" si="16"/>
        <v>تشجيع</v>
      </c>
      <c r="N207" s="141">
        <f>IFERROR(RANK(L207,ahlamine31)+COUNTIF($L$10:L207,L207)-1," ")</f>
        <v>56</v>
      </c>
      <c r="O207" s="141">
        <v>198</v>
      </c>
      <c r="P207" s="137"/>
    </row>
    <row r="208" spans="1:16" x14ac:dyDescent="0.3">
      <c r="A208" s="140" t="str">
        <f t="shared" si="14"/>
        <v>أهلامين_199</v>
      </c>
      <c r="B208" s="30" t="str">
        <f>C208&amp;"_"&amp;COUNTIF($C$10:$C$10:C208,C208)</f>
        <v>6APG-6_4</v>
      </c>
      <c r="C208" s="131" t="str">
        <f>IFERROR(INDEX(القاعدة!C:C,MATCH(ahlamine!A208,القاعدة!$A:$A,0))," ")</f>
        <v>6APG-6</v>
      </c>
      <c r="D208" s="131" t="str">
        <f>IFERROR(INDEX(القاعدة!D:D,MATCH(ahlamine!A208,القاعدة!$A:$A,0))," ")</f>
        <v>E132245333</v>
      </c>
      <c r="E208" s="131" t="str">
        <f>IFERROR(INDEX(القاعدة!E:E,MATCH(ahlamine!A208,القاعدة!$A:$A,0))," ")</f>
        <v>أهلمين4</v>
      </c>
      <c r="F208" s="131" t="str">
        <f>IFERROR(INDEX(القاعدة!F:F,MATCH(ahlamine!A208,القاعدة!$A:$A,0))," ")</f>
        <v>أنثى</v>
      </c>
      <c r="G208" s="131" t="str">
        <f>IFERROR(INDEX(القاعدة!G:G,MATCH(ahlamine!A208,القاعدة!$A:$A,0))," ")</f>
        <v xml:space="preserve"> </v>
      </c>
      <c r="H208" s="131">
        <f>IFERROR(INDEX(القاعدة!H:H,MATCH(ahlamine!A208,القاعدة!$A:$A,0))," ")</f>
        <v>2</v>
      </c>
      <c r="I208" s="131">
        <f>IFERROR(INDEX(القاعدة!I:I,MATCH(ahlamine!A208,القاعدة!$A:$A,0))," ")</f>
        <v>1</v>
      </c>
      <c r="J208" s="135">
        <f>IFERROR(INDEX(القاعدة!J:J,MATCH(ahlamine!A208,القاعدة!$A:$A,0))," ")</f>
        <v>5.57</v>
      </c>
      <c r="K208" s="135">
        <f>IFERROR(INDEX(القاعدة!L:L,MATCH(ahlamine!A208,القاعدة!$A:$A,0))," ")</f>
        <v>6.61</v>
      </c>
      <c r="L208" s="136">
        <f t="shared" si="15"/>
        <v>6.09</v>
      </c>
      <c r="M208" s="31" t="str">
        <f t="shared" si="16"/>
        <v>لوحة الشرف</v>
      </c>
      <c r="N208" s="141">
        <f>IFERROR(RANK(L208,ahlamine31)+COUNTIF($L$10:L208,L208)-1," ")</f>
        <v>216</v>
      </c>
      <c r="O208" s="141">
        <v>199</v>
      </c>
      <c r="P208" s="137"/>
    </row>
    <row r="209" spans="1:16" x14ac:dyDescent="0.3">
      <c r="A209" s="140" t="str">
        <f t="shared" si="14"/>
        <v>أهلامين_200</v>
      </c>
      <c r="B209" s="30" t="str">
        <f>C209&amp;"_"&amp;COUNTIF($C$10:$C$10:C209,C209)</f>
        <v>6APG-6_5</v>
      </c>
      <c r="C209" s="131" t="str">
        <f>IFERROR(INDEX(القاعدة!C:C,MATCH(ahlamine!A209,القاعدة!$A:$A,0))," ")</f>
        <v>6APG-6</v>
      </c>
      <c r="D209" s="131" t="str">
        <f>IFERROR(INDEX(القاعدة!D:D,MATCH(ahlamine!A209,القاعدة!$A:$A,0))," ")</f>
        <v>E133087934</v>
      </c>
      <c r="E209" s="131" t="str">
        <f>IFERROR(INDEX(القاعدة!E:E,MATCH(ahlamine!A209,القاعدة!$A:$A,0))," ")</f>
        <v>أهلمين5</v>
      </c>
      <c r="F209" s="131" t="str">
        <f>IFERROR(INDEX(القاعدة!F:F,MATCH(ahlamine!A209,القاعدة!$A:$A,0))," ")</f>
        <v>أنثى</v>
      </c>
      <c r="G209" s="131" t="str">
        <f>IFERROR(INDEX(القاعدة!G:G,MATCH(ahlamine!A209,القاعدة!$A:$A,0))," ")</f>
        <v xml:space="preserve"> </v>
      </c>
      <c r="H209" s="131">
        <f>IFERROR(INDEX(القاعدة!H:H,MATCH(ahlamine!A209,القاعدة!$A:$A,0))," ")</f>
        <v>1</v>
      </c>
      <c r="I209" s="131">
        <f>IFERROR(INDEX(القاعدة!I:I,MATCH(ahlamine!A209,القاعدة!$A:$A,0))," ")</f>
        <v>1</v>
      </c>
      <c r="J209" s="135">
        <f>IFERROR(INDEX(القاعدة!J:J,MATCH(ahlamine!A209,القاعدة!$A:$A,0))," ")</f>
        <v>6.44</v>
      </c>
      <c r="K209" s="135">
        <f>IFERROR(INDEX(القاعدة!L:L,MATCH(ahlamine!A209,القاعدة!$A:$A,0))," ")</f>
        <v>7.53</v>
      </c>
      <c r="L209" s="136">
        <f t="shared" si="15"/>
        <v>6.9850000000000003</v>
      </c>
      <c r="M209" s="31" t="str">
        <f t="shared" si="16"/>
        <v>لوحة الشرف</v>
      </c>
      <c r="N209" s="141">
        <f>IFERROR(RANK(L209,ahlamine31)+COUNTIF($L$10:L209,L209)-1," ")</f>
        <v>86</v>
      </c>
      <c r="O209" s="141">
        <v>200</v>
      </c>
      <c r="P209" s="137"/>
    </row>
    <row r="210" spans="1:16" x14ac:dyDescent="0.3">
      <c r="A210" s="140" t="str">
        <f t="shared" si="14"/>
        <v>أهلامين_201</v>
      </c>
      <c r="B210" s="30" t="str">
        <f>C210&amp;"_"&amp;COUNTIF($C$10:$C$10:C210,C210)</f>
        <v>6APG-6_6</v>
      </c>
      <c r="C210" s="131" t="str">
        <f>IFERROR(INDEX(القاعدة!C:C,MATCH(ahlamine!A210,القاعدة!$A:$A,0))," ")</f>
        <v>6APG-6</v>
      </c>
      <c r="D210" s="131" t="str">
        <f>IFERROR(INDEX(القاعدة!D:D,MATCH(ahlamine!A210,القاعدة!$A:$A,0))," ")</f>
        <v>E139057118</v>
      </c>
      <c r="E210" s="131" t="str">
        <f>IFERROR(INDEX(القاعدة!E:E,MATCH(ahlamine!A210,القاعدة!$A:$A,0))," ")</f>
        <v>أهلمين6</v>
      </c>
      <c r="F210" s="131" t="str">
        <f>IFERROR(INDEX(القاعدة!F:F,MATCH(ahlamine!A210,القاعدة!$A:$A,0))," ")</f>
        <v>أنثى</v>
      </c>
      <c r="G210" s="131" t="str">
        <f>IFERROR(INDEX(القاعدة!G:G,MATCH(ahlamine!A210,القاعدة!$A:$A,0))," ")</f>
        <v xml:space="preserve"> </v>
      </c>
      <c r="H210" s="131">
        <f>IFERROR(INDEX(القاعدة!H:H,MATCH(ahlamine!A210,القاعدة!$A:$A,0))," ")</f>
        <v>1</v>
      </c>
      <c r="I210" s="131">
        <f>IFERROR(INDEX(القاعدة!I:I,MATCH(ahlamine!A210,القاعدة!$A:$A,0))," ")</f>
        <v>1</v>
      </c>
      <c r="J210" s="135">
        <f>IFERROR(INDEX(القاعدة!J:J,MATCH(ahlamine!A210,القاعدة!$A:$A,0))," ")</f>
        <v>8.16</v>
      </c>
      <c r="K210" s="135">
        <f>IFERROR(INDEX(القاعدة!L:L,MATCH(ahlamine!A210,القاعدة!$A:$A,0))," ")</f>
        <v>8.84</v>
      </c>
      <c r="L210" s="136">
        <f t="shared" si="15"/>
        <v>8.5</v>
      </c>
      <c r="M210" s="31" t="str">
        <f t="shared" si="16"/>
        <v>تنويه</v>
      </c>
      <c r="N210" s="141">
        <f>IFERROR(RANK(L210,ahlamine31)+COUNTIF($L$10:L210,L210)-1," ")</f>
        <v>36</v>
      </c>
      <c r="O210" s="141">
        <v>201</v>
      </c>
      <c r="P210" s="137"/>
    </row>
    <row r="211" spans="1:16" x14ac:dyDescent="0.3">
      <c r="A211" s="140" t="str">
        <f t="shared" si="14"/>
        <v>أهلامين_202</v>
      </c>
      <c r="B211" s="30" t="str">
        <f>C211&amp;"_"&amp;COUNTIF($C$10:$C$10:C211,C211)</f>
        <v>6APG-6_7</v>
      </c>
      <c r="C211" s="131" t="str">
        <f>IFERROR(INDEX(القاعدة!C:C,MATCH(ahlamine!A211,القاعدة!$A:$A,0))," ")</f>
        <v>6APG-6</v>
      </c>
      <c r="D211" s="131" t="str">
        <f>IFERROR(INDEX(القاعدة!D:D,MATCH(ahlamine!A211,القاعدة!$A:$A,0))," ")</f>
        <v>E140099485</v>
      </c>
      <c r="E211" s="131" t="str">
        <f>IFERROR(INDEX(القاعدة!E:E,MATCH(ahlamine!A211,القاعدة!$A:$A,0))," ")</f>
        <v>أهلمين7</v>
      </c>
      <c r="F211" s="131" t="str">
        <f>IFERROR(INDEX(القاعدة!F:F,MATCH(ahlamine!A211,القاعدة!$A:$A,0))," ")</f>
        <v>ذكر</v>
      </c>
      <c r="G211" s="131" t="str">
        <f>IFERROR(INDEX(القاعدة!G:G,MATCH(ahlamine!A211,القاعدة!$A:$A,0))," ")</f>
        <v xml:space="preserve"> </v>
      </c>
      <c r="H211" s="131">
        <f>IFERROR(INDEX(القاعدة!H:H,MATCH(ahlamine!A211,القاعدة!$A:$A,0))," ")</f>
        <v>1</v>
      </c>
      <c r="I211" s="131">
        <f>IFERROR(INDEX(القاعدة!I:I,MATCH(ahlamine!A211,القاعدة!$A:$A,0))," ")</f>
        <v>1</v>
      </c>
      <c r="J211" s="135">
        <f>IFERROR(INDEX(القاعدة!J:J,MATCH(ahlamine!A211,القاعدة!$A:$A,0))," ")</f>
        <v>4.97</v>
      </c>
      <c r="K211" s="135">
        <f>IFERROR(INDEX(القاعدة!L:L,MATCH(ahlamine!A211,القاعدة!$A:$A,0))," ")</f>
        <v>4.01</v>
      </c>
      <c r="L211" s="136">
        <f t="shared" si="15"/>
        <v>4.49</v>
      </c>
      <c r="M211" s="31" t="str">
        <f t="shared" si="16"/>
        <v/>
      </c>
      <c r="N211" s="141">
        <f>IFERROR(RANK(L211,ahlamine31)+COUNTIF($L$10:L211,L211)-1," ")</f>
        <v>376</v>
      </c>
      <c r="O211" s="141">
        <v>202</v>
      </c>
      <c r="P211" s="137"/>
    </row>
    <row r="212" spans="1:16" x14ac:dyDescent="0.3">
      <c r="A212" s="140" t="str">
        <f t="shared" si="14"/>
        <v>أهلامين_203</v>
      </c>
      <c r="B212" s="30" t="str">
        <f>C212&amp;"_"&amp;COUNTIF($C$10:$C$10:C212,C212)</f>
        <v>6APG-6_8</v>
      </c>
      <c r="C212" s="131" t="str">
        <f>IFERROR(INDEX(القاعدة!C:C,MATCH(ahlamine!A212,القاعدة!$A:$A,0))," ")</f>
        <v>6APG-6</v>
      </c>
      <c r="D212" s="131" t="str">
        <f>IFERROR(INDEX(القاعدة!D:D,MATCH(ahlamine!A212,القاعدة!$A:$A,0))," ")</f>
        <v>E140099487</v>
      </c>
      <c r="E212" s="131" t="str">
        <f>IFERROR(INDEX(القاعدة!E:E,MATCH(ahlamine!A212,القاعدة!$A:$A,0))," ")</f>
        <v>أهلمين8</v>
      </c>
      <c r="F212" s="131" t="str">
        <f>IFERROR(INDEX(القاعدة!F:F,MATCH(ahlamine!A212,القاعدة!$A:$A,0))," ")</f>
        <v>ذكر</v>
      </c>
      <c r="G212" s="131" t="str">
        <f>IFERROR(INDEX(القاعدة!G:G,MATCH(ahlamine!A212,القاعدة!$A:$A,0))," ")</f>
        <v xml:space="preserve"> </v>
      </c>
      <c r="H212" s="131">
        <f>IFERROR(INDEX(القاعدة!H:H,MATCH(ahlamine!A212,القاعدة!$A:$A,0))," ")</f>
        <v>1</v>
      </c>
      <c r="I212" s="131">
        <f>IFERROR(INDEX(القاعدة!I:I,MATCH(ahlamine!A212,القاعدة!$A:$A,0))," ")</f>
        <v>1</v>
      </c>
      <c r="J212" s="135">
        <f>IFERROR(INDEX(القاعدة!J:J,MATCH(ahlamine!A212,القاعدة!$A:$A,0))," ")</f>
        <v>5.33</v>
      </c>
      <c r="K212" s="135">
        <f>IFERROR(INDEX(القاعدة!L:L,MATCH(ahlamine!A212,القاعدة!$A:$A,0))," ")</f>
        <v>4.53</v>
      </c>
      <c r="L212" s="136">
        <f t="shared" si="15"/>
        <v>4.93</v>
      </c>
      <c r="M212" s="31" t="str">
        <f t="shared" si="16"/>
        <v/>
      </c>
      <c r="N212" s="141">
        <f>IFERROR(RANK(L212,ahlamine31)+COUNTIF($L$10:L212,L212)-1," ")</f>
        <v>336</v>
      </c>
      <c r="O212" s="141">
        <v>203</v>
      </c>
      <c r="P212" s="137"/>
    </row>
    <row r="213" spans="1:16" x14ac:dyDescent="0.3">
      <c r="A213" s="140" t="str">
        <f t="shared" si="14"/>
        <v>أهلامين_204</v>
      </c>
      <c r="B213" s="30" t="str">
        <f>C213&amp;"_"&amp;COUNTIF($C$10:$C$10:C213,C213)</f>
        <v>6APG-6_9</v>
      </c>
      <c r="C213" s="131" t="str">
        <f>IFERROR(INDEX(القاعدة!C:C,MATCH(ahlamine!A213,القاعدة!$A:$A,0))," ")</f>
        <v>6APG-6</v>
      </c>
      <c r="D213" s="131" t="str">
        <f>IFERROR(INDEX(القاعدة!D:D,MATCH(ahlamine!A213,القاعدة!$A:$A,0))," ")</f>
        <v>E140121535</v>
      </c>
      <c r="E213" s="131" t="str">
        <f>IFERROR(INDEX(القاعدة!E:E,MATCH(ahlamine!A213,القاعدة!$A:$A,0))," ")</f>
        <v>أهلمين9</v>
      </c>
      <c r="F213" s="131" t="str">
        <f>IFERROR(INDEX(القاعدة!F:F,MATCH(ahlamine!A213,القاعدة!$A:$A,0))," ")</f>
        <v>ذكر</v>
      </c>
      <c r="G213" s="131" t="str">
        <f>IFERROR(INDEX(القاعدة!G:G,MATCH(ahlamine!A213,القاعدة!$A:$A,0))," ")</f>
        <v xml:space="preserve"> </v>
      </c>
      <c r="H213" s="131">
        <f>IFERROR(INDEX(القاعدة!H:H,MATCH(ahlamine!A213,القاعدة!$A:$A,0))," ")</f>
        <v>1</v>
      </c>
      <c r="I213" s="131">
        <f>IFERROR(INDEX(القاعدة!I:I,MATCH(ahlamine!A213,القاعدة!$A:$A,0))," ")</f>
        <v>1</v>
      </c>
      <c r="J213" s="135">
        <f>IFERROR(INDEX(القاعدة!J:J,MATCH(ahlamine!A213,القاعدة!$A:$A,0))," ")</f>
        <v>5.42</v>
      </c>
      <c r="K213" s="135">
        <f>IFERROR(INDEX(القاعدة!L:L,MATCH(ahlamine!A213,القاعدة!$A:$A,0))," ")</f>
        <v>5.63</v>
      </c>
      <c r="L213" s="136">
        <f t="shared" si="15"/>
        <v>5.5250000000000004</v>
      </c>
      <c r="M213" s="31" t="str">
        <f t="shared" si="16"/>
        <v/>
      </c>
      <c r="N213" s="141">
        <f>IFERROR(RANK(L213,ahlamine31)+COUNTIF($L$10:L213,L213)-1," ")</f>
        <v>276</v>
      </c>
      <c r="O213" s="141">
        <v>204</v>
      </c>
      <c r="P213" s="137"/>
    </row>
    <row r="214" spans="1:16" x14ac:dyDescent="0.3">
      <c r="A214" s="140" t="str">
        <f t="shared" si="14"/>
        <v>أهلامين_205</v>
      </c>
      <c r="B214" s="30" t="str">
        <f>C214&amp;"_"&amp;COUNTIF($C$10:$C$10:C214,C214)</f>
        <v>6APG-6_10</v>
      </c>
      <c r="C214" s="131" t="str">
        <f>IFERROR(INDEX(القاعدة!C:C,MATCH(ahlamine!A214,القاعدة!$A:$A,0))," ")</f>
        <v>6APG-6</v>
      </c>
      <c r="D214" s="131" t="str">
        <f>IFERROR(INDEX(القاعدة!D:D,MATCH(ahlamine!A214,القاعدة!$A:$A,0))," ")</f>
        <v>E140121536</v>
      </c>
      <c r="E214" s="131" t="str">
        <f>IFERROR(INDEX(القاعدة!E:E,MATCH(ahlamine!A214,القاعدة!$A:$A,0))," ")</f>
        <v>أهلمين10</v>
      </c>
      <c r="F214" s="131" t="str">
        <f>IFERROR(INDEX(القاعدة!F:F,MATCH(ahlamine!A214,القاعدة!$A:$A,0))," ")</f>
        <v>ذكر</v>
      </c>
      <c r="G214" s="131" t="str">
        <f>IFERROR(INDEX(القاعدة!G:G,MATCH(ahlamine!A214,القاعدة!$A:$A,0))," ")</f>
        <v xml:space="preserve"> </v>
      </c>
      <c r="H214" s="131">
        <f>IFERROR(INDEX(القاعدة!H:H,MATCH(ahlamine!A214,القاعدة!$A:$A,0))," ")</f>
        <v>1</v>
      </c>
      <c r="I214" s="131">
        <f>IFERROR(INDEX(القاعدة!I:I,MATCH(ahlamine!A214,القاعدة!$A:$A,0))," ")</f>
        <v>1</v>
      </c>
      <c r="J214" s="135">
        <f>IFERROR(INDEX(القاعدة!J:J,MATCH(ahlamine!A214,القاعدة!$A:$A,0))," ")</f>
        <v>7.93</v>
      </c>
      <c r="K214" s="135">
        <f>IFERROR(INDEX(القاعدة!L:L,MATCH(ahlamine!A214,القاعدة!$A:$A,0))," ")</f>
        <v>9.27</v>
      </c>
      <c r="L214" s="136">
        <f t="shared" si="15"/>
        <v>8.6</v>
      </c>
      <c r="M214" s="31" t="str">
        <f t="shared" si="16"/>
        <v>تنويه</v>
      </c>
      <c r="N214" s="141">
        <f>IFERROR(RANK(L214,ahlamine31)+COUNTIF($L$10:L214,L214)-1," ")</f>
        <v>26</v>
      </c>
      <c r="O214" s="141">
        <v>205</v>
      </c>
      <c r="P214" s="137"/>
    </row>
    <row r="215" spans="1:16" x14ac:dyDescent="0.3">
      <c r="A215" s="140" t="str">
        <f t="shared" si="14"/>
        <v>أهلامين_206</v>
      </c>
      <c r="B215" s="30" t="str">
        <f>C215&amp;"_"&amp;COUNTIF($C$10:$C$10:C215,C215)</f>
        <v>6APG-6_11</v>
      </c>
      <c r="C215" s="131" t="str">
        <f>IFERROR(INDEX(القاعدة!C:C,MATCH(ahlamine!A215,القاعدة!$A:$A,0))," ")</f>
        <v>6APG-6</v>
      </c>
      <c r="D215" s="131" t="str">
        <f>IFERROR(INDEX(القاعدة!D:D,MATCH(ahlamine!A215,القاعدة!$A:$A,0))," ")</f>
        <v>E141118470</v>
      </c>
      <c r="E215" s="131" t="str">
        <f>IFERROR(INDEX(القاعدة!E:E,MATCH(ahlamine!A215,القاعدة!$A:$A,0))," ")</f>
        <v>أهلمين11</v>
      </c>
      <c r="F215" s="131" t="str">
        <f>IFERROR(INDEX(القاعدة!F:F,MATCH(ahlamine!A215,القاعدة!$A:$A,0))," ")</f>
        <v>ذكر</v>
      </c>
      <c r="G215" s="131" t="str">
        <f>IFERROR(INDEX(القاعدة!G:G,MATCH(ahlamine!A215,القاعدة!$A:$A,0))," ")</f>
        <v xml:space="preserve"> </v>
      </c>
      <c r="H215" s="131">
        <f>IFERROR(INDEX(القاعدة!H:H,MATCH(ahlamine!A215,القاعدة!$A:$A,0))," ")</f>
        <v>1</v>
      </c>
      <c r="I215" s="131">
        <f>IFERROR(INDEX(القاعدة!I:I,MATCH(ahlamine!A215,القاعدة!$A:$A,0))," ")</f>
        <v>1</v>
      </c>
      <c r="J215" s="135">
        <f>IFERROR(INDEX(القاعدة!J:J,MATCH(ahlamine!A215,القاعدة!$A:$A,0))," ")</f>
        <v>5.48</v>
      </c>
      <c r="K215" s="135">
        <f>IFERROR(INDEX(القاعدة!L:L,MATCH(ahlamine!A215,القاعدة!$A:$A,0))," ")</f>
        <v>7.18</v>
      </c>
      <c r="L215" s="136">
        <f t="shared" si="15"/>
        <v>6.33</v>
      </c>
      <c r="M215" s="31" t="str">
        <f t="shared" si="16"/>
        <v>لوحة الشرف</v>
      </c>
      <c r="N215" s="141">
        <f>IFERROR(RANK(L215,ahlamine31)+COUNTIF($L$10:L215,L215)-1," ")</f>
        <v>176</v>
      </c>
      <c r="O215" s="141">
        <v>206</v>
      </c>
      <c r="P215" s="137"/>
    </row>
    <row r="216" spans="1:16" x14ac:dyDescent="0.3">
      <c r="A216" s="140" t="str">
        <f t="shared" si="14"/>
        <v>أهلامين_207</v>
      </c>
      <c r="B216" s="30" t="str">
        <f>C216&amp;"_"&amp;COUNTIF($C$10:$C$10:C216,C216)</f>
        <v>6APG-6_12</v>
      </c>
      <c r="C216" s="131" t="str">
        <f>IFERROR(INDEX(القاعدة!C:C,MATCH(ahlamine!A216,القاعدة!$A:$A,0))," ")</f>
        <v>6APG-6</v>
      </c>
      <c r="D216" s="131" t="str">
        <f>IFERROR(INDEX(القاعدة!D:D,MATCH(ahlamine!A216,القاعدة!$A:$A,0))," ")</f>
        <v>E141124147</v>
      </c>
      <c r="E216" s="131" t="str">
        <f>IFERROR(INDEX(القاعدة!E:E,MATCH(ahlamine!A216,القاعدة!$A:$A,0))," ")</f>
        <v>أهلمين12</v>
      </c>
      <c r="F216" s="131" t="str">
        <f>IFERROR(INDEX(القاعدة!F:F,MATCH(ahlamine!A216,القاعدة!$A:$A,0))," ")</f>
        <v>ذكر</v>
      </c>
      <c r="G216" s="131" t="str">
        <f>IFERROR(INDEX(القاعدة!G:G,MATCH(ahlamine!A216,القاعدة!$A:$A,0))," ")</f>
        <v xml:space="preserve"> </v>
      </c>
      <c r="H216" s="131">
        <f>IFERROR(INDEX(القاعدة!H:H,MATCH(ahlamine!A216,القاعدة!$A:$A,0))," ")</f>
        <v>1</v>
      </c>
      <c r="I216" s="131">
        <f>IFERROR(INDEX(القاعدة!I:I,MATCH(ahlamine!A216,القاعدة!$A:$A,0))," ")</f>
        <v>1</v>
      </c>
      <c r="J216" s="135">
        <f>IFERROR(INDEX(القاعدة!J:J,MATCH(ahlamine!A216,القاعدة!$A:$A,0))," ")</f>
        <v>5.77</v>
      </c>
      <c r="K216" s="135">
        <f>IFERROR(INDEX(القاعدة!L:L,MATCH(ahlamine!A216,القاعدة!$A:$A,0))," ")</f>
        <v>7.44</v>
      </c>
      <c r="L216" s="136">
        <f t="shared" si="15"/>
        <v>6.6050000000000004</v>
      </c>
      <c r="M216" s="31" t="str">
        <f t="shared" si="16"/>
        <v>لوحة الشرف</v>
      </c>
      <c r="N216" s="141">
        <f>IFERROR(RANK(L216,ahlamine31)+COUNTIF($L$10:L216,L216)-1," ")</f>
        <v>146</v>
      </c>
      <c r="O216" s="141">
        <v>207</v>
      </c>
      <c r="P216" s="137"/>
    </row>
    <row r="217" spans="1:16" x14ac:dyDescent="0.3">
      <c r="A217" s="140" t="str">
        <f t="shared" si="14"/>
        <v>أهلامين_208</v>
      </c>
      <c r="B217" s="30" t="str">
        <f>C217&amp;"_"&amp;COUNTIF($C$10:$C$10:C217,C217)</f>
        <v>6APG-6_13</v>
      </c>
      <c r="C217" s="131" t="str">
        <f>IFERROR(INDEX(القاعدة!C:C,MATCH(ahlamine!A217,القاعدة!$A:$A,0))," ")</f>
        <v>6APG-6</v>
      </c>
      <c r="D217" s="131" t="str">
        <f>IFERROR(INDEX(القاعدة!D:D,MATCH(ahlamine!A217,القاعدة!$A:$A,0))," ")</f>
        <v>E142094383</v>
      </c>
      <c r="E217" s="131" t="str">
        <f>IFERROR(INDEX(القاعدة!E:E,MATCH(ahlamine!A217,القاعدة!$A:$A,0))," ")</f>
        <v>أهلمين13</v>
      </c>
      <c r="F217" s="131" t="str">
        <f>IFERROR(INDEX(القاعدة!F:F,MATCH(ahlamine!A217,القاعدة!$A:$A,0))," ")</f>
        <v>أنثى</v>
      </c>
      <c r="G217" s="131" t="str">
        <f>IFERROR(INDEX(القاعدة!G:G,MATCH(ahlamine!A217,القاعدة!$A:$A,0))," ")</f>
        <v xml:space="preserve"> </v>
      </c>
      <c r="H217" s="131">
        <f>IFERROR(INDEX(القاعدة!H:H,MATCH(ahlamine!A217,القاعدة!$A:$A,0))," ")</f>
        <v>2</v>
      </c>
      <c r="I217" s="131">
        <f>IFERROR(INDEX(القاعدة!I:I,MATCH(ahlamine!A217,القاعدة!$A:$A,0))," ")</f>
        <v>1</v>
      </c>
      <c r="J217" s="135">
        <f>IFERROR(INDEX(القاعدة!J:J,MATCH(ahlamine!A217,القاعدة!$A:$A,0))," ")</f>
        <v>4.92</v>
      </c>
      <c r="K217" s="135">
        <f>IFERROR(INDEX(القاعدة!L:L,MATCH(ahlamine!A217,القاعدة!$A:$A,0))," ")</f>
        <v>2.79</v>
      </c>
      <c r="L217" s="136">
        <f t="shared" si="15"/>
        <v>3.855</v>
      </c>
      <c r="M217" s="31" t="str">
        <f t="shared" si="16"/>
        <v>تنبيه</v>
      </c>
      <c r="N217" s="141">
        <f>IFERROR(RANK(L217,ahlamine31)+COUNTIF($L$10:L217,L217)-1," ")</f>
        <v>386</v>
      </c>
      <c r="O217" s="141">
        <v>208</v>
      </c>
      <c r="P217" s="137"/>
    </row>
    <row r="218" spans="1:16" x14ac:dyDescent="0.3">
      <c r="A218" s="140" t="str">
        <f t="shared" si="14"/>
        <v>أهلامين_209</v>
      </c>
      <c r="B218" s="30" t="str">
        <f>C218&amp;"_"&amp;COUNTIF($C$10:$C$10:C218,C218)</f>
        <v>6APG-6_14</v>
      </c>
      <c r="C218" s="131" t="str">
        <f>IFERROR(INDEX(القاعدة!C:C,MATCH(ahlamine!A218,القاعدة!$A:$A,0))," ")</f>
        <v>6APG-6</v>
      </c>
      <c r="D218" s="131" t="str">
        <f>IFERROR(INDEX(القاعدة!D:D,MATCH(ahlamine!A218,القاعدة!$A:$A,0))," ")</f>
        <v>E142121685</v>
      </c>
      <c r="E218" s="131" t="str">
        <f>IFERROR(INDEX(القاعدة!E:E,MATCH(ahlamine!A218,القاعدة!$A:$A,0))," ")</f>
        <v>أهلمين14</v>
      </c>
      <c r="F218" s="131" t="str">
        <f>IFERROR(INDEX(القاعدة!F:F,MATCH(ahlamine!A218,القاعدة!$A:$A,0))," ")</f>
        <v>أنثى</v>
      </c>
      <c r="G218" s="131" t="str">
        <f>IFERROR(INDEX(القاعدة!G:G,MATCH(ahlamine!A218,القاعدة!$A:$A,0))," ")</f>
        <v xml:space="preserve"> </v>
      </c>
      <c r="H218" s="131">
        <f>IFERROR(INDEX(القاعدة!H:H,MATCH(ahlamine!A218,القاعدة!$A:$A,0))," ")</f>
        <v>1</v>
      </c>
      <c r="I218" s="131">
        <f>IFERROR(INDEX(القاعدة!I:I,MATCH(ahlamine!A218,القاعدة!$A:$A,0))," ")</f>
        <v>1</v>
      </c>
      <c r="J218" s="135">
        <f>IFERROR(INDEX(القاعدة!J:J,MATCH(ahlamine!A218,القاعدة!$A:$A,0))," ")</f>
        <v>5.95</v>
      </c>
      <c r="K218" s="135">
        <f>IFERROR(INDEX(القاعدة!L:L,MATCH(ahlamine!A218,القاعدة!$A:$A,0))," ")</f>
        <v>6.64</v>
      </c>
      <c r="L218" s="136">
        <f t="shared" si="15"/>
        <v>6.2949999999999999</v>
      </c>
      <c r="M218" s="31" t="str">
        <f t="shared" si="16"/>
        <v>لوحة الشرف</v>
      </c>
      <c r="N218" s="141">
        <f>IFERROR(RANK(L218,ahlamine31)+COUNTIF($L$10:L218,L218)-1," ")</f>
        <v>186</v>
      </c>
      <c r="O218" s="141">
        <v>209</v>
      </c>
      <c r="P218" s="137"/>
    </row>
    <row r="219" spans="1:16" x14ac:dyDescent="0.3">
      <c r="A219" s="140" t="str">
        <f t="shared" si="14"/>
        <v>أهلامين_210</v>
      </c>
      <c r="B219" s="30" t="str">
        <f>C219&amp;"_"&amp;COUNTIF($C$10:$C$10:C219,C219)</f>
        <v>6APG-6_15</v>
      </c>
      <c r="C219" s="131" t="str">
        <f>IFERROR(INDEX(القاعدة!C:C,MATCH(ahlamine!A219,القاعدة!$A:$A,0))," ")</f>
        <v>6APG-6</v>
      </c>
      <c r="D219" s="131" t="str">
        <f>IFERROR(INDEX(القاعدة!D:D,MATCH(ahlamine!A219,القاعدة!$A:$A,0))," ")</f>
        <v>E144124234</v>
      </c>
      <c r="E219" s="131" t="str">
        <f>IFERROR(INDEX(القاعدة!E:E,MATCH(ahlamine!A219,القاعدة!$A:$A,0))," ")</f>
        <v>أهلمين15</v>
      </c>
      <c r="F219" s="131" t="str">
        <f>IFERROR(INDEX(القاعدة!F:F,MATCH(ahlamine!A219,القاعدة!$A:$A,0))," ")</f>
        <v>أنثى</v>
      </c>
      <c r="G219" s="131" t="str">
        <f>IFERROR(INDEX(القاعدة!G:G,MATCH(ahlamine!A219,القاعدة!$A:$A,0))," ")</f>
        <v xml:space="preserve"> </v>
      </c>
      <c r="H219" s="131">
        <f>IFERROR(INDEX(القاعدة!H:H,MATCH(ahlamine!A219,القاعدة!$A:$A,0))," ")</f>
        <v>1</v>
      </c>
      <c r="I219" s="131">
        <f>IFERROR(INDEX(القاعدة!I:I,MATCH(ahlamine!A219,القاعدة!$A:$A,0))," ")</f>
        <v>1</v>
      </c>
      <c r="J219" s="135">
        <f>IFERROR(INDEX(القاعدة!J:J,MATCH(ahlamine!A219,القاعدة!$A:$A,0))," ")</f>
        <v>5.6</v>
      </c>
      <c r="K219" s="135">
        <f>IFERROR(INDEX(القاعدة!L:L,MATCH(ahlamine!A219,القاعدة!$A:$A,0))," ")</f>
        <v>6.77</v>
      </c>
      <c r="L219" s="136">
        <f t="shared" si="15"/>
        <v>6.1849999999999996</v>
      </c>
      <c r="M219" s="31" t="str">
        <f t="shared" si="16"/>
        <v>لوحة الشرف</v>
      </c>
      <c r="N219" s="141">
        <f>IFERROR(RANK(L219,ahlamine31)+COUNTIF($L$10:L219,L219)-1," ")</f>
        <v>206</v>
      </c>
      <c r="O219" s="141">
        <v>210</v>
      </c>
      <c r="P219" s="137"/>
    </row>
    <row r="220" spans="1:16" x14ac:dyDescent="0.3">
      <c r="A220" s="140" t="str">
        <f t="shared" si="14"/>
        <v>أهلامين_211</v>
      </c>
      <c r="B220" s="30" t="str">
        <f>C220&amp;"_"&amp;COUNTIF($C$10:$C$10:C220,C220)</f>
        <v>6APG-6_16</v>
      </c>
      <c r="C220" s="131" t="str">
        <f>IFERROR(INDEX(القاعدة!C:C,MATCH(ahlamine!A220,القاعدة!$A:$A,0))," ")</f>
        <v>6APG-6</v>
      </c>
      <c r="D220" s="131" t="str">
        <f>IFERROR(INDEX(القاعدة!D:D,MATCH(ahlamine!A220,القاعدة!$A:$A,0))," ")</f>
        <v>E144124236</v>
      </c>
      <c r="E220" s="131" t="str">
        <f>IFERROR(INDEX(القاعدة!E:E,MATCH(ahlamine!A220,القاعدة!$A:$A,0))," ")</f>
        <v>أهلمين16</v>
      </c>
      <c r="F220" s="131" t="str">
        <f>IFERROR(INDEX(القاعدة!F:F,MATCH(ahlamine!A220,القاعدة!$A:$A,0))," ")</f>
        <v>أنثى</v>
      </c>
      <c r="G220" s="131" t="str">
        <f>IFERROR(INDEX(القاعدة!G:G,MATCH(ahlamine!A220,القاعدة!$A:$A,0))," ")</f>
        <v xml:space="preserve"> </v>
      </c>
      <c r="H220" s="131">
        <f>IFERROR(INDEX(القاعدة!H:H,MATCH(ahlamine!A220,القاعدة!$A:$A,0))," ")</f>
        <v>1</v>
      </c>
      <c r="I220" s="131">
        <f>IFERROR(INDEX(القاعدة!I:I,MATCH(ahlamine!A220,القاعدة!$A:$A,0))," ")</f>
        <v>1</v>
      </c>
      <c r="J220" s="135">
        <f>IFERROR(INDEX(القاعدة!J:J,MATCH(ahlamine!A220,القاعدة!$A:$A,0))," ")</f>
        <v>5.05</v>
      </c>
      <c r="K220" s="135">
        <f>IFERROR(INDEX(القاعدة!L:L,MATCH(ahlamine!A220,القاعدة!$A:$A,0))," ")</f>
        <v>4.1900000000000004</v>
      </c>
      <c r="L220" s="136">
        <f t="shared" si="15"/>
        <v>4.62</v>
      </c>
      <c r="M220" s="31" t="str">
        <f t="shared" si="16"/>
        <v/>
      </c>
      <c r="N220" s="141">
        <f>IFERROR(RANK(L220,ahlamine31)+COUNTIF($L$10:L220,L220)-1," ")</f>
        <v>366</v>
      </c>
      <c r="O220" s="141">
        <v>211</v>
      </c>
      <c r="P220" s="137"/>
    </row>
    <row r="221" spans="1:16" x14ac:dyDescent="0.3">
      <c r="A221" s="140" t="str">
        <f t="shared" si="14"/>
        <v>أهلامين_212</v>
      </c>
      <c r="B221" s="30" t="str">
        <f>C221&amp;"_"&amp;COUNTIF($C$10:$C$10:C221,C221)</f>
        <v>6APG-6_17</v>
      </c>
      <c r="C221" s="131" t="str">
        <f>IFERROR(INDEX(القاعدة!C:C,MATCH(ahlamine!A221,القاعدة!$A:$A,0))," ")</f>
        <v>6APG-6</v>
      </c>
      <c r="D221" s="131" t="str">
        <f>IFERROR(INDEX(القاعدة!D:D,MATCH(ahlamine!A221,القاعدة!$A:$A,0))," ")</f>
        <v>E144124238</v>
      </c>
      <c r="E221" s="131" t="str">
        <f>IFERROR(INDEX(القاعدة!E:E,MATCH(ahlamine!A221,القاعدة!$A:$A,0))," ")</f>
        <v>أهلمين17</v>
      </c>
      <c r="F221" s="131" t="str">
        <f>IFERROR(INDEX(القاعدة!F:F,MATCH(ahlamine!A221,القاعدة!$A:$A,0))," ")</f>
        <v>أنثى</v>
      </c>
      <c r="G221" s="131" t="str">
        <f>IFERROR(INDEX(القاعدة!G:G,MATCH(ahlamine!A221,القاعدة!$A:$A,0))," ")</f>
        <v xml:space="preserve"> </v>
      </c>
      <c r="H221" s="131">
        <f>IFERROR(INDEX(القاعدة!H:H,MATCH(ahlamine!A221,القاعدة!$A:$A,0))," ")</f>
        <v>1</v>
      </c>
      <c r="I221" s="131">
        <f>IFERROR(INDEX(القاعدة!I:I,MATCH(ahlamine!A221,القاعدة!$A:$A,0))," ")</f>
        <v>1</v>
      </c>
      <c r="J221" s="135">
        <f>IFERROR(INDEX(القاعدة!J:J,MATCH(ahlamine!A221,القاعدة!$A:$A,0))," ")</f>
        <v>5.3</v>
      </c>
      <c r="K221" s="135">
        <f>IFERROR(INDEX(القاعدة!L:L,MATCH(ahlamine!A221,القاعدة!$A:$A,0))," ")</f>
        <v>5.08</v>
      </c>
      <c r="L221" s="136">
        <f t="shared" si="15"/>
        <v>5.1899999999999995</v>
      </c>
      <c r="M221" s="31" t="str">
        <f t="shared" si="16"/>
        <v/>
      </c>
      <c r="N221" s="141">
        <f>IFERROR(RANK(L221,ahlamine31)+COUNTIF($L$10:L221,L221)-1," ")</f>
        <v>316</v>
      </c>
      <c r="O221" s="141">
        <v>212</v>
      </c>
      <c r="P221" s="137"/>
    </row>
    <row r="222" spans="1:16" x14ac:dyDescent="0.3">
      <c r="A222" s="140" t="str">
        <f t="shared" si="14"/>
        <v>أهلامين_213</v>
      </c>
      <c r="B222" s="30" t="str">
        <f>C222&amp;"_"&amp;COUNTIF($C$10:$C$10:C222,C222)</f>
        <v>6APG-6_18</v>
      </c>
      <c r="C222" s="131" t="str">
        <f>IFERROR(INDEX(القاعدة!C:C,MATCH(ahlamine!A222,القاعدة!$A:$A,0))," ")</f>
        <v>6APG-6</v>
      </c>
      <c r="D222" s="131" t="str">
        <f>IFERROR(INDEX(القاعدة!D:D,MATCH(ahlamine!A222,القاعدة!$A:$A,0))," ")</f>
        <v>E147108468</v>
      </c>
      <c r="E222" s="131" t="str">
        <f>IFERROR(INDEX(القاعدة!E:E,MATCH(ahlamine!A222,القاعدة!$A:$A,0))," ")</f>
        <v>أهلمين18</v>
      </c>
      <c r="F222" s="131" t="str">
        <f>IFERROR(INDEX(القاعدة!F:F,MATCH(ahlamine!A222,القاعدة!$A:$A,0))," ")</f>
        <v>أنثى</v>
      </c>
      <c r="G222" s="131">
        <f>IFERROR(INDEX(القاعدة!G:G,MATCH(ahlamine!A222,القاعدة!$A:$A,0))," ")</f>
        <v>1</v>
      </c>
      <c r="H222" s="131">
        <f>IFERROR(INDEX(القاعدة!H:H,MATCH(ahlamine!A222,القاعدة!$A:$A,0))," ")</f>
        <v>1</v>
      </c>
      <c r="I222" s="131">
        <f>IFERROR(INDEX(القاعدة!I:I,MATCH(ahlamine!A222,القاعدة!$A:$A,0))," ")</f>
        <v>1</v>
      </c>
      <c r="J222" s="135">
        <f>IFERROR(INDEX(القاعدة!J:J,MATCH(ahlamine!A222,القاعدة!$A:$A,0))," ")</f>
        <v>5.16</v>
      </c>
      <c r="K222" s="135">
        <f>IFERROR(INDEX(القاعدة!L:L,MATCH(ahlamine!A222,القاعدة!$A:$A,0))," ")</f>
        <v>6.31</v>
      </c>
      <c r="L222" s="136">
        <f t="shared" si="15"/>
        <v>5.7349999999999994</v>
      </c>
      <c r="M222" s="31" t="str">
        <f t="shared" si="16"/>
        <v/>
      </c>
      <c r="N222" s="141">
        <f>IFERROR(RANK(L222,ahlamine31)+COUNTIF($L$10:L222,L222)-1," ")</f>
        <v>256</v>
      </c>
      <c r="O222" s="141">
        <v>213</v>
      </c>
      <c r="P222" s="137"/>
    </row>
    <row r="223" spans="1:16" x14ac:dyDescent="0.3">
      <c r="A223" s="140" t="str">
        <f t="shared" si="14"/>
        <v>أهلامين_214</v>
      </c>
      <c r="B223" s="30" t="str">
        <f>C223&amp;"_"&amp;COUNTIF($C$10:$C$10:C223,C223)</f>
        <v>6APG-6_19</v>
      </c>
      <c r="C223" s="131" t="str">
        <f>IFERROR(INDEX(القاعدة!C:C,MATCH(ahlamine!A223,القاعدة!$A:$A,0))," ")</f>
        <v>6APG-6</v>
      </c>
      <c r="D223" s="131" t="str">
        <f>IFERROR(INDEX(القاعدة!D:D,MATCH(ahlamine!A223,القاعدة!$A:$A,0))," ")</f>
        <v>E148029910</v>
      </c>
      <c r="E223" s="131" t="str">
        <f>IFERROR(INDEX(القاعدة!E:E,MATCH(ahlamine!A223,القاعدة!$A:$A,0))," ")</f>
        <v>أهلمين19</v>
      </c>
      <c r="F223" s="131" t="str">
        <f>IFERROR(INDEX(القاعدة!F:F,MATCH(ahlamine!A223,القاعدة!$A:$A,0))," ")</f>
        <v>أنثى</v>
      </c>
      <c r="G223" s="131" t="str">
        <f>IFERROR(INDEX(القاعدة!G:G,MATCH(ahlamine!A223,القاعدة!$A:$A,0))," ")</f>
        <v xml:space="preserve"> </v>
      </c>
      <c r="H223" s="131">
        <f>IFERROR(INDEX(القاعدة!H:H,MATCH(ahlamine!A223,القاعدة!$A:$A,0))," ")</f>
        <v>1</v>
      </c>
      <c r="I223" s="131">
        <f>IFERROR(INDEX(القاعدة!I:I,MATCH(ahlamine!A223,القاعدة!$A:$A,0))," ")</f>
        <v>1</v>
      </c>
      <c r="J223" s="135">
        <f>IFERROR(INDEX(القاعدة!J:J,MATCH(ahlamine!A223,القاعدة!$A:$A,0))," ")</f>
        <v>8.27</v>
      </c>
      <c r="K223" s="135">
        <f>IFERROR(INDEX(القاعدة!L:L,MATCH(ahlamine!A223,القاعدة!$A:$A,0))," ")</f>
        <v>9.33</v>
      </c>
      <c r="L223" s="136">
        <f t="shared" si="15"/>
        <v>8.8000000000000007</v>
      </c>
      <c r="M223" s="31" t="str">
        <f t="shared" si="16"/>
        <v>تنويه</v>
      </c>
      <c r="N223" s="141">
        <f>IFERROR(RANK(L223,ahlamine31)+COUNTIF($L$10:L223,L223)-1," ")</f>
        <v>16</v>
      </c>
      <c r="O223" s="141">
        <v>214</v>
      </c>
      <c r="P223" s="137"/>
    </row>
    <row r="224" spans="1:16" x14ac:dyDescent="0.3">
      <c r="A224" s="140" t="str">
        <f t="shared" si="14"/>
        <v>أهلامين_215</v>
      </c>
      <c r="B224" s="30" t="str">
        <f>C224&amp;"_"&amp;COUNTIF($C$10:$C$10:C224,C224)</f>
        <v>6APG-6_20</v>
      </c>
      <c r="C224" s="131" t="str">
        <f>IFERROR(INDEX(القاعدة!C:C,MATCH(ahlamine!A224,القاعدة!$A:$A,0))," ")</f>
        <v>6APG-6</v>
      </c>
      <c r="D224" s="131" t="str">
        <f>IFERROR(INDEX(القاعدة!D:D,MATCH(ahlamine!A224,القاعدة!$A:$A,0))," ")</f>
        <v>E148108395</v>
      </c>
      <c r="E224" s="131" t="str">
        <f>IFERROR(INDEX(القاعدة!E:E,MATCH(ahlamine!A224,القاعدة!$A:$A,0))," ")</f>
        <v>أهلمين20</v>
      </c>
      <c r="F224" s="131" t="str">
        <f>IFERROR(INDEX(القاعدة!F:F,MATCH(ahlamine!A224,القاعدة!$A:$A,0))," ")</f>
        <v>ذكر</v>
      </c>
      <c r="G224" s="131">
        <f>IFERROR(INDEX(القاعدة!G:G,MATCH(ahlamine!A224,القاعدة!$A:$A,0))," ")</f>
        <v>1</v>
      </c>
      <c r="H224" s="131">
        <f>IFERROR(INDEX(القاعدة!H:H,MATCH(ahlamine!A224,القاعدة!$A:$A,0))," ")</f>
        <v>1</v>
      </c>
      <c r="I224" s="131">
        <f>IFERROR(INDEX(القاعدة!I:I,MATCH(ahlamine!A224,القاعدة!$A:$A,0))," ")</f>
        <v>1</v>
      </c>
      <c r="J224" s="135">
        <f>IFERROR(INDEX(القاعدة!J:J,MATCH(ahlamine!A224,القاعدة!$A:$A,0))," ")</f>
        <v>5.21</v>
      </c>
      <c r="K224" s="135">
        <f>IFERROR(INDEX(القاعدة!L:L,MATCH(ahlamine!A224,القاعدة!$A:$A,0))," ")</f>
        <v>5.83</v>
      </c>
      <c r="L224" s="136">
        <f t="shared" si="15"/>
        <v>5.52</v>
      </c>
      <c r="M224" s="31" t="str">
        <f t="shared" si="16"/>
        <v/>
      </c>
      <c r="N224" s="141">
        <f>IFERROR(RANK(L224,ahlamine31)+COUNTIF($L$10:L224,L224)-1," ")</f>
        <v>286</v>
      </c>
      <c r="O224" s="141">
        <v>215</v>
      </c>
      <c r="P224" s="137"/>
    </row>
    <row r="225" spans="1:16" x14ac:dyDescent="0.3">
      <c r="A225" s="140" t="str">
        <f t="shared" si="14"/>
        <v>أهلامين_216</v>
      </c>
      <c r="B225" s="30" t="str">
        <f>C225&amp;"_"&amp;COUNTIF($C$10:$C$10:C225,C225)</f>
        <v>6APG-6_21</v>
      </c>
      <c r="C225" s="131" t="str">
        <f>IFERROR(INDEX(القاعدة!C:C,MATCH(ahlamine!A225,القاعدة!$A:$A,0))," ")</f>
        <v>6APG-6</v>
      </c>
      <c r="D225" s="131" t="str">
        <f>IFERROR(INDEX(القاعدة!D:D,MATCH(ahlamine!A225,القاعدة!$A:$A,0))," ")</f>
        <v>E149094374</v>
      </c>
      <c r="E225" s="131" t="str">
        <f>IFERROR(INDEX(القاعدة!E:E,MATCH(ahlamine!A225,القاعدة!$A:$A,0))," ")</f>
        <v>أهلمين21</v>
      </c>
      <c r="F225" s="131" t="str">
        <f>IFERROR(INDEX(القاعدة!F:F,MATCH(ahlamine!A225,القاعدة!$A:$A,0))," ")</f>
        <v>أنثى</v>
      </c>
      <c r="G225" s="131" t="str">
        <f>IFERROR(INDEX(القاعدة!G:G,MATCH(ahlamine!A225,القاعدة!$A:$A,0))," ")</f>
        <v xml:space="preserve"> </v>
      </c>
      <c r="H225" s="131">
        <f>IFERROR(INDEX(القاعدة!H:H,MATCH(ahlamine!A225,القاعدة!$A:$A,0))," ")</f>
        <v>1</v>
      </c>
      <c r="I225" s="131">
        <f>IFERROR(INDEX(القاعدة!I:I,MATCH(ahlamine!A225,القاعدة!$A:$A,0))," ")</f>
        <v>1</v>
      </c>
      <c r="J225" s="135">
        <f>IFERROR(INDEX(القاعدة!J:J,MATCH(ahlamine!A225,القاعدة!$A:$A,0))," ")</f>
        <v>5.3</v>
      </c>
      <c r="K225" s="135">
        <f>IFERROR(INDEX(القاعدة!L:L,MATCH(ahlamine!A225,القاعدة!$A:$A,0))," ")</f>
        <v>4.5</v>
      </c>
      <c r="L225" s="136">
        <f t="shared" si="15"/>
        <v>4.9000000000000004</v>
      </c>
      <c r="M225" s="31" t="str">
        <f t="shared" si="16"/>
        <v/>
      </c>
      <c r="N225" s="141">
        <f>IFERROR(RANK(L225,ahlamine31)+COUNTIF($L$10:L225,L225)-1," ")</f>
        <v>346</v>
      </c>
      <c r="O225" s="141">
        <v>216</v>
      </c>
      <c r="P225" s="137"/>
    </row>
    <row r="226" spans="1:16" x14ac:dyDescent="0.3">
      <c r="A226" s="140" t="str">
        <f t="shared" si="14"/>
        <v>أهلامين_217</v>
      </c>
      <c r="B226" s="30" t="str">
        <f>C226&amp;"_"&amp;COUNTIF($C$10:$C$10:C226,C226)</f>
        <v>6APG-6_22</v>
      </c>
      <c r="C226" s="131" t="str">
        <f>IFERROR(INDEX(القاعدة!C:C,MATCH(ahlamine!A226,القاعدة!$A:$A,0))," ")</f>
        <v>6APG-6</v>
      </c>
      <c r="D226" s="131" t="str">
        <f>IFERROR(INDEX(القاعدة!D:D,MATCH(ahlamine!A226,القاعدة!$A:$A,0))," ")</f>
        <v>E149095399</v>
      </c>
      <c r="E226" s="131" t="str">
        <f>IFERROR(INDEX(القاعدة!E:E,MATCH(ahlamine!A226,القاعدة!$A:$A,0))," ")</f>
        <v>أهلمين22</v>
      </c>
      <c r="F226" s="131" t="str">
        <f>IFERROR(INDEX(القاعدة!F:F,MATCH(ahlamine!A226,القاعدة!$A:$A,0))," ")</f>
        <v>ذكر</v>
      </c>
      <c r="G226" s="131" t="str">
        <f>IFERROR(INDEX(القاعدة!G:G,MATCH(ahlamine!A226,القاعدة!$A:$A,0))," ")</f>
        <v xml:space="preserve"> </v>
      </c>
      <c r="H226" s="131">
        <f>IFERROR(INDEX(القاعدة!H:H,MATCH(ahlamine!A226,القاعدة!$A:$A,0))," ")</f>
        <v>2</v>
      </c>
      <c r="I226" s="131">
        <f>IFERROR(INDEX(القاعدة!I:I,MATCH(ahlamine!A226,القاعدة!$A:$A,0))," ")</f>
        <v>1</v>
      </c>
      <c r="J226" s="135">
        <f>IFERROR(INDEX(القاعدة!J:J,MATCH(ahlamine!A226,القاعدة!$A:$A,0))," ")</f>
        <v>5.15</v>
      </c>
      <c r="K226" s="135">
        <f>IFERROR(INDEX(القاعدة!L:L,MATCH(ahlamine!A226,القاعدة!$A:$A,0))," ")</f>
        <v>5.61</v>
      </c>
      <c r="L226" s="136">
        <f t="shared" si="15"/>
        <v>5.3800000000000008</v>
      </c>
      <c r="M226" s="31" t="str">
        <f t="shared" si="16"/>
        <v/>
      </c>
      <c r="N226" s="141">
        <f>IFERROR(RANK(L226,ahlamine31)+COUNTIF($L$10:L226,L226)-1," ")</f>
        <v>296</v>
      </c>
      <c r="O226" s="141">
        <v>217</v>
      </c>
      <c r="P226" s="137"/>
    </row>
    <row r="227" spans="1:16" x14ac:dyDescent="0.3">
      <c r="A227" s="140" t="str">
        <f t="shared" si="14"/>
        <v>أهلامين_218</v>
      </c>
      <c r="B227" s="30" t="str">
        <f>C227&amp;"_"&amp;COUNTIF($C$10:$C$10:C227,C227)</f>
        <v>6APG-6_23</v>
      </c>
      <c r="C227" s="131" t="str">
        <f>IFERROR(INDEX(القاعدة!C:C,MATCH(ahlamine!A227,القاعدة!$A:$A,0))," ")</f>
        <v>6APG-6</v>
      </c>
      <c r="D227" s="131" t="str">
        <f>IFERROR(INDEX(القاعدة!D:D,MATCH(ahlamine!A227,القاعدة!$A:$A,0))," ")</f>
        <v>E149099449</v>
      </c>
      <c r="E227" s="131" t="str">
        <f>IFERROR(INDEX(القاعدة!E:E,MATCH(ahlamine!A227,القاعدة!$A:$A,0))," ")</f>
        <v>أهلمين23</v>
      </c>
      <c r="F227" s="131" t="str">
        <f>IFERROR(INDEX(القاعدة!F:F,MATCH(ahlamine!A227,القاعدة!$A:$A,0))," ")</f>
        <v>أنثى</v>
      </c>
      <c r="G227" s="131" t="str">
        <f>IFERROR(INDEX(القاعدة!G:G,MATCH(ahlamine!A227,القاعدة!$A:$A,0))," ")</f>
        <v xml:space="preserve"> </v>
      </c>
      <c r="H227" s="131">
        <f>IFERROR(INDEX(القاعدة!H:H,MATCH(ahlamine!A227,القاعدة!$A:$A,0))," ")</f>
        <v>1</v>
      </c>
      <c r="I227" s="131">
        <f>IFERROR(INDEX(القاعدة!I:I,MATCH(ahlamine!A227,القاعدة!$A:$A,0))," ")</f>
        <v>1</v>
      </c>
      <c r="J227" s="135">
        <f>IFERROR(INDEX(القاعدة!J:J,MATCH(ahlamine!A227,القاعدة!$A:$A,0))," ")</f>
        <v>6.34</v>
      </c>
      <c r="K227" s="135">
        <f>IFERROR(INDEX(القاعدة!L:L,MATCH(ahlamine!A227,القاعدة!$A:$A,0))," ")</f>
        <v>7.64</v>
      </c>
      <c r="L227" s="136">
        <f t="shared" si="15"/>
        <v>6.99</v>
      </c>
      <c r="M227" s="31" t="str">
        <f t="shared" si="16"/>
        <v>لوحة الشرف</v>
      </c>
      <c r="N227" s="141">
        <f>IFERROR(RANK(L227,ahlamine31)+COUNTIF($L$10:L227,L227)-1," ")</f>
        <v>76</v>
      </c>
      <c r="O227" s="141">
        <v>218</v>
      </c>
      <c r="P227" s="137"/>
    </row>
    <row r="228" spans="1:16" x14ac:dyDescent="0.3">
      <c r="A228" s="140" t="str">
        <f t="shared" si="14"/>
        <v>أهلامين_219</v>
      </c>
      <c r="B228" s="30" t="str">
        <f>C228&amp;"_"&amp;COUNTIF($C$10:$C$10:C228,C228)</f>
        <v>6APG-6_24</v>
      </c>
      <c r="C228" s="131" t="str">
        <f>IFERROR(INDEX(القاعدة!C:C,MATCH(ahlamine!A228,القاعدة!$A:$A,0))," ")</f>
        <v>6APG-6</v>
      </c>
      <c r="D228" s="131" t="str">
        <f>IFERROR(INDEX(القاعدة!D:D,MATCH(ahlamine!A228,القاعدة!$A:$A,0))," ")</f>
        <v>E149099450</v>
      </c>
      <c r="E228" s="131" t="str">
        <f>IFERROR(INDEX(القاعدة!E:E,MATCH(ahlamine!A228,القاعدة!$A:$A,0))," ")</f>
        <v>أهلمين24</v>
      </c>
      <c r="F228" s="131" t="str">
        <f>IFERROR(INDEX(القاعدة!F:F,MATCH(ahlamine!A228,القاعدة!$A:$A,0))," ")</f>
        <v>أنثى</v>
      </c>
      <c r="G228" s="131" t="str">
        <f>IFERROR(INDEX(القاعدة!G:G,MATCH(ahlamine!A228,القاعدة!$A:$A,0))," ")</f>
        <v xml:space="preserve"> </v>
      </c>
      <c r="H228" s="131">
        <f>IFERROR(INDEX(القاعدة!H:H,MATCH(ahlamine!A228,القاعدة!$A:$A,0))," ")</f>
        <v>1</v>
      </c>
      <c r="I228" s="131">
        <f>IFERROR(INDEX(القاعدة!I:I,MATCH(ahlamine!A228,القاعدة!$A:$A,0))," ")</f>
        <v>1</v>
      </c>
      <c r="J228" s="135">
        <f>IFERROR(INDEX(القاعدة!J:J,MATCH(ahlamine!A228,القاعدة!$A:$A,0))," ")</f>
        <v>5.0199999999999996</v>
      </c>
      <c r="K228" s="135">
        <f>IFERROR(INDEX(القاعدة!L:L,MATCH(ahlamine!A228,القاعدة!$A:$A,0))," ")</f>
        <v>5.61</v>
      </c>
      <c r="L228" s="136">
        <f t="shared" si="15"/>
        <v>5.3149999999999995</v>
      </c>
      <c r="M228" s="31" t="str">
        <f t="shared" si="16"/>
        <v/>
      </c>
      <c r="N228" s="141">
        <f>IFERROR(RANK(L228,ahlamine31)+COUNTIF($L$10:L228,L228)-1," ")</f>
        <v>306</v>
      </c>
      <c r="O228" s="141">
        <v>219</v>
      </c>
      <c r="P228" s="137"/>
    </row>
    <row r="229" spans="1:16" x14ac:dyDescent="0.3">
      <c r="A229" s="140" t="str">
        <f t="shared" si="14"/>
        <v>أهلامين_220</v>
      </c>
      <c r="B229" s="30" t="str">
        <f>C229&amp;"_"&amp;COUNTIF($C$10:$C$10:C229,C229)</f>
        <v>6APG-6_25</v>
      </c>
      <c r="C229" s="131" t="str">
        <f>IFERROR(INDEX(القاعدة!C:C,MATCH(ahlamine!A229,القاعدة!$A:$A,0))," ")</f>
        <v>6APG-6</v>
      </c>
      <c r="D229" s="131" t="str">
        <f>IFERROR(INDEX(القاعدة!D:D,MATCH(ahlamine!A229,القاعدة!$A:$A,0))," ")</f>
        <v>E149099452</v>
      </c>
      <c r="E229" s="131" t="str">
        <f>IFERROR(INDEX(القاعدة!E:E,MATCH(ahlamine!A229,القاعدة!$A:$A,0))," ")</f>
        <v>أهلمين25</v>
      </c>
      <c r="F229" s="131" t="str">
        <f>IFERROR(INDEX(القاعدة!F:F,MATCH(ahlamine!A229,القاعدة!$A:$A,0))," ")</f>
        <v>أنثى</v>
      </c>
      <c r="G229" s="131" t="str">
        <f>IFERROR(INDEX(القاعدة!G:G,MATCH(ahlamine!A229,القاعدة!$A:$A,0))," ")</f>
        <v xml:space="preserve"> </v>
      </c>
      <c r="H229" s="131">
        <f>IFERROR(INDEX(القاعدة!H:H,MATCH(ahlamine!A229,القاعدة!$A:$A,0))," ")</f>
        <v>1</v>
      </c>
      <c r="I229" s="131">
        <f>IFERROR(INDEX(القاعدة!I:I,MATCH(ahlamine!A229,القاعدة!$A:$A,0))," ")</f>
        <v>1</v>
      </c>
      <c r="J229" s="135">
        <f>IFERROR(INDEX(القاعدة!J:J,MATCH(ahlamine!A229,القاعدة!$A:$A,0))," ")</f>
        <v>5.35</v>
      </c>
      <c r="K229" s="135">
        <f>IFERROR(INDEX(القاعدة!L:L,MATCH(ahlamine!A229,القاعدة!$A:$A,0))," ")</f>
        <v>6.5</v>
      </c>
      <c r="L229" s="136">
        <f t="shared" si="15"/>
        <v>5.9249999999999998</v>
      </c>
      <c r="M229" s="31" t="str">
        <f t="shared" si="16"/>
        <v/>
      </c>
      <c r="N229" s="141">
        <f>IFERROR(RANK(L229,ahlamine31)+COUNTIF($L$10:L229,L229)-1," ")</f>
        <v>236</v>
      </c>
      <c r="O229" s="141">
        <v>220</v>
      </c>
      <c r="P229" s="137"/>
    </row>
    <row r="230" spans="1:16" x14ac:dyDescent="0.3">
      <c r="A230" s="140" t="str">
        <f t="shared" si="14"/>
        <v>أهلامين_221</v>
      </c>
      <c r="B230" s="30" t="str">
        <f>C230&amp;"_"&amp;COUNTIF($C$10:$C$10:C230,C230)</f>
        <v>6APG-6_26</v>
      </c>
      <c r="C230" s="131" t="str">
        <f>IFERROR(INDEX(القاعدة!C:C,MATCH(ahlamine!A230,القاعدة!$A:$A,0))," ")</f>
        <v>6APG-6</v>
      </c>
      <c r="D230" s="131" t="str">
        <f>IFERROR(INDEX(القاعدة!D:D,MATCH(ahlamine!A230,القاعدة!$A:$A,0))," ")</f>
        <v>E148200432</v>
      </c>
      <c r="E230" s="131" t="str">
        <f>IFERROR(INDEX(القاعدة!E:E,MATCH(ahlamine!A230,القاعدة!$A:$A,0))," ")</f>
        <v>أهلمين26</v>
      </c>
      <c r="F230" s="131" t="str">
        <f>IFERROR(INDEX(القاعدة!F:F,MATCH(ahlamine!A230,القاعدة!$A:$A,0))," ")</f>
        <v>أنثى</v>
      </c>
      <c r="G230" s="131" t="str">
        <f>IFERROR(INDEX(القاعدة!G:G,MATCH(ahlamine!A230,القاعدة!$A:$A,0))," ")</f>
        <v xml:space="preserve"> </v>
      </c>
      <c r="H230" s="131">
        <f>IFERROR(INDEX(القاعدة!H:H,MATCH(ahlamine!A230,القاعدة!$A:$A,0))," ")</f>
        <v>1</v>
      </c>
      <c r="I230" s="131">
        <f>IFERROR(INDEX(القاعدة!I:I,MATCH(ahlamine!A230,القاعدة!$A:$A,0))," ")</f>
        <v>1</v>
      </c>
      <c r="J230" s="135">
        <f>IFERROR(INDEX(القاعدة!J:J,MATCH(ahlamine!A230,القاعدة!$A:$A,0))," ")</f>
        <v>6.57</v>
      </c>
      <c r="K230" s="135">
        <f>IFERROR(INDEX(القاعدة!L:L,MATCH(ahlamine!A230,القاعدة!$A:$A,0))," ")</f>
        <v>7.16</v>
      </c>
      <c r="L230" s="136">
        <f t="shared" si="15"/>
        <v>6.8650000000000002</v>
      </c>
      <c r="M230" s="31" t="str">
        <f t="shared" si="16"/>
        <v>لوحة الشرف</v>
      </c>
      <c r="N230" s="141">
        <f>IFERROR(RANK(L230,ahlamine31)+COUNTIF($L$10:L230,L230)-1," ")</f>
        <v>106</v>
      </c>
      <c r="O230" s="141">
        <v>221</v>
      </c>
      <c r="P230" s="137"/>
    </row>
    <row r="231" spans="1:16" x14ac:dyDescent="0.3">
      <c r="A231" s="140" t="str">
        <f t="shared" si="14"/>
        <v>أهلامين_222</v>
      </c>
      <c r="B231" s="30" t="str">
        <f>C231&amp;"_"&amp;COUNTIF($C$10:$C$10:C231,C231)</f>
        <v>6APG-6_27</v>
      </c>
      <c r="C231" s="131" t="str">
        <f>IFERROR(INDEX(القاعدة!C:C,MATCH(ahlamine!A231,القاعدة!$A:$A,0))," ")</f>
        <v>6APG-6</v>
      </c>
      <c r="D231" s="131" t="str">
        <f>IFERROR(INDEX(القاعدة!D:D,MATCH(ahlamine!A231,القاعدة!$A:$A,0))," ")</f>
        <v>E149099454</v>
      </c>
      <c r="E231" s="131" t="str">
        <f>IFERROR(INDEX(القاعدة!E:E,MATCH(ahlamine!A231,القاعدة!$A:$A,0))," ")</f>
        <v>أهلمين27</v>
      </c>
      <c r="F231" s="131" t="str">
        <f>IFERROR(INDEX(القاعدة!F:F,MATCH(ahlamine!A231,القاعدة!$A:$A,0))," ")</f>
        <v>أنثى</v>
      </c>
      <c r="G231" s="131" t="str">
        <f>IFERROR(INDEX(القاعدة!G:G,MATCH(ahlamine!A231,القاعدة!$A:$A,0))," ")</f>
        <v xml:space="preserve"> </v>
      </c>
      <c r="H231" s="131">
        <f>IFERROR(INDEX(القاعدة!H:H,MATCH(ahlamine!A231,القاعدة!$A:$A,0))," ")</f>
        <v>1</v>
      </c>
      <c r="I231" s="131">
        <f>IFERROR(INDEX(القاعدة!I:I,MATCH(ahlamine!A231,القاعدة!$A:$A,0))," ")</f>
        <v>1</v>
      </c>
      <c r="J231" s="135">
        <f>IFERROR(INDEX(القاعدة!J:J,MATCH(ahlamine!A231,القاعدة!$A:$A,0))," ")</f>
        <v>6.8</v>
      </c>
      <c r="K231" s="135">
        <f>IFERROR(INDEX(القاعدة!L:L,MATCH(ahlamine!A231,القاعدة!$A:$A,0))," ")</f>
        <v>8.31</v>
      </c>
      <c r="L231" s="136">
        <f t="shared" si="15"/>
        <v>7.5549999999999997</v>
      </c>
      <c r="M231" s="31" t="str">
        <f t="shared" si="16"/>
        <v>تشجيع</v>
      </c>
      <c r="N231" s="141">
        <f>IFERROR(RANK(L231,ahlamine31)+COUNTIF($L$10:L231,L231)-1," ")</f>
        <v>46</v>
      </c>
      <c r="O231" s="141">
        <v>222</v>
      </c>
      <c r="P231" s="137"/>
    </row>
    <row r="232" spans="1:16" x14ac:dyDescent="0.3">
      <c r="A232" s="140" t="str">
        <f t="shared" si="14"/>
        <v>أهلامين_223</v>
      </c>
      <c r="B232" s="30" t="str">
        <f>C232&amp;"_"&amp;COUNTIF($C$10:$C$10:C232,C232)</f>
        <v>6APG-6_28</v>
      </c>
      <c r="C232" s="131" t="str">
        <f>IFERROR(INDEX(القاعدة!C:C,MATCH(ahlamine!A232,القاعدة!$A:$A,0))," ")</f>
        <v>6APG-6</v>
      </c>
      <c r="D232" s="131" t="str">
        <f>IFERROR(INDEX(القاعدة!D:D,MATCH(ahlamine!A232,القاعدة!$A:$A,0))," ")</f>
        <v>E149099457</v>
      </c>
      <c r="E232" s="131" t="str">
        <f>IFERROR(INDEX(القاعدة!E:E,MATCH(ahlamine!A232,القاعدة!$A:$A,0))," ")</f>
        <v>أهلمين28</v>
      </c>
      <c r="F232" s="131" t="str">
        <f>IFERROR(INDEX(القاعدة!F:F,MATCH(ahlamine!A232,القاعدة!$A:$A,0))," ")</f>
        <v>أنثى</v>
      </c>
      <c r="G232" s="131" t="str">
        <f>IFERROR(INDEX(القاعدة!G:G,MATCH(ahlamine!A232,القاعدة!$A:$A,0))," ")</f>
        <v xml:space="preserve"> </v>
      </c>
      <c r="H232" s="131">
        <f>IFERROR(INDEX(القاعدة!H:H,MATCH(ahlamine!A232,القاعدة!$A:$A,0))," ")</f>
        <v>1</v>
      </c>
      <c r="I232" s="131">
        <f>IFERROR(INDEX(القاعدة!I:I,MATCH(ahlamine!A232,القاعدة!$A:$A,0))," ")</f>
        <v>1</v>
      </c>
      <c r="J232" s="135">
        <f>IFERROR(INDEX(القاعدة!J:J,MATCH(ahlamine!A232,القاعدة!$A:$A,0))," ")</f>
        <v>6.13</v>
      </c>
      <c r="K232" s="135">
        <f>IFERROR(INDEX(القاعدة!L:L,MATCH(ahlamine!A232,القاعدة!$A:$A,0))," ")</f>
        <v>7.23</v>
      </c>
      <c r="L232" s="136">
        <f t="shared" si="15"/>
        <v>6.68</v>
      </c>
      <c r="M232" s="31" t="str">
        <f t="shared" si="16"/>
        <v>لوحة الشرف</v>
      </c>
      <c r="N232" s="141">
        <f>IFERROR(RANK(L232,ahlamine31)+COUNTIF($L$10:L232,L232)-1," ")</f>
        <v>116</v>
      </c>
      <c r="O232" s="141">
        <v>223</v>
      </c>
      <c r="P232" s="137"/>
    </row>
    <row r="233" spans="1:16" x14ac:dyDescent="0.3">
      <c r="A233" s="140" t="str">
        <f t="shared" si="14"/>
        <v>أهلامين_224</v>
      </c>
      <c r="B233" s="30" t="str">
        <f>C233&amp;"_"&amp;COUNTIF($C$10:$C$10:C233,C233)</f>
        <v>6APG-6_29</v>
      </c>
      <c r="C233" s="131" t="str">
        <f>IFERROR(INDEX(القاعدة!C:C,MATCH(ahlamine!A233,القاعدة!$A:$A,0))," ")</f>
        <v>6APG-6</v>
      </c>
      <c r="D233" s="131" t="str">
        <f>IFERROR(INDEX(القاعدة!D:D,MATCH(ahlamine!A233,القاعدة!$A:$A,0))," ")</f>
        <v>E149099460</v>
      </c>
      <c r="E233" s="131" t="str">
        <f>IFERROR(INDEX(القاعدة!E:E,MATCH(ahlamine!A233,القاعدة!$A:$A,0))," ")</f>
        <v>أهلمين29</v>
      </c>
      <c r="F233" s="131" t="str">
        <f>IFERROR(INDEX(القاعدة!F:F,MATCH(ahlamine!A233,القاعدة!$A:$A,0))," ")</f>
        <v>أنثى</v>
      </c>
      <c r="G233" s="131" t="str">
        <f>IFERROR(INDEX(القاعدة!G:G,MATCH(ahlamine!A233,القاعدة!$A:$A,0))," ")</f>
        <v xml:space="preserve"> </v>
      </c>
      <c r="H233" s="131">
        <f>IFERROR(INDEX(القاعدة!H:H,MATCH(ahlamine!A233,القاعدة!$A:$A,0))," ")</f>
        <v>1</v>
      </c>
      <c r="I233" s="131">
        <f>IFERROR(INDEX(القاعدة!I:I,MATCH(ahlamine!A233,القاعدة!$A:$A,0))," ")</f>
        <v>1</v>
      </c>
      <c r="J233" s="135">
        <f>IFERROR(INDEX(القاعدة!J:J,MATCH(ahlamine!A233,القاعدة!$A:$A,0))," ")</f>
        <v>5.38</v>
      </c>
      <c r="K233" s="135">
        <f>IFERROR(INDEX(القاعدة!L:L,MATCH(ahlamine!A233,القاعدة!$A:$A,0))," ")</f>
        <v>6.62</v>
      </c>
      <c r="L233" s="136">
        <f t="shared" si="15"/>
        <v>6</v>
      </c>
      <c r="M233" s="31" t="str">
        <f t="shared" si="16"/>
        <v>لوحة الشرف</v>
      </c>
      <c r="N233" s="141">
        <f>IFERROR(RANK(L233,ahlamine31)+COUNTIF($L$10:L233,L233)-1," ")</f>
        <v>226</v>
      </c>
      <c r="O233" s="141">
        <v>224</v>
      </c>
      <c r="P233" s="137"/>
    </row>
    <row r="234" spans="1:16" x14ac:dyDescent="0.3">
      <c r="A234" s="140" t="str">
        <f t="shared" si="14"/>
        <v>أهلامين_225</v>
      </c>
      <c r="B234" s="30" t="str">
        <f>C234&amp;"_"&amp;COUNTIF($C$10:$C$10:C234,C234)</f>
        <v>6APG-6_30</v>
      </c>
      <c r="C234" s="131" t="str">
        <f>IFERROR(INDEX(القاعدة!C:C,MATCH(ahlamine!A234,القاعدة!$A:$A,0))," ")</f>
        <v>6APG-6</v>
      </c>
      <c r="D234" s="131" t="str">
        <f>IFERROR(INDEX(القاعدة!D:D,MATCH(ahlamine!A234,القاعدة!$A:$A,0))," ")</f>
        <v>E149124248</v>
      </c>
      <c r="E234" s="131" t="str">
        <f>IFERROR(INDEX(القاعدة!E:E,MATCH(ahlamine!A234,القاعدة!$A:$A,0))," ")</f>
        <v>أهلمين30</v>
      </c>
      <c r="F234" s="131" t="str">
        <f>IFERROR(INDEX(القاعدة!F:F,MATCH(ahlamine!A234,القاعدة!$A:$A,0))," ")</f>
        <v>أنثى</v>
      </c>
      <c r="G234" s="131" t="str">
        <f>IFERROR(INDEX(القاعدة!G:G,MATCH(ahlamine!A234,القاعدة!$A:$A,0))," ")</f>
        <v xml:space="preserve"> </v>
      </c>
      <c r="H234" s="131">
        <f>IFERROR(INDEX(القاعدة!H:H,MATCH(ahlamine!A234,القاعدة!$A:$A,0))," ")</f>
        <v>1</v>
      </c>
      <c r="I234" s="131">
        <f>IFERROR(INDEX(القاعدة!I:I,MATCH(ahlamine!A234,القاعدة!$A:$A,0))," ")</f>
        <v>1</v>
      </c>
      <c r="J234" s="135">
        <f>IFERROR(INDEX(القاعدة!J:J,MATCH(ahlamine!A234,القاعدة!$A:$A,0))," ")</f>
        <v>5.38</v>
      </c>
      <c r="K234" s="135">
        <f>IFERROR(INDEX(القاعدة!L:L,MATCH(ahlamine!A234,القاعدة!$A:$A,0))," ")</f>
        <v>5.99</v>
      </c>
      <c r="L234" s="136">
        <f t="shared" si="15"/>
        <v>5.6850000000000005</v>
      </c>
      <c r="M234" s="31" t="str">
        <f t="shared" si="16"/>
        <v/>
      </c>
      <c r="N234" s="141">
        <f>IFERROR(RANK(L234,ahlamine31)+COUNTIF($L$10:L234,L234)-1," ")</f>
        <v>266</v>
      </c>
      <c r="O234" s="141">
        <v>225</v>
      </c>
      <c r="P234" s="137"/>
    </row>
    <row r="235" spans="1:16" x14ac:dyDescent="0.3">
      <c r="A235" s="140" t="str">
        <f t="shared" si="14"/>
        <v>أهلامين_226</v>
      </c>
      <c r="B235" s="30" t="str">
        <f>C235&amp;"_"&amp;COUNTIF($C$10:$C$10:C235,C235)</f>
        <v>6APG-6_31</v>
      </c>
      <c r="C235" s="131" t="str">
        <f>IFERROR(INDEX(القاعدة!C:C,MATCH(ahlamine!A235,القاعدة!$A:$A,0))," ")</f>
        <v>6APG-6</v>
      </c>
      <c r="D235" s="131" t="str">
        <f>IFERROR(INDEX(القاعدة!D:D,MATCH(ahlamine!A235,القاعدة!$A:$A,0))," ")</f>
        <v>E149124249</v>
      </c>
      <c r="E235" s="131" t="str">
        <f>IFERROR(INDEX(القاعدة!E:E,MATCH(ahlamine!A235,القاعدة!$A:$A,0))," ")</f>
        <v>أهلمين31</v>
      </c>
      <c r="F235" s="131" t="str">
        <f>IFERROR(INDEX(القاعدة!F:F,MATCH(ahlamine!A235,القاعدة!$A:$A,0))," ")</f>
        <v>ذكر</v>
      </c>
      <c r="G235" s="131" t="str">
        <f>IFERROR(INDEX(القاعدة!G:G,MATCH(ahlamine!A235,القاعدة!$A:$A,0))," ")</f>
        <v xml:space="preserve"> </v>
      </c>
      <c r="H235" s="131">
        <f>IFERROR(INDEX(القاعدة!H:H,MATCH(ahlamine!A235,القاعدة!$A:$A,0))," ")</f>
        <v>1</v>
      </c>
      <c r="I235" s="131">
        <f>IFERROR(INDEX(القاعدة!I:I,MATCH(ahlamine!A235,القاعدة!$A:$A,0))," ")</f>
        <v>1</v>
      </c>
      <c r="J235" s="135">
        <f>IFERROR(INDEX(القاعدة!J:J,MATCH(ahlamine!A235,القاعدة!$A:$A,0))," ")</f>
        <v>6.71</v>
      </c>
      <c r="K235" s="135">
        <f>IFERROR(INDEX(القاعدة!L:L,MATCH(ahlamine!A235,القاعدة!$A:$A,0))," ")</f>
        <v>7.17</v>
      </c>
      <c r="L235" s="136">
        <f t="shared" si="15"/>
        <v>6.9399999999999995</v>
      </c>
      <c r="M235" s="31" t="str">
        <f t="shared" si="16"/>
        <v>لوحة الشرف</v>
      </c>
      <c r="N235" s="141">
        <f>IFERROR(RANK(L235,ahlamine31)+COUNTIF($L$10:L235,L235)-1," ")</f>
        <v>96</v>
      </c>
      <c r="O235" s="141">
        <v>226</v>
      </c>
      <c r="P235" s="137"/>
    </row>
    <row r="236" spans="1:16" x14ac:dyDescent="0.3">
      <c r="A236" s="140" t="str">
        <f t="shared" si="14"/>
        <v>أهلامين_227</v>
      </c>
      <c r="B236" s="30" t="str">
        <f>C236&amp;"_"&amp;COUNTIF($C$10:$C$10:C236,C236)</f>
        <v>6APG-6_32</v>
      </c>
      <c r="C236" s="131" t="str">
        <f>IFERROR(INDEX(القاعدة!C:C,MATCH(ahlamine!A236,القاعدة!$A:$A,0))," ")</f>
        <v>6APG-6</v>
      </c>
      <c r="D236" s="131" t="str">
        <f>IFERROR(INDEX(القاعدة!D:D,MATCH(ahlamine!A236,القاعدة!$A:$A,0))," ")</f>
        <v>E149124250</v>
      </c>
      <c r="E236" s="131" t="str">
        <f>IFERROR(INDEX(القاعدة!E:E,MATCH(ahlamine!A236,القاعدة!$A:$A,0))," ")</f>
        <v>أهلمين32</v>
      </c>
      <c r="F236" s="131" t="str">
        <f>IFERROR(INDEX(القاعدة!F:F,MATCH(ahlamine!A236,القاعدة!$A:$A,0))," ")</f>
        <v>ذكر</v>
      </c>
      <c r="G236" s="131" t="str">
        <f>IFERROR(INDEX(القاعدة!G:G,MATCH(ahlamine!A236,القاعدة!$A:$A,0))," ")</f>
        <v xml:space="preserve"> </v>
      </c>
      <c r="H236" s="131">
        <f>IFERROR(INDEX(القاعدة!H:H,MATCH(ahlamine!A236,القاعدة!$A:$A,0))," ")</f>
        <v>1</v>
      </c>
      <c r="I236" s="131">
        <f>IFERROR(INDEX(القاعدة!I:I,MATCH(ahlamine!A236,القاعدة!$A:$A,0))," ")</f>
        <v>1</v>
      </c>
      <c r="J236" s="135">
        <f>IFERROR(INDEX(القاعدة!J:J,MATCH(ahlamine!A236,القاعدة!$A:$A,0))," ")</f>
        <v>6.33</v>
      </c>
      <c r="K236" s="135">
        <f>IFERROR(INDEX(القاعدة!L:L,MATCH(ahlamine!A236,القاعدة!$A:$A,0))," ")</f>
        <v>6.65</v>
      </c>
      <c r="L236" s="136">
        <f t="shared" si="15"/>
        <v>6.49</v>
      </c>
      <c r="M236" s="31" t="str">
        <f t="shared" si="16"/>
        <v>لوحة الشرف</v>
      </c>
      <c r="N236" s="141">
        <f>IFERROR(RANK(L236,ahlamine31)+COUNTIF($L$10:L236,L236)-1," ")</f>
        <v>166</v>
      </c>
      <c r="O236" s="141">
        <v>227</v>
      </c>
      <c r="P236" s="137"/>
    </row>
    <row r="237" spans="1:16" x14ac:dyDescent="0.3">
      <c r="A237" s="140" t="str">
        <f t="shared" si="14"/>
        <v>أهلامين_228</v>
      </c>
      <c r="B237" s="30" t="str">
        <f>C237&amp;"_"&amp;COUNTIF($C$10:$C$10:C237,C237)</f>
        <v>6APG-6_33</v>
      </c>
      <c r="C237" s="131" t="str">
        <f>IFERROR(INDEX(القاعدة!C:C,MATCH(ahlamine!A237,القاعدة!$A:$A,0))," ")</f>
        <v>6APG-6</v>
      </c>
      <c r="D237" s="131" t="str">
        <f>IFERROR(INDEX(القاعدة!D:D,MATCH(ahlamine!A237,القاعدة!$A:$A,0))," ")</f>
        <v>G131742576</v>
      </c>
      <c r="E237" s="131" t="str">
        <f>IFERROR(INDEX(القاعدة!E:E,MATCH(ahlamine!A237,القاعدة!$A:$A,0))," ")</f>
        <v>أهلمين33</v>
      </c>
      <c r="F237" s="131" t="str">
        <f>IFERROR(INDEX(القاعدة!F:F,MATCH(ahlamine!A237,القاعدة!$A:$A,0))," ")</f>
        <v>أنثى</v>
      </c>
      <c r="G237" s="131" t="str">
        <f>IFERROR(INDEX(القاعدة!G:G,MATCH(ahlamine!A237,القاعدة!$A:$A,0))," ")</f>
        <v xml:space="preserve"> </v>
      </c>
      <c r="H237" s="131">
        <f>IFERROR(INDEX(القاعدة!H:H,MATCH(ahlamine!A237,القاعدة!$A:$A,0))," ")</f>
        <v>1</v>
      </c>
      <c r="I237" s="131">
        <f>IFERROR(INDEX(القاعدة!I:I,MATCH(ahlamine!A237,القاعدة!$A:$A,0))," ")</f>
        <v>1</v>
      </c>
      <c r="J237" s="135">
        <f>IFERROR(INDEX(القاعدة!J:J,MATCH(ahlamine!A237,القاعدة!$A:$A,0))," ")</f>
        <v>6.27</v>
      </c>
      <c r="K237" s="135">
        <f>IFERROR(INDEX(القاعدة!L:L,MATCH(ahlamine!A237,القاعدة!$A:$A,0))," ")</f>
        <v>7</v>
      </c>
      <c r="L237" s="136">
        <f t="shared" si="15"/>
        <v>6.6349999999999998</v>
      </c>
      <c r="M237" s="31" t="str">
        <f t="shared" si="16"/>
        <v>لوحة الشرف</v>
      </c>
      <c r="N237" s="141">
        <f>IFERROR(RANK(L237,ahlamine31)+COUNTIF($L$10:L237,L237)-1," ")</f>
        <v>136</v>
      </c>
      <c r="O237" s="141">
        <v>228</v>
      </c>
      <c r="P237" s="137"/>
    </row>
    <row r="238" spans="1:16" x14ac:dyDescent="0.3">
      <c r="A238" s="140" t="str">
        <f t="shared" si="14"/>
        <v>أهلامين_229</v>
      </c>
      <c r="B238" s="30" t="str">
        <f>C238&amp;"_"&amp;COUNTIF($C$10:$C$10:C238,C238)</f>
        <v>6APG-6_34</v>
      </c>
      <c r="C238" s="131" t="str">
        <f>IFERROR(INDEX(القاعدة!C:C,MATCH(ahlamine!A238,القاعدة!$A:$A,0))," ")</f>
        <v>6APG-6</v>
      </c>
      <c r="D238" s="131" t="str">
        <f>IFERROR(INDEX(القاعدة!D:D,MATCH(ahlamine!A238,القاعدة!$A:$A,0))," ")</f>
        <v>J130085629</v>
      </c>
      <c r="E238" s="131" t="str">
        <f>IFERROR(INDEX(القاعدة!E:E,MATCH(ahlamine!A238,القاعدة!$A:$A,0))," ")</f>
        <v>أهلمين34</v>
      </c>
      <c r="F238" s="131" t="str">
        <f>IFERROR(INDEX(القاعدة!F:F,MATCH(ahlamine!A238,القاعدة!$A:$A,0))," ")</f>
        <v>ذكر</v>
      </c>
      <c r="G238" s="131" t="str">
        <f>IFERROR(INDEX(القاعدة!G:G,MATCH(ahlamine!A238,القاعدة!$A:$A,0))," ")</f>
        <v xml:space="preserve"> </v>
      </c>
      <c r="H238" s="131">
        <f>IFERROR(INDEX(القاعدة!H:H,MATCH(ahlamine!A238,القاعدة!$A:$A,0))," ")</f>
        <v>1</v>
      </c>
      <c r="I238" s="131">
        <f>IFERROR(INDEX(القاعدة!I:I,MATCH(ahlamine!A238,القاعدة!$A:$A,0))," ")</f>
        <v>2</v>
      </c>
      <c r="J238" s="135">
        <f>IFERROR(INDEX(القاعدة!J:J,MATCH(ahlamine!A238,القاعدة!$A:$A,0))," ")</f>
        <v>5.17</v>
      </c>
      <c r="K238" s="135">
        <f>IFERROR(INDEX(القاعدة!L:L,MATCH(ahlamine!A238,القاعدة!$A:$A,0))," ")</f>
        <v>4.16</v>
      </c>
      <c r="L238" s="136">
        <f t="shared" si="15"/>
        <v>4.665</v>
      </c>
      <c r="M238" s="31" t="str">
        <f t="shared" si="16"/>
        <v/>
      </c>
      <c r="N238" s="141">
        <f>IFERROR(RANK(L238,ahlamine31)+COUNTIF($L$10:L238,L238)-1," ")</f>
        <v>356</v>
      </c>
      <c r="O238" s="141">
        <v>229</v>
      </c>
      <c r="P238" s="137"/>
    </row>
    <row r="239" spans="1:16" x14ac:dyDescent="0.3">
      <c r="A239" s="140" t="str">
        <f t="shared" si="14"/>
        <v>أهلامين_230</v>
      </c>
      <c r="B239" s="30" t="str">
        <f>C239&amp;"_"&amp;COUNTIF($C$10:$C$10:C239,C239)</f>
        <v>6APG-6_35</v>
      </c>
      <c r="C239" s="131" t="str">
        <f>IFERROR(INDEX(القاعدة!C:C,MATCH(ahlamine!A239,القاعدة!$A:$A,0))," ")</f>
        <v>6APG-6</v>
      </c>
      <c r="D239" s="131" t="str">
        <f>IFERROR(INDEX(القاعدة!D:D,MATCH(ahlamine!A239,القاعدة!$A:$A,0))," ")</f>
        <v>E140099484</v>
      </c>
      <c r="E239" s="131" t="str">
        <f>IFERROR(INDEX(القاعدة!E:E,MATCH(ahlamine!A239,القاعدة!$A:$A,0))," ")</f>
        <v>أهلمين35</v>
      </c>
      <c r="F239" s="131" t="str">
        <f>IFERROR(INDEX(القاعدة!F:F,MATCH(ahlamine!A239,القاعدة!$A:$A,0))," ")</f>
        <v>ذكر</v>
      </c>
      <c r="G239" s="131" t="str">
        <f>IFERROR(INDEX(القاعدة!G:G,MATCH(ahlamine!A239,القاعدة!$A:$A,0))," ")</f>
        <v xml:space="preserve"> </v>
      </c>
      <c r="H239" s="131">
        <f>IFERROR(INDEX(القاعدة!H:H,MATCH(ahlamine!A239,القاعدة!$A:$A,0))," ")</f>
        <v>1</v>
      </c>
      <c r="I239" s="131">
        <f>IFERROR(INDEX(القاعدة!I:I,MATCH(ahlamine!A239,القاعدة!$A:$A,0))," ")</f>
        <v>1</v>
      </c>
      <c r="J239" s="135">
        <f>IFERROR(INDEX(القاعدة!J:J,MATCH(ahlamine!A239,القاعدة!$A:$A,0))," ")</f>
        <v>5.15</v>
      </c>
      <c r="K239" s="135">
        <f>IFERROR(INDEX(القاعدة!L:L,MATCH(ahlamine!A239,القاعدة!$A:$A,0))," ")</f>
        <v>4.75</v>
      </c>
      <c r="L239" s="136">
        <f t="shared" si="15"/>
        <v>4.95</v>
      </c>
      <c r="M239" s="31" t="str">
        <f t="shared" si="16"/>
        <v/>
      </c>
      <c r="N239" s="141">
        <f>IFERROR(RANK(L239,ahlamine31)+COUNTIF($L$10:L239,L239)-1," ")</f>
        <v>326</v>
      </c>
      <c r="O239" s="141">
        <v>230</v>
      </c>
      <c r="P239" s="137"/>
    </row>
    <row r="240" spans="1:16" x14ac:dyDescent="0.3">
      <c r="A240" s="140" t="str">
        <f t="shared" si="14"/>
        <v>أهلامين_231</v>
      </c>
      <c r="B240" s="30" t="str">
        <f>C240&amp;"_"&amp;COUNTIF($C$10:$C$10:C240,C240)</f>
        <v>6APG-6_36</v>
      </c>
      <c r="C240" s="131" t="str">
        <f>IFERROR(INDEX(القاعدة!C:C,MATCH(ahlamine!A240,القاعدة!$A:$A,0))," ")</f>
        <v>6APG-6</v>
      </c>
      <c r="D240" s="131" t="str">
        <f>IFERROR(INDEX(القاعدة!D:D,MATCH(ahlamine!A240,القاعدة!$A:$A,0))," ")</f>
        <v>E142236471</v>
      </c>
      <c r="E240" s="131" t="str">
        <f>IFERROR(INDEX(القاعدة!E:E,MATCH(ahlamine!A240,القاعدة!$A:$A,0))," ")</f>
        <v>أهلمين36</v>
      </c>
      <c r="F240" s="131" t="str">
        <f>IFERROR(INDEX(القاعدة!F:F,MATCH(ahlamine!A240,القاعدة!$A:$A,0))," ")</f>
        <v>أنثى</v>
      </c>
      <c r="G240" s="131" t="str">
        <f>IFERROR(INDEX(القاعدة!G:G,MATCH(ahlamine!A240,القاعدة!$A:$A,0))," ")</f>
        <v xml:space="preserve"> </v>
      </c>
      <c r="H240" s="131">
        <f>IFERROR(INDEX(القاعدة!H:H,MATCH(ahlamine!A240,القاعدة!$A:$A,0))," ")</f>
        <v>1</v>
      </c>
      <c r="I240" s="131">
        <f>IFERROR(INDEX(القاعدة!I:I,MATCH(ahlamine!A240,القاعدة!$A:$A,0))," ")</f>
        <v>1</v>
      </c>
      <c r="J240" s="135">
        <f>IFERROR(INDEX(القاعدة!J:J,MATCH(ahlamine!A240,القاعدة!$A:$A,0))," ")</f>
        <v>6.49</v>
      </c>
      <c r="K240" s="135">
        <f>IFERROR(INDEX(القاعدة!L:L,MATCH(ahlamine!A240,القاعدة!$A:$A,0))," ")</f>
        <v>7.92</v>
      </c>
      <c r="L240" s="136">
        <f t="shared" si="15"/>
        <v>7.2050000000000001</v>
      </c>
      <c r="M240" s="31" t="str">
        <f t="shared" si="16"/>
        <v>تشجيع</v>
      </c>
      <c r="N240" s="141">
        <f>IFERROR(RANK(L240,ahlamine31)+COUNTIF($L$10:L240,L240)-1," ")</f>
        <v>66</v>
      </c>
      <c r="O240" s="141">
        <v>231</v>
      </c>
      <c r="P240" s="137"/>
    </row>
    <row r="241" spans="1:16" x14ac:dyDescent="0.3">
      <c r="A241" s="140" t="str">
        <f t="shared" si="14"/>
        <v>أهلامين_232</v>
      </c>
      <c r="B241" s="30" t="str">
        <f>C241&amp;"_"&amp;COUNTIF($C$10:$C$10:C241,C241)</f>
        <v>6APG-6_37</v>
      </c>
      <c r="C241" s="131" t="str">
        <f>IFERROR(INDEX(القاعدة!C:C,MATCH(ahlamine!A241,القاعدة!$A:$A,0))," ")</f>
        <v>6APG-6</v>
      </c>
      <c r="D241" s="131" t="str">
        <f>IFERROR(INDEX(القاعدة!D:D,MATCH(ahlamine!A241,القاعدة!$A:$A,0))," ")</f>
        <v>G142001025</v>
      </c>
      <c r="E241" s="131" t="str">
        <f>IFERROR(INDEX(القاعدة!E:E,MATCH(ahlamine!A241,القاعدة!$A:$A,0))," ")</f>
        <v>أهلمين37</v>
      </c>
      <c r="F241" s="131" t="str">
        <f>IFERROR(INDEX(القاعدة!F:F,MATCH(ahlamine!A241,القاعدة!$A:$A,0))," ")</f>
        <v>ذكر</v>
      </c>
      <c r="G241" s="131" t="str">
        <f>IFERROR(INDEX(القاعدة!G:G,MATCH(ahlamine!A241,القاعدة!$A:$A,0))," ")</f>
        <v xml:space="preserve"> </v>
      </c>
      <c r="H241" s="131" t="str">
        <f>IFERROR(INDEX(القاعدة!H:H,MATCH(ahlamine!A241,القاعدة!$A:$A,0))," ")</f>
        <v xml:space="preserve"> </v>
      </c>
      <c r="I241" s="131">
        <f>IFERROR(INDEX(القاعدة!I:I,MATCH(ahlamine!A241,القاعدة!$A:$A,0))," ")</f>
        <v>1</v>
      </c>
      <c r="J241" s="135">
        <f>IFERROR(INDEX(القاعدة!J:J,MATCH(ahlamine!A241,القاعدة!$A:$A,0))," ")</f>
        <v>6.32</v>
      </c>
      <c r="K241" s="135">
        <f>IFERROR(INDEX(القاعدة!L:L,MATCH(ahlamine!A241,القاعدة!$A:$A,0))," ")</f>
        <v>7.01</v>
      </c>
      <c r="L241" s="136">
        <f t="shared" si="15"/>
        <v>6.665</v>
      </c>
      <c r="M241" s="31" t="str">
        <f t="shared" si="16"/>
        <v>لوحة الشرف</v>
      </c>
      <c r="N241" s="141">
        <f>IFERROR(RANK(L241,ahlamine31)+COUNTIF($L$10:L241,L241)-1," ")</f>
        <v>126</v>
      </c>
      <c r="O241" s="141">
        <v>232</v>
      </c>
      <c r="P241" s="137"/>
    </row>
    <row r="242" spans="1:16" x14ac:dyDescent="0.3">
      <c r="A242" s="140" t="str">
        <f t="shared" si="14"/>
        <v>أهلامين_233</v>
      </c>
      <c r="B242" s="30" t="str">
        <f>C242&amp;"_"&amp;COUNTIF($C$10:$C$10:C242,C242)</f>
        <v>6APG-6_38</v>
      </c>
      <c r="C242" s="131" t="str">
        <f>IFERROR(INDEX(القاعدة!C:C,MATCH(ahlamine!A242,القاعدة!$A:$A,0))," ")</f>
        <v>6APG-6</v>
      </c>
      <c r="D242" s="131" t="str">
        <f>IFERROR(INDEX(القاعدة!D:D,MATCH(ahlamine!A242,القاعدة!$A:$A,0))," ")</f>
        <v>E149099458</v>
      </c>
      <c r="E242" s="131" t="str">
        <f>IFERROR(INDEX(القاعدة!E:E,MATCH(ahlamine!A242,القاعدة!$A:$A,0))," ")</f>
        <v>أهلمين38</v>
      </c>
      <c r="F242" s="131" t="str">
        <f>IFERROR(INDEX(القاعدة!F:F,MATCH(ahlamine!A242,القاعدة!$A:$A,0))," ")</f>
        <v>أنثى</v>
      </c>
      <c r="G242" s="131" t="str">
        <f>IFERROR(INDEX(القاعدة!G:G,MATCH(ahlamine!A242,القاعدة!$A:$A,0))," ")</f>
        <v xml:space="preserve"> </v>
      </c>
      <c r="H242" s="131">
        <f>IFERROR(INDEX(القاعدة!H:H,MATCH(ahlamine!A242,القاعدة!$A:$A,0))," ")</f>
        <v>1</v>
      </c>
      <c r="I242" s="131">
        <f>IFERROR(INDEX(القاعدة!I:I,MATCH(ahlamine!A242,القاعدة!$A:$A,0))," ")</f>
        <v>1</v>
      </c>
      <c r="J242" s="135">
        <f>IFERROR(INDEX(القاعدة!J:J,MATCH(ahlamine!A242,القاعدة!$A:$A,0))," ")</f>
        <v>5.64</v>
      </c>
      <c r="K242" s="135">
        <f>IFERROR(INDEX(القاعدة!L:L,MATCH(ahlamine!A242,القاعدة!$A:$A,0))," ")</f>
        <v>6.93</v>
      </c>
      <c r="L242" s="136">
        <f t="shared" si="15"/>
        <v>6.2850000000000001</v>
      </c>
      <c r="M242" s="31" t="str">
        <f t="shared" si="16"/>
        <v>لوحة الشرف</v>
      </c>
      <c r="N242" s="141">
        <f>IFERROR(RANK(L242,ahlamine31)+COUNTIF($L$10:L242,L242)-1," ")</f>
        <v>196</v>
      </c>
      <c r="O242" s="141">
        <v>233</v>
      </c>
      <c r="P242" s="137"/>
    </row>
    <row r="243" spans="1:16" x14ac:dyDescent="0.3">
      <c r="A243" s="140" t="str">
        <f t="shared" si="14"/>
        <v>أهلامين_234</v>
      </c>
      <c r="B243" s="30" t="str">
        <f>C243&amp;"_"&amp;COUNTIF($C$10:$C$10:C243,C243)</f>
        <v>6APG-6_39</v>
      </c>
      <c r="C243" s="131" t="str">
        <f>IFERROR(INDEX(القاعدة!C:C,MATCH(ahlamine!A243,القاعدة!$A:$A,0))," ")</f>
        <v>6APG-6</v>
      </c>
      <c r="D243" s="131" t="str">
        <f>IFERROR(INDEX(القاعدة!D:D,MATCH(ahlamine!A243,القاعدة!$A:$A,0))," ")</f>
        <v>J133488430</v>
      </c>
      <c r="E243" s="131" t="str">
        <f>IFERROR(INDEX(القاعدة!E:E,MATCH(ahlamine!A243,القاعدة!$A:$A,0))," ")</f>
        <v>أهلمين39</v>
      </c>
      <c r="F243" s="131" t="str">
        <f>IFERROR(INDEX(القاعدة!F:F,MATCH(ahlamine!A243,القاعدة!$A:$A,0))," ")</f>
        <v>أنثى</v>
      </c>
      <c r="G243" s="131" t="str">
        <f>IFERROR(INDEX(القاعدة!G:G,MATCH(ahlamine!A243,القاعدة!$A:$A,0))," ")</f>
        <v xml:space="preserve"> </v>
      </c>
      <c r="H243" s="131">
        <f>IFERROR(INDEX(القاعدة!H:H,MATCH(ahlamine!A243,القاعدة!$A:$A,0))," ")</f>
        <v>1</v>
      </c>
      <c r="I243" s="131">
        <f>IFERROR(INDEX(القاعدة!I:I,MATCH(ahlamine!A243,القاعدة!$A:$A,0))," ")</f>
        <v>1</v>
      </c>
      <c r="J243" s="135">
        <f>IFERROR(INDEX(القاعدة!J:J,MATCH(ahlamine!A243,القاعدة!$A:$A,0))," ")</f>
        <v>5.85</v>
      </c>
      <c r="K243" s="135">
        <f>IFERROR(INDEX(القاعدة!L:L,MATCH(ahlamine!A243,القاعدة!$A:$A,0))," ")</f>
        <v>7.15</v>
      </c>
      <c r="L243" s="136">
        <f t="shared" si="15"/>
        <v>6.5</v>
      </c>
      <c r="M243" s="31" t="str">
        <f t="shared" si="16"/>
        <v>لوحة الشرف</v>
      </c>
      <c r="N243" s="141">
        <f>IFERROR(RANK(L243,ahlamine31)+COUNTIF($L$10:L243,L243)-1," ")</f>
        <v>156</v>
      </c>
      <c r="O243" s="141">
        <v>234</v>
      </c>
      <c r="P243" s="137"/>
    </row>
    <row r="244" spans="1:16" x14ac:dyDescent="0.3">
      <c r="A244" s="140" t="str">
        <f t="shared" si="14"/>
        <v>أهلامين_235</v>
      </c>
      <c r="B244" s="30" t="str">
        <f>C244&amp;"_"&amp;COUNTIF($C$10:$C$10:C244,C244)</f>
        <v>6APG-7_1</v>
      </c>
      <c r="C244" s="131" t="str">
        <f>IFERROR(INDEX(القاعدة!C:C,MATCH(ahlamine!A244,القاعدة!$A:$A,0))," ")</f>
        <v>6APG-7</v>
      </c>
      <c r="D244" s="131" t="str">
        <f>IFERROR(INDEX(القاعدة!D:D,MATCH(ahlamine!A244,القاعدة!$A:$A,0))," ")</f>
        <v>D133174574</v>
      </c>
      <c r="E244" s="131" t="str">
        <f>IFERROR(INDEX(القاعدة!E:E,MATCH(ahlamine!A244,القاعدة!$A:$A,0))," ")</f>
        <v>أهلمين1</v>
      </c>
      <c r="F244" s="131" t="str">
        <f>IFERROR(INDEX(القاعدة!F:F,MATCH(ahlamine!A244,القاعدة!$A:$A,0))," ")</f>
        <v>أنثى</v>
      </c>
      <c r="G244" s="131" t="str">
        <f>IFERROR(INDEX(القاعدة!G:G,MATCH(ahlamine!A244,القاعدة!$A:$A,0))," ")</f>
        <v xml:space="preserve"> </v>
      </c>
      <c r="H244" s="131">
        <f>IFERROR(INDEX(القاعدة!H:H,MATCH(ahlamine!A244,القاعدة!$A:$A,0))," ")</f>
        <v>1</v>
      </c>
      <c r="I244" s="131">
        <f>IFERROR(INDEX(القاعدة!I:I,MATCH(ahlamine!A244,القاعدة!$A:$A,0))," ")</f>
        <v>1</v>
      </c>
      <c r="J244" s="135">
        <f>IFERROR(INDEX(القاعدة!J:J,MATCH(ahlamine!A244,القاعدة!$A:$A,0))," ")</f>
        <v>8.61</v>
      </c>
      <c r="K244" s="135">
        <f>IFERROR(INDEX(القاعدة!L:L,MATCH(ahlamine!A244,القاعدة!$A:$A,0))," ")</f>
        <v>9.57</v>
      </c>
      <c r="L244" s="136">
        <f t="shared" si="15"/>
        <v>9.09</v>
      </c>
      <c r="M244" s="31" t="str">
        <f t="shared" si="16"/>
        <v>تنويه</v>
      </c>
      <c r="N244" s="141">
        <f>IFERROR(RANK(L244,ahlamine31)+COUNTIF($L$10:L244,L244)-1," ")</f>
        <v>7</v>
      </c>
      <c r="O244" s="141">
        <v>235</v>
      </c>
      <c r="P244" s="137"/>
    </row>
    <row r="245" spans="1:16" x14ac:dyDescent="0.3">
      <c r="A245" s="140" t="str">
        <f t="shared" si="14"/>
        <v>أهلامين_236</v>
      </c>
      <c r="B245" s="30" t="str">
        <f>C245&amp;"_"&amp;COUNTIF($C$10:$C$10:C245,C245)</f>
        <v>6APG-7_2</v>
      </c>
      <c r="C245" s="131" t="str">
        <f>IFERROR(INDEX(القاعدة!C:C,MATCH(ahlamine!A245,القاعدة!$A:$A,0))," ")</f>
        <v>6APG-7</v>
      </c>
      <c r="D245" s="131" t="str">
        <f>IFERROR(INDEX(القاعدة!D:D,MATCH(ahlamine!A245,القاعدة!$A:$A,0))," ")</f>
        <v>E132012602</v>
      </c>
      <c r="E245" s="131" t="str">
        <f>IFERROR(INDEX(القاعدة!E:E,MATCH(ahlamine!A245,القاعدة!$A:$A,0))," ")</f>
        <v>أهلمين2</v>
      </c>
      <c r="F245" s="131" t="str">
        <f>IFERROR(INDEX(القاعدة!F:F,MATCH(ahlamine!A245,القاعدة!$A:$A,0))," ")</f>
        <v>أنثى</v>
      </c>
      <c r="G245" s="131" t="str">
        <f>IFERROR(INDEX(القاعدة!G:G,MATCH(ahlamine!A245,القاعدة!$A:$A,0))," ")</f>
        <v xml:space="preserve"> </v>
      </c>
      <c r="H245" s="131">
        <f>IFERROR(INDEX(القاعدة!H:H,MATCH(ahlamine!A245,القاعدة!$A:$A,0))," ")</f>
        <v>1</v>
      </c>
      <c r="I245" s="131">
        <f>IFERROR(INDEX(القاعدة!I:I,MATCH(ahlamine!A245,القاعدة!$A:$A,0))," ")</f>
        <v>1</v>
      </c>
      <c r="J245" s="135">
        <f>IFERROR(INDEX(القاعدة!J:J,MATCH(ahlamine!A245,القاعدة!$A:$A,0))," ")</f>
        <v>5.39</v>
      </c>
      <c r="K245" s="135">
        <f>IFERROR(INDEX(القاعدة!L:L,MATCH(ahlamine!A245,القاعدة!$A:$A,0))," ")</f>
        <v>6.44</v>
      </c>
      <c r="L245" s="136">
        <f t="shared" si="15"/>
        <v>5.915</v>
      </c>
      <c r="M245" s="31" t="str">
        <f t="shared" si="16"/>
        <v/>
      </c>
      <c r="N245" s="141">
        <f>IFERROR(RANK(L245,ahlamine31)+COUNTIF($L$10:L245,L245)-1," ")</f>
        <v>247</v>
      </c>
      <c r="O245" s="141">
        <v>236</v>
      </c>
      <c r="P245" s="137"/>
    </row>
    <row r="246" spans="1:16" x14ac:dyDescent="0.3">
      <c r="A246" s="140" t="str">
        <f t="shared" si="14"/>
        <v>أهلامين_237</v>
      </c>
      <c r="B246" s="30" t="str">
        <f>C246&amp;"_"&amp;COUNTIF($C$10:$C$10:C246,C246)</f>
        <v>6APG-7_3</v>
      </c>
      <c r="C246" s="131" t="str">
        <f>IFERROR(INDEX(القاعدة!C:C,MATCH(ahlamine!A246,القاعدة!$A:$A,0))," ")</f>
        <v>6APG-7</v>
      </c>
      <c r="D246" s="131" t="str">
        <f>IFERROR(INDEX(القاعدة!D:D,MATCH(ahlamine!A246,القاعدة!$A:$A,0))," ")</f>
        <v>E132012603</v>
      </c>
      <c r="E246" s="131" t="str">
        <f>IFERROR(INDEX(القاعدة!E:E,MATCH(ahlamine!A246,القاعدة!$A:$A,0))," ")</f>
        <v>أهلمين3</v>
      </c>
      <c r="F246" s="131" t="str">
        <f>IFERROR(INDEX(القاعدة!F:F,MATCH(ahlamine!A246,القاعدة!$A:$A,0))," ")</f>
        <v>ذكر</v>
      </c>
      <c r="G246" s="131" t="str">
        <f>IFERROR(INDEX(القاعدة!G:G,MATCH(ahlamine!A246,القاعدة!$A:$A,0))," ")</f>
        <v xml:space="preserve"> </v>
      </c>
      <c r="H246" s="131">
        <f>IFERROR(INDEX(القاعدة!H:H,MATCH(ahlamine!A246,القاعدة!$A:$A,0))," ")</f>
        <v>1</v>
      </c>
      <c r="I246" s="131">
        <f>IFERROR(INDEX(القاعدة!I:I,MATCH(ahlamine!A246,القاعدة!$A:$A,0))," ")</f>
        <v>1</v>
      </c>
      <c r="J246" s="135">
        <f>IFERROR(INDEX(القاعدة!J:J,MATCH(ahlamine!A246,القاعدة!$A:$A,0))," ")</f>
        <v>6.73</v>
      </c>
      <c r="K246" s="135">
        <f>IFERROR(INDEX(القاعدة!L:L,MATCH(ahlamine!A246,القاعدة!$A:$A,0))," ")</f>
        <v>8.2100000000000009</v>
      </c>
      <c r="L246" s="136">
        <f t="shared" si="15"/>
        <v>7.4700000000000006</v>
      </c>
      <c r="M246" s="31" t="str">
        <f t="shared" si="16"/>
        <v>تشجيع</v>
      </c>
      <c r="N246" s="141">
        <f>IFERROR(RANK(L246,ahlamine31)+COUNTIF($L$10:L246,L246)-1," ")</f>
        <v>57</v>
      </c>
      <c r="O246" s="141">
        <v>237</v>
      </c>
      <c r="P246" s="137"/>
    </row>
    <row r="247" spans="1:16" x14ac:dyDescent="0.3">
      <c r="A247" s="140" t="str">
        <f t="shared" si="14"/>
        <v>أهلامين_238</v>
      </c>
      <c r="B247" s="30" t="str">
        <f>C247&amp;"_"&amp;COUNTIF($C$10:$C$10:C247,C247)</f>
        <v>6APG-7_4</v>
      </c>
      <c r="C247" s="131" t="str">
        <f>IFERROR(INDEX(القاعدة!C:C,MATCH(ahlamine!A247,القاعدة!$A:$A,0))," ")</f>
        <v>6APG-7</v>
      </c>
      <c r="D247" s="131" t="str">
        <f>IFERROR(INDEX(القاعدة!D:D,MATCH(ahlamine!A247,القاعدة!$A:$A,0))," ")</f>
        <v>E132245333</v>
      </c>
      <c r="E247" s="131" t="str">
        <f>IFERROR(INDEX(القاعدة!E:E,MATCH(ahlamine!A247,القاعدة!$A:$A,0))," ")</f>
        <v>أهلمين4</v>
      </c>
      <c r="F247" s="131" t="str">
        <f>IFERROR(INDEX(القاعدة!F:F,MATCH(ahlamine!A247,القاعدة!$A:$A,0))," ")</f>
        <v>أنثى</v>
      </c>
      <c r="G247" s="131" t="str">
        <f>IFERROR(INDEX(القاعدة!G:G,MATCH(ahlamine!A247,القاعدة!$A:$A,0))," ")</f>
        <v xml:space="preserve"> </v>
      </c>
      <c r="H247" s="131">
        <f>IFERROR(INDEX(القاعدة!H:H,MATCH(ahlamine!A247,القاعدة!$A:$A,0))," ")</f>
        <v>2</v>
      </c>
      <c r="I247" s="131">
        <f>IFERROR(INDEX(القاعدة!I:I,MATCH(ahlamine!A247,القاعدة!$A:$A,0))," ")</f>
        <v>1</v>
      </c>
      <c r="J247" s="135">
        <f>IFERROR(INDEX(القاعدة!J:J,MATCH(ahlamine!A247,القاعدة!$A:$A,0))," ")</f>
        <v>5.57</v>
      </c>
      <c r="K247" s="135">
        <f>IFERROR(INDEX(القاعدة!L:L,MATCH(ahlamine!A247,القاعدة!$A:$A,0))," ")</f>
        <v>6.61</v>
      </c>
      <c r="L247" s="136">
        <f t="shared" si="15"/>
        <v>6.09</v>
      </c>
      <c r="M247" s="31" t="str">
        <f t="shared" si="16"/>
        <v>لوحة الشرف</v>
      </c>
      <c r="N247" s="141">
        <f>IFERROR(RANK(L247,ahlamine31)+COUNTIF($L$10:L247,L247)-1," ")</f>
        <v>217</v>
      </c>
      <c r="O247" s="141">
        <v>238</v>
      </c>
      <c r="P247" s="137"/>
    </row>
    <row r="248" spans="1:16" x14ac:dyDescent="0.3">
      <c r="A248" s="140" t="str">
        <f t="shared" si="14"/>
        <v>أهلامين_239</v>
      </c>
      <c r="B248" s="30" t="str">
        <f>C248&amp;"_"&amp;COUNTIF($C$10:$C$10:C248,C248)</f>
        <v>6APG-7_5</v>
      </c>
      <c r="C248" s="131" t="str">
        <f>IFERROR(INDEX(القاعدة!C:C,MATCH(ahlamine!A248,القاعدة!$A:$A,0))," ")</f>
        <v>6APG-7</v>
      </c>
      <c r="D248" s="131" t="str">
        <f>IFERROR(INDEX(القاعدة!D:D,MATCH(ahlamine!A248,القاعدة!$A:$A,0))," ")</f>
        <v>E133087934</v>
      </c>
      <c r="E248" s="131" t="str">
        <f>IFERROR(INDEX(القاعدة!E:E,MATCH(ahlamine!A248,القاعدة!$A:$A,0))," ")</f>
        <v>أهلمين5</v>
      </c>
      <c r="F248" s="131" t="str">
        <f>IFERROR(INDEX(القاعدة!F:F,MATCH(ahlamine!A248,القاعدة!$A:$A,0))," ")</f>
        <v>أنثى</v>
      </c>
      <c r="G248" s="131" t="str">
        <f>IFERROR(INDEX(القاعدة!G:G,MATCH(ahlamine!A248,القاعدة!$A:$A,0))," ")</f>
        <v xml:space="preserve"> </v>
      </c>
      <c r="H248" s="131">
        <f>IFERROR(INDEX(القاعدة!H:H,MATCH(ahlamine!A248,القاعدة!$A:$A,0))," ")</f>
        <v>1</v>
      </c>
      <c r="I248" s="131">
        <f>IFERROR(INDEX(القاعدة!I:I,MATCH(ahlamine!A248,القاعدة!$A:$A,0))," ")</f>
        <v>1</v>
      </c>
      <c r="J248" s="135">
        <f>IFERROR(INDEX(القاعدة!J:J,MATCH(ahlamine!A248,القاعدة!$A:$A,0))," ")</f>
        <v>6.44</v>
      </c>
      <c r="K248" s="135">
        <f>IFERROR(INDEX(القاعدة!L:L,MATCH(ahlamine!A248,القاعدة!$A:$A,0))," ")</f>
        <v>7.53</v>
      </c>
      <c r="L248" s="136">
        <f t="shared" si="15"/>
        <v>6.9850000000000003</v>
      </c>
      <c r="M248" s="31" t="str">
        <f t="shared" si="16"/>
        <v>لوحة الشرف</v>
      </c>
      <c r="N248" s="141">
        <f>IFERROR(RANK(L248,ahlamine31)+COUNTIF($L$10:L248,L248)-1," ")</f>
        <v>87</v>
      </c>
      <c r="O248" s="141">
        <v>239</v>
      </c>
      <c r="P248" s="137"/>
    </row>
    <row r="249" spans="1:16" x14ac:dyDescent="0.3">
      <c r="A249" s="140" t="str">
        <f t="shared" si="14"/>
        <v>أهلامين_240</v>
      </c>
      <c r="B249" s="30" t="str">
        <f>C249&amp;"_"&amp;COUNTIF($C$10:$C$10:C249,C249)</f>
        <v>6APG-7_6</v>
      </c>
      <c r="C249" s="131" t="str">
        <f>IFERROR(INDEX(القاعدة!C:C,MATCH(ahlamine!A249,القاعدة!$A:$A,0))," ")</f>
        <v>6APG-7</v>
      </c>
      <c r="D249" s="131" t="str">
        <f>IFERROR(INDEX(القاعدة!D:D,MATCH(ahlamine!A249,القاعدة!$A:$A,0))," ")</f>
        <v>E139057118</v>
      </c>
      <c r="E249" s="131" t="str">
        <f>IFERROR(INDEX(القاعدة!E:E,MATCH(ahlamine!A249,القاعدة!$A:$A,0))," ")</f>
        <v>أهلمين6</v>
      </c>
      <c r="F249" s="131" t="str">
        <f>IFERROR(INDEX(القاعدة!F:F,MATCH(ahlamine!A249,القاعدة!$A:$A,0))," ")</f>
        <v>أنثى</v>
      </c>
      <c r="G249" s="131" t="str">
        <f>IFERROR(INDEX(القاعدة!G:G,MATCH(ahlamine!A249,القاعدة!$A:$A,0))," ")</f>
        <v xml:space="preserve"> </v>
      </c>
      <c r="H249" s="131">
        <f>IFERROR(INDEX(القاعدة!H:H,MATCH(ahlamine!A249,القاعدة!$A:$A,0))," ")</f>
        <v>1</v>
      </c>
      <c r="I249" s="131">
        <f>IFERROR(INDEX(القاعدة!I:I,MATCH(ahlamine!A249,القاعدة!$A:$A,0))," ")</f>
        <v>1</v>
      </c>
      <c r="J249" s="135">
        <f>IFERROR(INDEX(القاعدة!J:J,MATCH(ahlamine!A249,القاعدة!$A:$A,0))," ")</f>
        <v>8.16</v>
      </c>
      <c r="K249" s="135">
        <f>IFERROR(INDEX(القاعدة!L:L,MATCH(ahlamine!A249,القاعدة!$A:$A,0))," ")</f>
        <v>8.84</v>
      </c>
      <c r="L249" s="136">
        <f t="shared" si="15"/>
        <v>8.5</v>
      </c>
      <c r="M249" s="31" t="str">
        <f t="shared" si="16"/>
        <v>تنويه</v>
      </c>
      <c r="N249" s="141">
        <f>IFERROR(RANK(L249,ahlamine31)+COUNTIF($L$10:L249,L249)-1," ")</f>
        <v>37</v>
      </c>
      <c r="O249" s="141">
        <v>240</v>
      </c>
      <c r="P249" s="137"/>
    </row>
    <row r="250" spans="1:16" x14ac:dyDescent="0.3">
      <c r="A250" s="140" t="str">
        <f t="shared" si="14"/>
        <v>أهلامين_241</v>
      </c>
      <c r="B250" s="30" t="str">
        <f>C250&amp;"_"&amp;COUNTIF($C$10:$C$10:C250,C250)</f>
        <v>6APG-7_7</v>
      </c>
      <c r="C250" s="131" t="str">
        <f>IFERROR(INDEX(القاعدة!C:C,MATCH(ahlamine!A250,القاعدة!$A:$A,0))," ")</f>
        <v>6APG-7</v>
      </c>
      <c r="D250" s="131" t="str">
        <f>IFERROR(INDEX(القاعدة!D:D,MATCH(ahlamine!A250,القاعدة!$A:$A,0))," ")</f>
        <v>E140099485</v>
      </c>
      <c r="E250" s="131" t="str">
        <f>IFERROR(INDEX(القاعدة!E:E,MATCH(ahlamine!A250,القاعدة!$A:$A,0))," ")</f>
        <v>أهلمين7</v>
      </c>
      <c r="F250" s="131" t="str">
        <f>IFERROR(INDEX(القاعدة!F:F,MATCH(ahlamine!A250,القاعدة!$A:$A,0))," ")</f>
        <v>ذكر</v>
      </c>
      <c r="G250" s="131" t="str">
        <f>IFERROR(INDEX(القاعدة!G:G,MATCH(ahlamine!A250,القاعدة!$A:$A,0))," ")</f>
        <v xml:space="preserve"> </v>
      </c>
      <c r="H250" s="131">
        <f>IFERROR(INDEX(القاعدة!H:H,MATCH(ahlamine!A250,القاعدة!$A:$A,0))," ")</f>
        <v>1</v>
      </c>
      <c r="I250" s="131">
        <f>IFERROR(INDEX(القاعدة!I:I,MATCH(ahlamine!A250,القاعدة!$A:$A,0))," ")</f>
        <v>1</v>
      </c>
      <c r="J250" s="135">
        <f>IFERROR(INDEX(القاعدة!J:J,MATCH(ahlamine!A250,القاعدة!$A:$A,0))," ")</f>
        <v>4.97</v>
      </c>
      <c r="K250" s="135">
        <f>IFERROR(INDEX(القاعدة!L:L,MATCH(ahlamine!A250,القاعدة!$A:$A,0))," ")</f>
        <v>4.01</v>
      </c>
      <c r="L250" s="136">
        <f t="shared" si="15"/>
        <v>4.49</v>
      </c>
      <c r="M250" s="31" t="str">
        <f t="shared" si="16"/>
        <v/>
      </c>
      <c r="N250" s="141">
        <f>IFERROR(RANK(L250,ahlamine31)+COUNTIF($L$10:L250,L250)-1," ")</f>
        <v>377</v>
      </c>
      <c r="O250" s="141">
        <v>241</v>
      </c>
      <c r="P250" s="137"/>
    </row>
    <row r="251" spans="1:16" x14ac:dyDescent="0.3">
      <c r="A251" s="140" t="str">
        <f t="shared" si="14"/>
        <v>أهلامين_242</v>
      </c>
      <c r="B251" s="30" t="str">
        <f>C251&amp;"_"&amp;COUNTIF($C$10:$C$10:C251,C251)</f>
        <v>6APG-7_8</v>
      </c>
      <c r="C251" s="131" t="str">
        <f>IFERROR(INDEX(القاعدة!C:C,MATCH(ahlamine!A251,القاعدة!$A:$A,0))," ")</f>
        <v>6APG-7</v>
      </c>
      <c r="D251" s="131" t="str">
        <f>IFERROR(INDEX(القاعدة!D:D,MATCH(ahlamine!A251,القاعدة!$A:$A,0))," ")</f>
        <v>E140099487</v>
      </c>
      <c r="E251" s="131" t="str">
        <f>IFERROR(INDEX(القاعدة!E:E,MATCH(ahlamine!A251,القاعدة!$A:$A,0))," ")</f>
        <v>أهلمين8</v>
      </c>
      <c r="F251" s="131" t="str">
        <f>IFERROR(INDEX(القاعدة!F:F,MATCH(ahlamine!A251,القاعدة!$A:$A,0))," ")</f>
        <v>ذكر</v>
      </c>
      <c r="G251" s="131" t="str">
        <f>IFERROR(INDEX(القاعدة!G:G,MATCH(ahlamine!A251,القاعدة!$A:$A,0))," ")</f>
        <v xml:space="preserve"> </v>
      </c>
      <c r="H251" s="131">
        <f>IFERROR(INDEX(القاعدة!H:H,MATCH(ahlamine!A251,القاعدة!$A:$A,0))," ")</f>
        <v>1</v>
      </c>
      <c r="I251" s="131">
        <f>IFERROR(INDEX(القاعدة!I:I,MATCH(ahlamine!A251,القاعدة!$A:$A,0))," ")</f>
        <v>1</v>
      </c>
      <c r="J251" s="135">
        <f>IFERROR(INDEX(القاعدة!J:J,MATCH(ahlamine!A251,القاعدة!$A:$A,0))," ")</f>
        <v>5.33</v>
      </c>
      <c r="K251" s="135">
        <f>IFERROR(INDEX(القاعدة!L:L,MATCH(ahlamine!A251,القاعدة!$A:$A,0))," ")</f>
        <v>4.53</v>
      </c>
      <c r="L251" s="136">
        <f t="shared" si="15"/>
        <v>4.93</v>
      </c>
      <c r="M251" s="31" t="str">
        <f t="shared" si="16"/>
        <v/>
      </c>
      <c r="N251" s="141">
        <f>IFERROR(RANK(L251,ahlamine31)+COUNTIF($L$10:L251,L251)-1," ")</f>
        <v>337</v>
      </c>
      <c r="O251" s="141">
        <v>242</v>
      </c>
      <c r="P251" s="137"/>
    </row>
    <row r="252" spans="1:16" x14ac:dyDescent="0.3">
      <c r="A252" s="140" t="str">
        <f t="shared" si="14"/>
        <v>أهلامين_243</v>
      </c>
      <c r="B252" s="30" t="str">
        <f>C252&amp;"_"&amp;COUNTIF($C$10:$C$10:C252,C252)</f>
        <v>6APG-7_9</v>
      </c>
      <c r="C252" s="131" t="str">
        <f>IFERROR(INDEX(القاعدة!C:C,MATCH(ahlamine!A252,القاعدة!$A:$A,0))," ")</f>
        <v>6APG-7</v>
      </c>
      <c r="D252" s="131" t="str">
        <f>IFERROR(INDEX(القاعدة!D:D,MATCH(ahlamine!A252,القاعدة!$A:$A,0))," ")</f>
        <v>E140121535</v>
      </c>
      <c r="E252" s="131" t="str">
        <f>IFERROR(INDEX(القاعدة!E:E,MATCH(ahlamine!A252,القاعدة!$A:$A,0))," ")</f>
        <v>أهلمين9</v>
      </c>
      <c r="F252" s="131" t="str">
        <f>IFERROR(INDEX(القاعدة!F:F,MATCH(ahlamine!A252,القاعدة!$A:$A,0))," ")</f>
        <v>ذكر</v>
      </c>
      <c r="G252" s="131" t="str">
        <f>IFERROR(INDEX(القاعدة!G:G,MATCH(ahlamine!A252,القاعدة!$A:$A,0))," ")</f>
        <v xml:space="preserve"> </v>
      </c>
      <c r="H252" s="131">
        <f>IFERROR(INDEX(القاعدة!H:H,MATCH(ahlamine!A252,القاعدة!$A:$A,0))," ")</f>
        <v>1</v>
      </c>
      <c r="I252" s="131">
        <f>IFERROR(INDEX(القاعدة!I:I,MATCH(ahlamine!A252,القاعدة!$A:$A,0))," ")</f>
        <v>1</v>
      </c>
      <c r="J252" s="135">
        <f>IFERROR(INDEX(القاعدة!J:J,MATCH(ahlamine!A252,القاعدة!$A:$A,0))," ")</f>
        <v>5.42</v>
      </c>
      <c r="K252" s="135">
        <f>IFERROR(INDEX(القاعدة!L:L,MATCH(ahlamine!A252,القاعدة!$A:$A,0))," ")</f>
        <v>5.63</v>
      </c>
      <c r="L252" s="136">
        <f t="shared" si="15"/>
        <v>5.5250000000000004</v>
      </c>
      <c r="M252" s="31" t="str">
        <f t="shared" si="16"/>
        <v/>
      </c>
      <c r="N252" s="141">
        <f>IFERROR(RANK(L252,ahlamine31)+COUNTIF($L$10:L252,L252)-1," ")</f>
        <v>277</v>
      </c>
      <c r="O252" s="141">
        <v>243</v>
      </c>
      <c r="P252" s="137"/>
    </row>
    <row r="253" spans="1:16" x14ac:dyDescent="0.3">
      <c r="A253" s="140" t="str">
        <f t="shared" si="14"/>
        <v>أهلامين_244</v>
      </c>
      <c r="B253" s="30" t="str">
        <f>C253&amp;"_"&amp;COUNTIF($C$10:$C$10:C253,C253)</f>
        <v>6APG-7_10</v>
      </c>
      <c r="C253" s="131" t="str">
        <f>IFERROR(INDEX(القاعدة!C:C,MATCH(ahlamine!A253,القاعدة!$A:$A,0))," ")</f>
        <v>6APG-7</v>
      </c>
      <c r="D253" s="131" t="str">
        <f>IFERROR(INDEX(القاعدة!D:D,MATCH(ahlamine!A253,القاعدة!$A:$A,0))," ")</f>
        <v>E140121536</v>
      </c>
      <c r="E253" s="131" t="str">
        <f>IFERROR(INDEX(القاعدة!E:E,MATCH(ahlamine!A253,القاعدة!$A:$A,0))," ")</f>
        <v>أهلمين10</v>
      </c>
      <c r="F253" s="131" t="str">
        <f>IFERROR(INDEX(القاعدة!F:F,MATCH(ahlamine!A253,القاعدة!$A:$A,0))," ")</f>
        <v>ذكر</v>
      </c>
      <c r="G253" s="131" t="str">
        <f>IFERROR(INDEX(القاعدة!G:G,MATCH(ahlamine!A253,القاعدة!$A:$A,0))," ")</f>
        <v xml:space="preserve"> </v>
      </c>
      <c r="H253" s="131">
        <f>IFERROR(INDEX(القاعدة!H:H,MATCH(ahlamine!A253,القاعدة!$A:$A,0))," ")</f>
        <v>1</v>
      </c>
      <c r="I253" s="131">
        <f>IFERROR(INDEX(القاعدة!I:I,MATCH(ahlamine!A253,القاعدة!$A:$A,0))," ")</f>
        <v>1</v>
      </c>
      <c r="J253" s="135">
        <f>IFERROR(INDEX(القاعدة!J:J,MATCH(ahlamine!A253,القاعدة!$A:$A,0))," ")</f>
        <v>7.93</v>
      </c>
      <c r="K253" s="135">
        <f>IFERROR(INDEX(القاعدة!L:L,MATCH(ahlamine!A253,القاعدة!$A:$A,0))," ")</f>
        <v>9.27</v>
      </c>
      <c r="L253" s="136">
        <f t="shared" si="15"/>
        <v>8.6</v>
      </c>
      <c r="M253" s="31" t="str">
        <f t="shared" si="16"/>
        <v>تنويه</v>
      </c>
      <c r="N253" s="141">
        <f>IFERROR(RANK(L253,ahlamine31)+COUNTIF($L$10:L253,L253)-1," ")</f>
        <v>27</v>
      </c>
      <c r="O253" s="141">
        <v>244</v>
      </c>
      <c r="P253" s="137"/>
    </row>
    <row r="254" spans="1:16" x14ac:dyDescent="0.3">
      <c r="A254" s="140" t="str">
        <f t="shared" si="14"/>
        <v>أهلامين_245</v>
      </c>
      <c r="B254" s="30" t="str">
        <f>C254&amp;"_"&amp;COUNTIF($C$10:$C$10:C254,C254)</f>
        <v>6APG-7_11</v>
      </c>
      <c r="C254" s="131" t="str">
        <f>IFERROR(INDEX(القاعدة!C:C,MATCH(ahlamine!A254,القاعدة!$A:$A,0))," ")</f>
        <v>6APG-7</v>
      </c>
      <c r="D254" s="131" t="str">
        <f>IFERROR(INDEX(القاعدة!D:D,MATCH(ahlamine!A254,القاعدة!$A:$A,0))," ")</f>
        <v>E141118470</v>
      </c>
      <c r="E254" s="131" t="str">
        <f>IFERROR(INDEX(القاعدة!E:E,MATCH(ahlamine!A254,القاعدة!$A:$A,0))," ")</f>
        <v>أهلمين11</v>
      </c>
      <c r="F254" s="131" t="str">
        <f>IFERROR(INDEX(القاعدة!F:F,MATCH(ahlamine!A254,القاعدة!$A:$A,0))," ")</f>
        <v>ذكر</v>
      </c>
      <c r="G254" s="131" t="str">
        <f>IFERROR(INDEX(القاعدة!G:G,MATCH(ahlamine!A254,القاعدة!$A:$A,0))," ")</f>
        <v xml:space="preserve"> </v>
      </c>
      <c r="H254" s="131">
        <f>IFERROR(INDEX(القاعدة!H:H,MATCH(ahlamine!A254,القاعدة!$A:$A,0))," ")</f>
        <v>1</v>
      </c>
      <c r="I254" s="131">
        <f>IFERROR(INDEX(القاعدة!I:I,MATCH(ahlamine!A254,القاعدة!$A:$A,0))," ")</f>
        <v>1</v>
      </c>
      <c r="J254" s="135">
        <f>IFERROR(INDEX(القاعدة!J:J,MATCH(ahlamine!A254,القاعدة!$A:$A,0))," ")</f>
        <v>5.48</v>
      </c>
      <c r="K254" s="135">
        <f>IFERROR(INDEX(القاعدة!L:L,MATCH(ahlamine!A254,القاعدة!$A:$A,0))," ")</f>
        <v>7.18</v>
      </c>
      <c r="L254" s="136">
        <f t="shared" si="15"/>
        <v>6.33</v>
      </c>
      <c r="M254" s="31" t="str">
        <f t="shared" si="16"/>
        <v>لوحة الشرف</v>
      </c>
      <c r="N254" s="141">
        <f>IFERROR(RANK(L254,ahlamine31)+COUNTIF($L$10:L254,L254)-1," ")</f>
        <v>177</v>
      </c>
      <c r="O254" s="141">
        <v>245</v>
      </c>
      <c r="P254" s="137"/>
    </row>
    <row r="255" spans="1:16" x14ac:dyDescent="0.3">
      <c r="A255" s="140" t="str">
        <f t="shared" si="14"/>
        <v>أهلامين_246</v>
      </c>
      <c r="B255" s="30" t="str">
        <f>C255&amp;"_"&amp;COUNTIF($C$10:$C$10:C255,C255)</f>
        <v>6APG-7_12</v>
      </c>
      <c r="C255" s="131" t="str">
        <f>IFERROR(INDEX(القاعدة!C:C,MATCH(ahlamine!A255,القاعدة!$A:$A,0))," ")</f>
        <v>6APG-7</v>
      </c>
      <c r="D255" s="131" t="str">
        <f>IFERROR(INDEX(القاعدة!D:D,MATCH(ahlamine!A255,القاعدة!$A:$A,0))," ")</f>
        <v>E141124147</v>
      </c>
      <c r="E255" s="131" t="str">
        <f>IFERROR(INDEX(القاعدة!E:E,MATCH(ahlamine!A255,القاعدة!$A:$A,0))," ")</f>
        <v>أهلمين12</v>
      </c>
      <c r="F255" s="131" t="str">
        <f>IFERROR(INDEX(القاعدة!F:F,MATCH(ahlamine!A255,القاعدة!$A:$A,0))," ")</f>
        <v>ذكر</v>
      </c>
      <c r="G255" s="131" t="str">
        <f>IFERROR(INDEX(القاعدة!G:G,MATCH(ahlamine!A255,القاعدة!$A:$A,0))," ")</f>
        <v xml:space="preserve"> </v>
      </c>
      <c r="H255" s="131">
        <f>IFERROR(INDEX(القاعدة!H:H,MATCH(ahlamine!A255,القاعدة!$A:$A,0))," ")</f>
        <v>1</v>
      </c>
      <c r="I255" s="131">
        <f>IFERROR(INDEX(القاعدة!I:I,MATCH(ahlamine!A255,القاعدة!$A:$A,0))," ")</f>
        <v>1</v>
      </c>
      <c r="J255" s="135">
        <f>IFERROR(INDEX(القاعدة!J:J,MATCH(ahlamine!A255,القاعدة!$A:$A,0))," ")</f>
        <v>5.77</v>
      </c>
      <c r="K255" s="135">
        <f>IFERROR(INDEX(القاعدة!L:L,MATCH(ahlamine!A255,القاعدة!$A:$A,0))," ")</f>
        <v>7.44</v>
      </c>
      <c r="L255" s="136">
        <f t="shared" si="15"/>
        <v>6.6050000000000004</v>
      </c>
      <c r="M255" s="31" t="str">
        <f t="shared" si="16"/>
        <v>لوحة الشرف</v>
      </c>
      <c r="N255" s="141">
        <f>IFERROR(RANK(L255,ahlamine31)+COUNTIF($L$10:L255,L255)-1," ")</f>
        <v>147</v>
      </c>
      <c r="O255" s="141">
        <v>246</v>
      </c>
      <c r="P255" s="137"/>
    </row>
    <row r="256" spans="1:16" x14ac:dyDescent="0.3">
      <c r="A256" s="140" t="str">
        <f t="shared" si="14"/>
        <v>أهلامين_247</v>
      </c>
      <c r="B256" s="30" t="str">
        <f>C256&amp;"_"&amp;COUNTIF($C$10:$C$10:C256,C256)</f>
        <v>6APG-7_13</v>
      </c>
      <c r="C256" s="131" t="str">
        <f>IFERROR(INDEX(القاعدة!C:C,MATCH(ahlamine!A256,القاعدة!$A:$A,0))," ")</f>
        <v>6APG-7</v>
      </c>
      <c r="D256" s="131" t="str">
        <f>IFERROR(INDEX(القاعدة!D:D,MATCH(ahlamine!A256,القاعدة!$A:$A,0))," ")</f>
        <v>E142094383</v>
      </c>
      <c r="E256" s="131" t="str">
        <f>IFERROR(INDEX(القاعدة!E:E,MATCH(ahlamine!A256,القاعدة!$A:$A,0))," ")</f>
        <v>أهلمين13</v>
      </c>
      <c r="F256" s="131" t="str">
        <f>IFERROR(INDEX(القاعدة!F:F,MATCH(ahlamine!A256,القاعدة!$A:$A,0))," ")</f>
        <v>أنثى</v>
      </c>
      <c r="G256" s="131" t="str">
        <f>IFERROR(INDEX(القاعدة!G:G,MATCH(ahlamine!A256,القاعدة!$A:$A,0))," ")</f>
        <v xml:space="preserve"> </v>
      </c>
      <c r="H256" s="131">
        <f>IFERROR(INDEX(القاعدة!H:H,MATCH(ahlamine!A256,القاعدة!$A:$A,0))," ")</f>
        <v>2</v>
      </c>
      <c r="I256" s="131">
        <f>IFERROR(INDEX(القاعدة!I:I,MATCH(ahlamine!A256,القاعدة!$A:$A,0))," ")</f>
        <v>1</v>
      </c>
      <c r="J256" s="135">
        <f>IFERROR(INDEX(القاعدة!J:J,MATCH(ahlamine!A256,القاعدة!$A:$A,0))," ")</f>
        <v>4.92</v>
      </c>
      <c r="K256" s="135">
        <f>IFERROR(INDEX(القاعدة!L:L,MATCH(ahlamine!A256,القاعدة!$A:$A,0))," ")</f>
        <v>2.79</v>
      </c>
      <c r="L256" s="136">
        <f t="shared" si="15"/>
        <v>3.855</v>
      </c>
      <c r="M256" s="31" t="str">
        <f t="shared" si="16"/>
        <v>تنبيه</v>
      </c>
      <c r="N256" s="141">
        <f>IFERROR(RANK(L256,ahlamine31)+COUNTIF($L$10:L256,L256)-1," ")</f>
        <v>387</v>
      </c>
      <c r="O256" s="141">
        <v>247</v>
      </c>
      <c r="P256" s="137"/>
    </row>
    <row r="257" spans="1:16" x14ac:dyDescent="0.3">
      <c r="A257" s="140" t="str">
        <f t="shared" si="14"/>
        <v>أهلامين_248</v>
      </c>
      <c r="B257" s="30" t="str">
        <f>C257&amp;"_"&amp;COUNTIF($C$10:$C$10:C257,C257)</f>
        <v>6APG-7_14</v>
      </c>
      <c r="C257" s="131" t="str">
        <f>IFERROR(INDEX(القاعدة!C:C,MATCH(ahlamine!A257,القاعدة!$A:$A,0))," ")</f>
        <v>6APG-7</v>
      </c>
      <c r="D257" s="131" t="str">
        <f>IFERROR(INDEX(القاعدة!D:D,MATCH(ahlamine!A257,القاعدة!$A:$A,0))," ")</f>
        <v>E142121685</v>
      </c>
      <c r="E257" s="131" t="str">
        <f>IFERROR(INDEX(القاعدة!E:E,MATCH(ahlamine!A257,القاعدة!$A:$A,0))," ")</f>
        <v>أهلمين14</v>
      </c>
      <c r="F257" s="131" t="str">
        <f>IFERROR(INDEX(القاعدة!F:F,MATCH(ahlamine!A257,القاعدة!$A:$A,0))," ")</f>
        <v>أنثى</v>
      </c>
      <c r="G257" s="131" t="str">
        <f>IFERROR(INDEX(القاعدة!G:G,MATCH(ahlamine!A257,القاعدة!$A:$A,0))," ")</f>
        <v xml:space="preserve"> </v>
      </c>
      <c r="H257" s="131">
        <f>IFERROR(INDEX(القاعدة!H:H,MATCH(ahlamine!A257,القاعدة!$A:$A,0))," ")</f>
        <v>1</v>
      </c>
      <c r="I257" s="131">
        <f>IFERROR(INDEX(القاعدة!I:I,MATCH(ahlamine!A257,القاعدة!$A:$A,0))," ")</f>
        <v>1</v>
      </c>
      <c r="J257" s="135">
        <f>IFERROR(INDEX(القاعدة!J:J,MATCH(ahlamine!A257,القاعدة!$A:$A,0))," ")</f>
        <v>5.95</v>
      </c>
      <c r="K257" s="135">
        <f>IFERROR(INDEX(القاعدة!L:L,MATCH(ahlamine!A257,القاعدة!$A:$A,0))," ")</f>
        <v>6.64</v>
      </c>
      <c r="L257" s="136">
        <f t="shared" si="15"/>
        <v>6.2949999999999999</v>
      </c>
      <c r="M257" s="31" t="str">
        <f t="shared" si="16"/>
        <v>لوحة الشرف</v>
      </c>
      <c r="N257" s="141">
        <f>IFERROR(RANK(L257,ahlamine31)+COUNTIF($L$10:L257,L257)-1," ")</f>
        <v>187</v>
      </c>
      <c r="O257" s="141">
        <v>248</v>
      </c>
      <c r="P257" s="137"/>
    </row>
    <row r="258" spans="1:16" x14ac:dyDescent="0.3">
      <c r="A258" s="140" t="str">
        <f t="shared" si="14"/>
        <v>أهلامين_249</v>
      </c>
      <c r="B258" s="30" t="str">
        <f>C258&amp;"_"&amp;COUNTIF($C$10:$C$10:C258,C258)</f>
        <v>6APG-7_15</v>
      </c>
      <c r="C258" s="131" t="str">
        <f>IFERROR(INDEX(القاعدة!C:C,MATCH(ahlamine!A258,القاعدة!$A:$A,0))," ")</f>
        <v>6APG-7</v>
      </c>
      <c r="D258" s="131" t="str">
        <f>IFERROR(INDEX(القاعدة!D:D,MATCH(ahlamine!A258,القاعدة!$A:$A,0))," ")</f>
        <v>E144124234</v>
      </c>
      <c r="E258" s="131" t="str">
        <f>IFERROR(INDEX(القاعدة!E:E,MATCH(ahlamine!A258,القاعدة!$A:$A,0))," ")</f>
        <v>أهلمين15</v>
      </c>
      <c r="F258" s="131" t="str">
        <f>IFERROR(INDEX(القاعدة!F:F,MATCH(ahlamine!A258,القاعدة!$A:$A,0))," ")</f>
        <v>أنثى</v>
      </c>
      <c r="G258" s="131" t="str">
        <f>IFERROR(INDEX(القاعدة!G:G,MATCH(ahlamine!A258,القاعدة!$A:$A,0))," ")</f>
        <v xml:space="preserve"> </v>
      </c>
      <c r="H258" s="131">
        <f>IFERROR(INDEX(القاعدة!H:H,MATCH(ahlamine!A258,القاعدة!$A:$A,0))," ")</f>
        <v>1</v>
      </c>
      <c r="I258" s="131">
        <f>IFERROR(INDEX(القاعدة!I:I,MATCH(ahlamine!A258,القاعدة!$A:$A,0))," ")</f>
        <v>1</v>
      </c>
      <c r="J258" s="135">
        <f>IFERROR(INDEX(القاعدة!J:J,MATCH(ahlamine!A258,القاعدة!$A:$A,0))," ")</f>
        <v>5.6</v>
      </c>
      <c r="K258" s="135">
        <f>IFERROR(INDEX(القاعدة!L:L,MATCH(ahlamine!A258,القاعدة!$A:$A,0))," ")</f>
        <v>6.77</v>
      </c>
      <c r="L258" s="136">
        <f t="shared" si="15"/>
        <v>6.1849999999999996</v>
      </c>
      <c r="M258" s="31" t="str">
        <f t="shared" si="16"/>
        <v>لوحة الشرف</v>
      </c>
      <c r="N258" s="141">
        <f>IFERROR(RANK(L258,ahlamine31)+COUNTIF($L$10:L258,L258)-1," ")</f>
        <v>207</v>
      </c>
      <c r="O258" s="141">
        <v>249</v>
      </c>
      <c r="P258" s="137"/>
    </row>
    <row r="259" spans="1:16" x14ac:dyDescent="0.3">
      <c r="A259" s="140" t="str">
        <f t="shared" si="14"/>
        <v>أهلامين_250</v>
      </c>
      <c r="B259" s="30" t="str">
        <f>C259&amp;"_"&amp;COUNTIF($C$10:$C$10:C259,C259)</f>
        <v>6APG-7_16</v>
      </c>
      <c r="C259" s="131" t="str">
        <f>IFERROR(INDEX(القاعدة!C:C,MATCH(ahlamine!A259,القاعدة!$A:$A,0))," ")</f>
        <v>6APG-7</v>
      </c>
      <c r="D259" s="131" t="str">
        <f>IFERROR(INDEX(القاعدة!D:D,MATCH(ahlamine!A259,القاعدة!$A:$A,0))," ")</f>
        <v>E144124236</v>
      </c>
      <c r="E259" s="131" t="str">
        <f>IFERROR(INDEX(القاعدة!E:E,MATCH(ahlamine!A259,القاعدة!$A:$A,0))," ")</f>
        <v>أهلمين16</v>
      </c>
      <c r="F259" s="131" t="str">
        <f>IFERROR(INDEX(القاعدة!F:F,MATCH(ahlamine!A259,القاعدة!$A:$A,0))," ")</f>
        <v>أنثى</v>
      </c>
      <c r="G259" s="131" t="str">
        <f>IFERROR(INDEX(القاعدة!G:G,MATCH(ahlamine!A259,القاعدة!$A:$A,0))," ")</f>
        <v xml:space="preserve"> </v>
      </c>
      <c r="H259" s="131">
        <f>IFERROR(INDEX(القاعدة!H:H,MATCH(ahlamine!A259,القاعدة!$A:$A,0))," ")</f>
        <v>1</v>
      </c>
      <c r="I259" s="131">
        <f>IFERROR(INDEX(القاعدة!I:I,MATCH(ahlamine!A259,القاعدة!$A:$A,0))," ")</f>
        <v>1</v>
      </c>
      <c r="J259" s="135">
        <f>IFERROR(INDEX(القاعدة!J:J,MATCH(ahlamine!A259,القاعدة!$A:$A,0))," ")</f>
        <v>5.05</v>
      </c>
      <c r="K259" s="135">
        <f>IFERROR(INDEX(القاعدة!L:L,MATCH(ahlamine!A259,القاعدة!$A:$A,0))," ")</f>
        <v>4.1900000000000004</v>
      </c>
      <c r="L259" s="136">
        <f t="shared" si="15"/>
        <v>4.62</v>
      </c>
      <c r="M259" s="31" t="str">
        <f t="shared" si="16"/>
        <v/>
      </c>
      <c r="N259" s="141">
        <f>IFERROR(RANK(L259,ahlamine31)+COUNTIF($L$10:L259,L259)-1," ")</f>
        <v>367</v>
      </c>
      <c r="O259" s="141">
        <v>250</v>
      </c>
      <c r="P259" s="137"/>
    </row>
    <row r="260" spans="1:16" x14ac:dyDescent="0.3">
      <c r="A260" s="140" t="str">
        <f t="shared" si="14"/>
        <v>أهلامين_251</v>
      </c>
      <c r="B260" s="30" t="str">
        <f>C260&amp;"_"&amp;COUNTIF($C$10:$C$10:C260,C260)</f>
        <v>6APG-7_17</v>
      </c>
      <c r="C260" s="131" t="str">
        <f>IFERROR(INDEX(القاعدة!C:C,MATCH(ahlamine!A260,القاعدة!$A:$A,0))," ")</f>
        <v>6APG-7</v>
      </c>
      <c r="D260" s="131" t="str">
        <f>IFERROR(INDEX(القاعدة!D:D,MATCH(ahlamine!A260,القاعدة!$A:$A,0))," ")</f>
        <v>E144124238</v>
      </c>
      <c r="E260" s="131" t="str">
        <f>IFERROR(INDEX(القاعدة!E:E,MATCH(ahlamine!A260,القاعدة!$A:$A,0))," ")</f>
        <v>أهلمين17</v>
      </c>
      <c r="F260" s="131" t="str">
        <f>IFERROR(INDEX(القاعدة!F:F,MATCH(ahlamine!A260,القاعدة!$A:$A,0))," ")</f>
        <v>أنثى</v>
      </c>
      <c r="G260" s="131" t="str">
        <f>IFERROR(INDEX(القاعدة!G:G,MATCH(ahlamine!A260,القاعدة!$A:$A,0))," ")</f>
        <v xml:space="preserve"> </v>
      </c>
      <c r="H260" s="131">
        <f>IFERROR(INDEX(القاعدة!H:H,MATCH(ahlamine!A260,القاعدة!$A:$A,0))," ")</f>
        <v>1</v>
      </c>
      <c r="I260" s="131">
        <f>IFERROR(INDEX(القاعدة!I:I,MATCH(ahlamine!A260,القاعدة!$A:$A,0))," ")</f>
        <v>1</v>
      </c>
      <c r="J260" s="135">
        <f>IFERROR(INDEX(القاعدة!J:J,MATCH(ahlamine!A260,القاعدة!$A:$A,0))," ")</f>
        <v>5.3</v>
      </c>
      <c r="K260" s="135">
        <f>IFERROR(INDEX(القاعدة!L:L,MATCH(ahlamine!A260,القاعدة!$A:$A,0))," ")</f>
        <v>5.08</v>
      </c>
      <c r="L260" s="136">
        <f t="shared" si="15"/>
        <v>5.1899999999999995</v>
      </c>
      <c r="M260" s="31" t="str">
        <f t="shared" si="16"/>
        <v/>
      </c>
      <c r="N260" s="141">
        <f>IFERROR(RANK(L260,ahlamine31)+COUNTIF($L$10:L260,L260)-1," ")</f>
        <v>317</v>
      </c>
      <c r="O260" s="141">
        <v>251</v>
      </c>
      <c r="P260" s="137"/>
    </row>
    <row r="261" spans="1:16" x14ac:dyDescent="0.3">
      <c r="A261" s="140" t="str">
        <f t="shared" si="14"/>
        <v>أهلامين_252</v>
      </c>
      <c r="B261" s="30" t="str">
        <f>C261&amp;"_"&amp;COUNTIF($C$10:$C$10:C261,C261)</f>
        <v>6APG-7_18</v>
      </c>
      <c r="C261" s="131" t="str">
        <f>IFERROR(INDEX(القاعدة!C:C,MATCH(ahlamine!A261,القاعدة!$A:$A,0))," ")</f>
        <v>6APG-7</v>
      </c>
      <c r="D261" s="131" t="str">
        <f>IFERROR(INDEX(القاعدة!D:D,MATCH(ahlamine!A261,القاعدة!$A:$A,0))," ")</f>
        <v>E147108468</v>
      </c>
      <c r="E261" s="131" t="str">
        <f>IFERROR(INDEX(القاعدة!E:E,MATCH(ahlamine!A261,القاعدة!$A:$A,0))," ")</f>
        <v>أهلمين18</v>
      </c>
      <c r="F261" s="131" t="str">
        <f>IFERROR(INDEX(القاعدة!F:F,MATCH(ahlamine!A261,القاعدة!$A:$A,0))," ")</f>
        <v>أنثى</v>
      </c>
      <c r="G261" s="131">
        <f>IFERROR(INDEX(القاعدة!G:G,MATCH(ahlamine!A261,القاعدة!$A:$A,0))," ")</f>
        <v>1</v>
      </c>
      <c r="H261" s="131">
        <f>IFERROR(INDEX(القاعدة!H:H,MATCH(ahlamine!A261,القاعدة!$A:$A,0))," ")</f>
        <v>1</v>
      </c>
      <c r="I261" s="131">
        <f>IFERROR(INDEX(القاعدة!I:I,MATCH(ahlamine!A261,القاعدة!$A:$A,0))," ")</f>
        <v>1</v>
      </c>
      <c r="J261" s="135">
        <f>IFERROR(INDEX(القاعدة!J:J,MATCH(ahlamine!A261,القاعدة!$A:$A,0))," ")</f>
        <v>5.16</v>
      </c>
      <c r="K261" s="135">
        <f>IFERROR(INDEX(القاعدة!L:L,MATCH(ahlamine!A261,القاعدة!$A:$A,0))," ")</f>
        <v>6.31</v>
      </c>
      <c r="L261" s="136">
        <f t="shared" si="15"/>
        <v>5.7349999999999994</v>
      </c>
      <c r="M261" s="31" t="str">
        <f t="shared" si="16"/>
        <v/>
      </c>
      <c r="N261" s="141">
        <f>IFERROR(RANK(L261,ahlamine31)+COUNTIF($L$10:L261,L261)-1," ")</f>
        <v>257</v>
      </c>
      <c r="O261" s="141">
        <v>252</v>
      </c>
      <c r="P261" s="137"/>
    </row>
    <row r="262" spans="1:16" x14ac:dyDescent="0.3">
      <c r="A262" s="140" t="str">
        <f t="shared" si="14"/>
        <v>أهلامين_253</v>
      </c>
      <c r="B262" s="30" t="str">
        <f>C262&amp;"_"&amp;COUNTIF($C$10:$C$10:C262,C262)</f>
        <v>6APG-7_19</v>
      </c>
      <c r="C262" s="131" t="str">
        <f>IFERROR(INDEX(القاعدة!C:C,MATCH(ahlamine!A262,القاعدة!$A:$A,0))," ")</f>
        <v>6APG-7</v>
      </c>
      <c r="D262" s="131" t="str">
        <f>IFERROR(INDEX(القاعدة!D:D,MATCH(ahlamine!A262,القاعدة!$A:$A,0))," ")</f>
        <v>E148029910</v>
      </c>
      <c r="E262" s="131" t="str">
        <f>IFERROR(INDEX(القاعدة!E:E,MATCH(ahlamine!A262,القاعدة!$A:$A,0))," ")</f>
        <v>أهلمين19</v>
      </c>
      <c r="F262" s="131" t="str">
        <f>IFERROR(INDEX(القاعدة!F:F,MATCH(ahlamine!A262,القاعدة!$A:$A,0))," ")</f>
        <v>أنثى</v>
      </c>
      <c r="G262" s="131" t="str">
        <f>IFERROR(INDEX(القاعدة!G:G,MATCH(ahlamine!A262,القاعدة!$A:$A,0))," ")</f>
        <v xml:space="preserve"> </v>
      </c>
      <c r="H262" s="131">
        <f>IFERROR(INDEX(القاعدة!H:H,MATCH(ahlamine!A262,القاعدة!$A:$A,0))," ")</f>
        <v>1</v>
      </c>
      <c r="I262" s="131">
        <f>IFERROR(INDEX(القاعدة!I:I,MATCH(ahlamine!A262,القاعدة!$A:$A,0))," ")</f>
        <v>1</v>
      </c>
      <c r="J262" s="135">
        <f>IFERROR(INDEX(القاعدة!J:J,MATCH(ahlamine!A262,القاعدة!$A:$A,0))," ")</f>
        <v>8.27</v>
      </c>
      <c r="K262" s="135">
        <f>IFERROR(INDEX(القاعدة!L:L,MATCH(ahlamine!A262,القاعدة!$A:$A,0))," ")</f>
        <v>9.33</v>
      </c>
      <c r="L262" s="136">
        <f t="shared" si="15"/>
        <v>8.8000000000000007</v>
      </c>
      <c r="M262" s="31" t="str">
        <f t="shared" si="16"/>
        <v>تنويه</v>
      </c>
      <c r="N262" s="141">
        <f>IFERROR(RANK(L262,ahlamine31)+COUNTIF($L$10:L262,L262)-1," ")</f>
        <v>17</v>
      </c>
      <c r="O262" s="141">
        <v>253</v>
      </c>
      <c r="P262" s="137"/>
    </row>
    <row r="263" spans="1:16" x14ac:dyDescent="0.3">
      <c r="A263" s="140" t="str">
        <f t="shared" si="14"/>
        <v>أهلامين_254</v>
      </c>
      <c r="B263" s="30" t="str">
        <f>C263&amp;"_"&amp;COUNTIF($C$10:$C$10:C263,C263)</f>
        <v>6APG-7_20</v>
      </c>
      <c r="C263" s="131" t="str">
        <f>IFERROR(INDEX(القاعدة!C:C,MATCH(ahlamine!A263,القاعدة!$A:$A,0))," ")</f>
        <v>6APG-7</v>
      </c>
      <c r="D263" s="131" t="str">
        <f>IFERROR(INDEX(القاعدة!D:D,MATCH(ahlamine!A263,القاعدة!$A:$A,0))," ")</f>
        <v>E148108395</v>
      </c>
      <c r="E263" s="131" t="str">
        <f>IFERROR(INDEX(القاعدة!E:E,MATCH(ahlamine!A263,القاعدة!$A:$A,0))," ")</f>
        <v>أهلمين20</v>
      </c>
      <c r="F263" s="131" t="str">
        <f>IFERROR(INDEX(القاعدة!F:F,MATCH(ahlamine!A263,القاعدة!$A:$A,0))," ")</f>
        <v>ذكر</v>
      </c>
      <c r="G263" s="131">
        <f>IFERROR(INDEX(القاعدة!G:G,MATCH(ahlamine!A263,القاعدة!$A:$A,0))," ")</f>
        <v>1</v>
      </c>
      <c r="H263" s="131">
        <f>IFERROR(INDEX(القاعدة!H:H,MATCH(ahlamine!A263,القاعدة!$A:$A,0))," ")</f>
        <v>1</v>
      </c>
      <c r="I263" s="131">
        <f>IFERROR(INDEX(القاعدة!I:I,MATCH(ahlamine!A263,القاعدة!$A:$A,0))," ")</f>
        <v>1</v>
      </c>
      <c r="J263" s="135">
        <f>IFERROR(INDEX(القاعدة!J:J,MATCH(ahlamine!A263,القاعدة!$A:$A,0))," ")</f>
        <v>5.21</v>
      </c>
      <c r="K263" s="135">
        <f>IFERROR(INDEX(القاعدة!L:L,MATCH(ahlamine!A263,القاعدة!$A:$A,0))," ")</f>
        <v>5.83</v>
      </c>
      <c r="L263" s="136">
        <f t="shared" si="15"/>
        <v>5.52</v>
      </c>
      <c r="M263" s="31" t="str">
        <f t="shared" si="16"/>
        <v/>
      </c>
      <c r="N263" s="141">
        <f>IFERROR(RANK(L263,ahlamine31)+COUNTIF($L$10:L263,L263)-1," ")</f>
        <v>287</v>
      </c>
      <c r="O263" s="141">
        <v>254</v>
      </c>
      <c r="P263" s="137"/>
    </row>
    <row r="264" spans="1:16" x14ac:dyDescent="0.3">
      <c r="A264" s="140" t="str">
        <f t="shared" si="14"/>
        <v>أهلامين_255</v>
      </c>
      <c r="B264" s="30" t="str">
        <f>C264&amp;"_"&amp;COUNTIF($C$10:$C$10:C264,C264)</f>
        <v>6APG-7_21</v>
      </c>
      <c r="C264" s="131" t="str">
        <f>IFERROR(INDEX(القاعدة!C:C,MATCH(ahlamine!A264,القاعدة!$A:$A,0))," ")</f>
        <v>6APG-7</v>
      </c>
      <c r="D264" s="131" t="str">
        <f>IFERROR(INDEX(القاعدة!D:D,MATCH(ahlamine!A264,القاعدة!$A:$A,0))," ")</f>
        <v>E149094374</v>
      </c>
      <c r="E264" s="131" t="str">
        <f>IFERROR(INDEX(القاعدة!E:E,MATCH(ahlamine!A264,القاعدة!$A:$A,0))," ")</f>
        <v>أهلمين21</v>
      </c>
      <c r="F264" s="131" t="str">
        <f>IFERROR(INDEX(القاعدة!F:F,MATCH(ahlamine!A264,القاعدة!$A:$A,0))," ")</f>
        <v>أنثى</v>
      </c>
      <c r="G264" s="131" t="str">
        <f>IFERROR(INDEX(القاعدة!G:G,MATCH(ahlamine!A264,القاعدة!$A:$A,0))," ")</f>
        <v xml:space="preserve"> </v>
      </c>
      <c r="H264" s="131">
        <f>IFERROR(INDEX(القاعدة!H:H,MATCH(ahlamine!A264,القاعدة!$A:$A,0))," ")</f>
        <v>1</v>
      </c>
      <c r="I264" s="131">
        <f>IFERROR(INDEX(القاعدة!I:I,MATCH(ahlamine!A264,القاعدة!$A:$A,0))," ")</f>
        <v>1</v>
      </c>
      <c r="J264" s="135">
        <f>IFERROR(INDEX(القاعدة!J:J,MATCH(ahlamine!A264,القاعدة!$A:$A,0))," ")</f>
        <v>5.3</v>
      </c>
      <c r="K264" s="135">
        <f>IFERROR(INDEX(القاعدة!L:L,MATCH(ahlamine!A264,القاعدة!$A:$A,0))," ")</f>
        <v>4.5</v>
      </c>
      <c r="L264" s="136">
        <f t="shared" si="15"/>
        <v>4.9000000000000004</v>
      </c>
      <c r="M264" s="31" t="str">
        <f t="shared" si="16"/>
        <v/>
      </c>
      <c r="N264" s="141">
        <f>IFERROR(RANK(L264,ahlamine31)+COUNTIF($L$10:L264,L264)-1," ")</f>
        <v>347</v>
      </c>
      <c r="O264" s="141">
        <v>255</v>
      </c>
      <c r="P264" s="137"/>
    </row>
    <row r="265" spans="1:16" x14ac:dyDescent="0.3">
      <c r="A265" s="140" t="str">
        <f t="shared" si="14"/>
        <v>أهلامين_256</v>
      </c>
      <c r="B265" s="30" t="str">
        <f>C265&amp;"_"&amp;COUNTIF($C$10:$C$10:C265,C265)</f>
        <v>6APG-7_22</v>
      </c>
      <c r="C265" s="131" t="str">
        <f>IFERROR(INDEX(القاعدة!C:C,MATCH(ahlamine!A265,القاعدة!$A:$A,0))," ")</f>
        <v>6APG-7</v>
      </c>
      <c r="D265" s="131" t="str">
        <f>IFERROR(INDEX(القاعدة!D:D,MATCH(ahlamine!A265,القاعدة!$A:$A,0))," ")</f>
        <v>E149095399</v>
      </c>
      <c r="E265" s="131" t="str">
        <f>IFERROR(INDEX(القاعدة!E:E,MATCH(ahlamine!A265,القاعدة!$A:$A,0))," ")</f>
        <v>أهلمين22</v>
      </c>
      <c r="F265" s="131" t="str">
        <f>IFERROR(INDEX(القاعدة!F:F,MATCH(ahlamine!A265,القاعدة!$A:$A,0))," ")</f>
        <v>ذكر</v>
      </c>
      <c r="G265" s="131" t="str">
        <f>IFERROR(INDEX(القاعدة!G:G,MATCH(ahlamine!A265,القاعدة!$A:$A,0))," ")</f>
        <v xml:space="preserve"> </v>
      </c>
      <c r="H265" s="131">
        <f>IFERROR(INDEX(القاعدة!H:H,MATCH(ahlamine!A265,القاعدة!$A:$A,0))," ")</f>
        <v>2</v>
      </c>
      <c r="I265" s="131">
        <f>IFERROR(INDEX(القاعدة!I:I,MATCH(ahlamine!A265,القاعدة!$A:$A,0))," ")</f>
        <v>1</v>
      </c>
      <c r="J265" s="135">
        <f>IFERROR(INDEX(القاعدة!J:J,MATCH(ahlamine!A265,القاعدة!$A:$A,0))," ")</f>
        <v>5.15</v>
      </c>
      <c r="K265" s="135">
        <f>IFERROR(INDEX(القاعدة!L:L,MATCH(ahlamine!A265,القاعدة!$A:$A,0))," ")</f>
        <v>5.61</v>
      </c>
      <c r="L265" s="136">
        <f t="shared" si="15"/>
        <v>5.3800000000000008</v>
      </c>
      <c r="M265" s="31" t="str">
        <f t="shared" si="16"/>
        <v/>
      </c>
      <c r="N265" s="141">
        <f>IFERROR(RANK(L265,ahlamine31)+COUNTIF($L$10:L265,L265)-1," ")</f>
        <v>297</v>
      </c>
      <c r="O265" s="141">
        <v>256</v>
      </c>
      <c r="P265" s="137"/>
    </row>
    <row r="266" spans="1:16" x14ac:dyDescent="0.3">
      <c r="A266" s="140" t="str">
        <f t="shared" si="14"/>
        <v>أهلامين_257</v>
      </c>
      <c r="B266" s="30" t="str">
        <f>C266&amp;"_"&amp;COUNTIF($C$10:$C$10:C266,C266)</f>
        <v>6APG-7_23</v>
      </c>
      <c r="C266" s="131" t="str">
        <f>IFERROR(INDEX(القاعدة!C:C,MATCH(ahlamine!A266,القاعدة!$A:$A,0))," ")</f>
        <v>6APG-7</v>
      </c>
      <c r="D266" s="131" t="str">
        <f>IFERROR(INDEX(القاعدة!D:D,MATCH(ahlamine!A266,القاعدة!$A:$A,0))," ")</f>
        <v>E149099449</v>
      </c>
      <c r="E266" s="131" t="str">
        <f>IFERROR(INDEX(القاعدة!E:E,MATCH(ahlamine!A266,القاعدة!$A:$A,0))," ")</f>
        <v>أهلمين23</v>
      </c>
      <c r="F266" s="131" t="str">
        <f>IFERROR(INDEX(القاعدة!F:F,MATCH(ahlamine!A266,القاعدة!$A:$A,0))," ")</f>
        <v>أنثى</v>
      </c>
      <c r="G266" s="131" t="str">
        <f>IFERROR(INDEX(القاعدة!G:G,MATCH(ahlamine!A266,القاعدة!$A:$A,0))," ")</f>
        <v xml:space="preserve"> </v>
      </c>
      <c r="H266" s="131">
        <f>IFERROR(INDEX(القاعدة!H:H,MATCH(ahlamine!A266,القاعدة!$A:$A,0))," ")</f>
        <v>1</v>
      </c>
      <c r="I266" s="131">
        <f>IFERROR(INDEX(القاعدة!I:I,MATCH(ahlamine!A266,القاعدة!$A:$A,0))," ")</f>
        <v>1</v>
      </c>
      <c r="J266" s="135">
        <f>IFERROR(INDEX(القاعدة!J:J,MATCH(ahlamine!A266,القاعدة!$A:$A,0))," ")</f>
        <v>6.34</v>
      </c>
      <c r="K266" s="135">
        <f>IFERROR(INDEX(القاعدة!L:L,MATCH(ahlamine!A266,القاعدة!$A:$A,0))," ")</f>
        <v>7.64</v>
      </c>
      <c r="L266" s="136">
        <f t="shared" si="15"/>
        <v>6.99</v>
      </c>
      <c r="M266" s="31" t="str">
        <f t="shared" si="16"/>
        <v>لوحة الشرف</v>
      </c>
      <c r="N266" s="141">
        <f>IFERROR(RANK(L266,ahlamine31)+COUNTIF($L$10:L266,L266)-1," ")</f>
        <v>77</v>
      </c>
      <c r="O266" s="141">
        <v>257</v>
      </c>
      <c r="P266" s="137"/>
    </row>
    <row r="267" spans="1:16" x14ac:dyDescent="0.3">
      <c r="A267" s="140" t="str">
        <f t="shared" ref="A267:A330" si="17">$R$6&amp;"_"&amp;O267</f>
        <v>أهلامين_258</v>
      </c>
      <c r="B267" s="30" t="str">
        <f>C267&amp;"_"&amp;COUNTIF($C$10:$C$10:C267,C267)</f>
        <v>6APG-7_24</v>
      </c>
      <c r="C267" s="131" t="str">
        <f>IFERROR(INDEX(القاعدة!C:C,MATCH(ahlamine!A267,القاعدة!$A:$A,0))," ")</f>
        <v>6APG-7</v>
      </c>
      <c r="D267" s="131" t="str">
        <f>IFERROR(INDEX(القاعدة!D:D,MATCH(ahlamine!A267,القاعدة!$A:$A,0))," ")</f>
        <v>E149099450</v>
      </c>
      <c r="E267" s="131" t="str">
        <f>IFERROR(INDEX(القاعدة!E:E,MATCH(ahlamine!A267,القاعدة!$A:$A,0))," ")</f>
        <v>أهلمين24</v>
      </c>
      <c r="F267" s="131" t="str">
        <f>IFERROR(INDEX(القاعدة!F:F,MATCH(ahlamine!A267,القاعدة!$A:$A,0))," ")</f>
        <v>أنثى</v>
      </c>
      <c r="G267" s="131" t="str">
        <f>IFERROR(INDEX(القاعدة!G:G,MATCH(ahlamine!A267,القاعدة!$A:$A,0))," ")</f>
        <v xml:space="preserve"> </v>
      </c>
      <c r="H267" s="131">
        <f>IFERROR(INDEX(القاعدة!H:H,MATCH(ahlamine!A267,القاعدة!$A:$A,0))," ")</f>
        <v>1</v>
      </c>
      <c r="I267" s="131">
        <f>IFERROR(INDEX(القاعدة!I:I,MATCH(ahlamine!A267,القاعدة!$A:$A,0))," ")</f>
        <v>1</v>
      </c>
      <c r="J267" s="135">
        <f>IFERROR(INDEX(القاعدة!J:J,MATCH(ahlamine!A267,القاعدة!$A:$A,0))," ")</f>
        <v>5.0199999999999996</v>
      </c>
      <c r="K267" s="135">
        <f>IFERROR(INDEX(القاعدة!L:L,MATCH(ahlamine!A267,القاعدة!$A:$A,0))," ")</f>
        <v>5.61</v>
      </c>
      <c r="L267" s="136">
        <f t="shared" ref="L267:L330" si="18">IFERROR(AVERAGE(J267:K267),"")</f>
        <v>5.3149999999999995</v>
      </c>
      <c r="M267" s="31" t="str">
        <f t="shared" ref="M267:M330" si="19">IF(ISBLANK(L267)," ",IF(L267&lt;=2.5,"توبيخ",IF(AND(L267&gt;=2.51,L267&lt;=3),"إنذار",IF(AND(L267&gt;=3.001,L267&lt;=4),"تنبيه",IF(AND(L267&gt;=6,L267&lt;=6.99),"لوحة الشرف",IF(AND(L267&gt;=7,L267&lt;=7.99),"تشجيع",IF(AND(L267&gt;=8,L267&lt;=9.99),"تنويه","")))))))</f>
        <v/>
      </c>
      <c r="N267" s="141">
        <f>IFERROR(RANK(L267,ahlamine31)+COUNTIF($L$10:L267,L267)-1," ")</f>
        <v>307</v>
      </c>
      <c r="O267" s="141">
        <v>258</v>
      </c>
      <c r="P267" s="137"/>
    </row>
    <row r="268" spans="1:16" x14ac:dyDescent="0.3">
      <c r="A268" s="140" t="str">
        <f t="shared" si="17"/>
        <v>أهلامين_259</v>
      </c>
      <c r="B268" s="30" t="str">
        <f>C268&amp;"_"&amp;COUNTIF($C$10:$C$10:C268,C268)</f>
        <v>6APG-7_25</v>
      </c>
      <c r="C268" s="131" t="str">
        <f>IFERROR(INDEX(القاعدة!C:C,MATCH(ahlamine!A268,القاعدة!$A:$A,0))," ")</f>
        <v>6APG-7</v>
      </c>
      <c r="D268" s="131" t="str">
        <f>IFERROR(INDEX(القاعدة!D:D,MATCH(ahlamine!A268,القاعدة!$A:$A,0))," ")</f>
        <v>E149099452</v>
      </c>
      <c r="E268" s="131" t="str">
        <f>IFERROR(INDEX(القاعدة!E:E,MATCH(ahlamine!A268,القاعدة!$A:$A,0))," ")</f>
        <v>أهلمين25</v>
      </c>
      <c r="F268" s="131" t="str">
        <f>IFERROR(INDEX(القاعدة!F:F,MATCH(ahlamine!A268,القاعدة!$A:$A,0))," ")</f>
        <v>أنثى</v>
      </c>
      <c r="G268" s="131" t="str">
        <f>IFERROR(INDEX(القاعدة!G:G,MATCH(ahlamine!A268,القاعدة!$A:$A,0))," ")</f>
        <v xml:space="preserve"> </v>
      </c>
      <c r="H268" s="131">
        <f>IFERROR(INDEX(القاعدة!H:H,MATCH(ahlamine!A268,القاعدة!$A:$A,0))," ")</f>
        <v>1</v>
      </c>
      <c r="I268" s="131">
        <f>IFERROR(INDEX(القاعدة!I:I,MATCH(ahlamine!A268,القاعدة!$A:$A,0))," ")</f>
        <v>1</v>
      </c>
      <c r="J268" s="135">
        <f>IFERROR(INDEX(القاعدة!J:J,MATCH(ahlamine!A268,القاعدة!$A:$A,0))," ")</f>
        <v>5.35</v>
      </c>
      <c r="K268" s="135">
        <f>IFERROR(INDEX(القاعدة!L:L,MATCH(ahlamine!A268,القاعدة!$A:$A,0))," ")</f>
        <v>6.5</v>
      </c>
      <c r="L268" s="136">
        <f t="shared" si="18"/>
        <v>5.9249999999999998</v>
      </c>
      <c r="M268" s="31" t="str">
        <f t="shared" si="19"/>
        <v/>
      </c>
      <c r="N268" s="141">
        <f>IFERROR(RANK(L268,ahlamine31)+COUNTIF($L$10:L268,L268)-1," ")</f>
        <v>237</v>
      </c>
      <c r="O268" s="141">
        <v>259</v>
      </c>
      <c r="P268" s="137"/>
    </row>
    <row r="269" spans="1:16" x14ac:dyDescent="0.3">
      <c r="A269" s="140" t="str">
        <f t="shared" si="17"/>
        <v>أهلامين_260</v>
      </c>
      <c r="B269" s="30" t="str">
        <f>C269&amp;"_"&amp;COUNTIF($C$10:$C$10:C269,C269)</f>
        <v>6APG-7_26</v>
      </c>
      <c r="C269" s="131" t="str">
        <f>IFERROR(INDEX(القاعدة!C:C,MATCH(ahlamine!A269,القاعدة!$A:$A,0))," ")</f>
        <v>6APG-7</v>
      </c>
      <c r="D269" s="131" t="str">
        <f>IFERROR(INDEX(القاعدة!D:D,MATCH(ahlamine!A269,القاعدة!$A:$A,0))," ")</f>
        <v>E148200432</v>
      </c>
      <c r="E269" s="131" t="str">
        <f>IFERROR(INDEX(القاعدة!E:E,MATCH(ahlamine!A269,القاعدة!$A:$A,0))," ")</f>
        <v>أهلمين26</v>
      </c>
      <c r="F269" s="131" t="str">
        <f>IFERROR(INDEX(القاعدة!F:F,MATCH(ahlamine!A269,القاعدة!$A:$A,0))," ")</f>
        <v>أنثى</v>
      </c>
      <c r="G269" s="131" t="str">
        <f>IFERROR(INDEX(القاعدة!G:G,MATCH(ahlamine!A269,القاعدة!$A:$A,0))," ")</f>
        <v xml:space="preserve"> </v>
      </c>
      <c r="H269" s="131">
        <f>IFERROR(INDEX(القاعدة!H:H,MATCH(ahlamine!A269,القاعدة!$A:$A,0))," ")</f>
        <v>1</v>
      </c>
      <c r="I269" s="131">
        <f>IFERROR(INDEX(القاعدة!I:I,MATCH(ahlamine!A269,القاعدة!$A:$A,0))," ")</f>
        <v>1</v>
      </c>
      <c r="J269" s="135">
        <f>IFERROR(INDEX(القاعدة!J:J,MATCH(ahlamine!A269,القاعدة!$A:$A,0))," ")</f>
        <v>6.57</v>
      </c>
      <c r="K269" s="135">
        <f>IFERROR(INDEX(القاعدة!L:L,MATCH(ahlamine!A269,القاعدة!$A:$A,0))," ")</f>
        <v>7.16</v>
      </c>
      <c r="L269" s="136">
        <f t="shared" si="18"/>
        <v>6.8650000000000002</v>
      </c>
      <c r="M269" s="31" t="str">
        <f t="shared" si="19"/>
        <v>لوحة الشرف</v>
      </c>
      <c r="N269" s="141">
        <f>IFERROR(RANK(L269,ahlamine31)+COUNTIF($L$10:L269,L269)-1," ")</f>
        <v>107</v>
      </c>
      <c r="O269" s="141">
        <v>260</v>
      </c>
      <c r="P269" s="137"/>
    </row>
    <row r="270" spans="1:16" x14ac:dyDescent="0.3">
      <c r="A270" s="140" t="str">
        <f t="shared" si="17"/>
        <v>أهلامين_261</v>
      </c>
      <c r="B270" s="30" t="str">
        <f>C270&amp;"_"&amp;COUNTIF($C$10:$C$10:C270,C270)</f>
        <v>6APG-7_27</v>
      </c>
      <c r="C270" s="131" t="str">
        <f>IFERROR(INDEX(القاعدة!C:C,MATCH(ahlamine!A270,القاعدة!$A:$A,0))," ")</f>
        <v>6APG-7</v>
      </c>
      <c r="D270" s="131" t="str">
        <f>IFERROR(INDEX(القاعدة!D:D,MATCH(ahlamine!A270,القاعدة!$A:$A,0))," ")</f>
        <v>E149099454</v>
      </c>
      <c r="E270" s="131" t="str">
        <f>IFERROR(INDEX(القاعدة!E:E,MATCH(ahlamine!A270,القاعدة!$A:$A,0))," ")</f>
        <v>أهلمين27</v>
      </c>
      <c r="F270" s="131" t="str">
        <f>IFERROR(INDEX(القاعدة!F:F,MATCH(ahlamine!A270,القاعدة!$A:$A,0))," ")</f>
        <v>أنثى</v>
      </c>
      <c r="G270" s="131" t="str">
        <f>IFERROR(INDEX(القاعدة!G:G,MATCH(ahlamine!A270,القاعدة!$A:$A,0))," ")</f>
        <v xml:space="preserve"> </v>
      </c>
      <c r="H270" s="131">
        <f>IFERROR(INDEX(القاعدة!H:H,MATCH(ahlamine!A270,القاعدة!$A:$A,0))," ")</f>
        <v>1</v>
      </c>
      <c r="I270" s="131">
        <f>IFERROR(INDEX(القاعدة!I:I,MATCH(ahlamine!A270,القاعدة!$A:$A,0))," ")</f>
        <v>1</v>
      </c>
      <c r="J270" s="135">
        <f>IFERROR(INDEX(القاعدة!J:J,MATCH(ahlamine!A270,القاعدة!$A:$A,0))," ")</f>
        <v>6.8</v>
      </c>
      <c r="K270" s="135">
        <f>IFERROR(INDEX(القاعدة!L:L,MATCH(ahlamine!A270,القاعدة!$A:$A,0))," ")</f>
        <v>8.31</v>
      </c>
      <c r="L270" s="136">
        <f t="shared" si="18"/>
        <v>7.5549999999999997</v>
      </c>
      <c r="M270" s="31" t="str">
        <f t="shared" si="19"/>
        <v>تشجيع</v>
      </c>
      <c r="N270" s="141">
        <f>IFERROR(RANK(L270,ahlamine31)+COUNTIF($L$10:L270,L270)-1," ")</f>
        <v>47</v>
      </c>
      <c r="O270" s="141">
        <v>261</v>
      </c>
      <c r="P270" s="137"/>
    </row>
    <row r="271" spans="1:16" x14ac:dyDescent="0.3">
      <c r="A271" s="140" t="str">
        <f t="shared" si="17"/>
        <v>أهلامين_262</v>
      </c>
      <c r="B271" s="30" t="str">
        <f>C271&amp;"_"&amp;COUNTIF($C$10:$C$10:C271,C271)</f>
        <v>6APG-7_28</v>
      </c>
      <c r="C271" s="131" t="str">
        <f>IFERROR(INDEX(القاعدة!C:C,MATCH(ahlamine!A271,القاعدة!$A:$A,0))," ")</f>
        <v>6APG-7</v>
      </c>
      <c r="D271" s="131" t="str">
        <f>IFERROR(INDEX(القاعدة!D:D,MATCH(ahlamine!A271,القاعدة!$A:$A,0))," ")</f>
        <v>E149099457</v>
      </c>
      <c r="E271" s="131" t="str">
        <f>IFERROR(INDEX(القاعدة!E:E,MATCH(ahlamine!A271,القاعدة!$A:$A,0))," ")</f>
        <v>أهلمين28</v>
      </c>
      <c r="F271" s="131" t="str">
        <f>IFERROR(INDEX(القاعدة!F:F,MATCH(ahlamine!A271,القاعدة!$A:$A,0))," ")</f>
        <v>أنثى</v>
      </c>
      <c r="G271" s="131" t="str">
        <f>IFERROR(INDEX(القاعدة!G:G,MATCH(ahlamine!A271,القاعدة!$A:$A,0))," ")</f>
        <v xml:space="preserve"> </v>
      </c>
      <c r="H271" s="131">
        <f>IFERROR(INDEX(القاعدة!H:H,MATCH(ahlamine!A271,القاعدة!$A:$A,0))," ")</f>
        <v>1</v>
      </c>
      <c r="I271" s="131">
        <f>IFERROR(INDEX(القاعدة!I:I,MATCH(ahlamine!A271,القاعدة!$A:$A,0))," ")</f>
        <v>1</v>
      </c>
      <c r="J271" s="135">
        <f>IFERROR(INDEX(القاعدة!J:J,MATCH(ahlamine!A271,القاعدة!$A:$A,0))," ")</f>
        <v>6.13</v>
      </c>
      <c r="K271" s="135">
        <f>IFERROR(INDEX(القاعدة!L:L,MATCH(ahlamine!A271,القاعدة!$A:$A,0))," ")</f>
        <v>7.23</v>
      </c>
      <c r="L271" s="136">
        <f t="shared" si="18"/>
        <v>6.68</v>
      </c>
      <c r="M271" s="31" t="str">
        <f t="shared" si="19"/>
        <v>لوحة الشرف</v>
      </c>
      <c r="N271" s="141">
        <f>IFERROR(RANK(L271,ahlamine31)+COUNTIF($L$10:L271,L271)-1," ")</f>
        <v>117</v>
      </c>
      <c r="O271" s="141">
        <v>262</v>
      </c>
      <c r="P271" s="137"/>
    </row>
    <row r="272" spans="1:16" x14ac:dyDescent="0.3">
      <c r="A272" s="140" t="str">
        <f t="shared" si="17"/>
        <v>أهلامين_263</v>
      </c>
      <c r="B272" s="30" t="str">
        <f>C272&amp;"_"&amp;COUNTIF($C$10:$C$10:C272,C272)</f>
        <v>6APG-7_29</v>
      </c>
      <c r="C272" s="131" t="str">
        <f>IFERROR(INDEX(القاعدة!C:C,MATCH(ahlamine!A272,القاعدة!$A:$A,0))," ")</f>
        <v>6APG-7</v>
      </c>
      <c r="D272" s="131" t="str">
        <f>IFERROR(INDEX(القاعدة!D:D,MATCH(ahlamine!A272,القاعدة!$A:$A,0))," ")</f>
        <v>E149099460</v>
      </c>
      <c r="E272" s="131" t="str">
        <f>IFERROR(INDEX(القاعدة!E:E,MATCH(ahlamine!A272,القاعدة!$A:$A,0))," ")</f>
        <v>أهلمين29</v>
      </c>
      <c r="F272" s="131" t="str">
        <f>IFERROR(INDEX(القاعدة!F:F,MATCH(ahlamine!A272,القاعدة!$A:$A,0))," ")</f>
        <v>أنثى</v>
      </c>
      <c r="G272" s="131" t="str">
        <f>IFERROR(INDEX(القاعدة!G:G,MATCH(ahlamine!A272,القاعدة!$A:$A,0))," ")</f>
        <v xml:space="preserve"> </v>
      </c>
      <c r="H272" s="131">
        <f>IFERROR(INDEX(القاعدة!H:H,MATCH(ahlamine!A272,القاعدة!$A:$A,0))," ")</f>
        <v>1</v>
      </c>
      <c r="I272" s="131">
        <f>IFERROR(INDEX(القاعدة!I:I,MATCH(ahlamine!A272,القاعدة!$A:$A,0))," ")</f>
        <v>1</v>
      </c>
      <c r="J272" s="135">
        <f>IFERROR(INDEX(القاعدة!J:J,MATCH(ahlamine!A272,القاعدة!$A:$A,0))," ")</f>
        <v>5.38</v>
      </c>
      <c r="K272" s="135">
        <f>IFERROR(INDEX(القاعدة!L:L,MATCH(ahlamine!A272,القاعدة!$A:$A,0))," ")</f>
        <v>6.62</v>
      </c>
      <c r="L272" s="136">
        <f t="shared" si="18"/>
        <v>6</v>
      </c>
      <c r="M272" s="31" t="str">
        <f t="shared" si="19"/>
        <v>لوحة الشرف</v>
      </c>
      <c r="N272" s="141">
        <f>IFERROR(RANK(L272,ahlamine31)+COUNTIF($L$10:L272,L272)-1," ")</f>
        <v>227</v>
      </c>
      <c r="O272" s="141">
        <v>263</v>
      </c>
      <c r="P272" s="137"/>
    </row>
    <row r="273" spans="1:16" x14ac:dyDescent="0.3">
      <c r="A273" s="140" t="str">
        <f t="shared" si="17"/>
        <v>أهلامين_264</v>
      </c>
      <c r="B273" s="30" t="str">
        <f>C273&amp;"_"&amp;COUNTIF($C$10:$C$10:C273,C273)</f>
        <v>6APG-7_30</v>
      </c>
      <c r="C273" s="131" t="str">
        <f>IFERROR(INDEX(القاعدة!C:C,MATCH(ahlamine!A273,القاعدة!$A:$A,0))," ")</f>
        <v>6APG-7</v>
      </c>
      <c r="D273" s="131" t="str">
        <f>IFERROR(INDEX(القاعدة!D:D,MATCH(ahlamine!A273,القاعدة!$A:$A,0))," ")</f>
        <v>E149124248</v>
      </c>
      <c r="E273" s="131" t="str">
        <f>IFERROR(INDEX(القاعدة!E:E,MATCH(ahlamine!A273,القاعدة!$A:$A,0))," ")</f>
        <v>أهلمين30</v>
      </c>
      <c r="F273" s="131" t="str">
        <f>IFERROR(INDEX(القاعدة!F:F,MATCH(ahlamine!A273,القاعدة!$A:$A,0))," ")</f>
        <v>أنثى</v>
      </c>
      <c r="G273" s="131" t="str">
        <f>IFERROR(INDEX(القاعدة!G:G,MATCH(ahlamine!A273,القاعدة!$A:$A,0))," ")</f>
        <v xml:space="preserve"> </v>
      </c>
      <c r="H273" s="131">
        <f>IFERROR(INDEX(القاعدة!H:H,MATCH(ahlamine!A273,القاعدة!$A:$A,0))," ")</f>
        <v>1</v>
      </c>
      <c r="I273" s="131">
        <f>IFERROR(INDEX(القاعدة!I:I,MATCH(ahlamine!A273,القاعدة!$A:$A,0))," ")</f>
        <v>1</v>
      </c>
      <c r="J273" s="135">
        <f>IFERROR(INDEX(القاعدة!J:J,MATCH(ahlamine!A273,القاعدة!$A:$A,0))," ")</f>
        <v>5.38</v>
      </c>
      <c r="K273" s="135">
        <f>IFERROR(INDEX(القاعدة!L:L,MATCH(ahlamine!A273,القاعدة!$A:$A,0))," ")</f>
        <v>5.99</v>
      </c>
      <c r="L273" s="136">
        <f t="shared" si="18"/>
        <v>5.6850000000000005</v>
      </c>
      <c r="M273" s="31" t="str">
        <f t="shared" si="19"/>
        <v/>
      </c>
      <c r="N273" s="141">
        <f>IFERROR(RANK(L273,ahlamine31)+COUNTIF($L$10:L273,L273)-1," ")</f>
        <v>267</v>
      </c>
      <c r="O273" s="141">
        <v>264</v>
      </c>
      <c r="P273" s="137"/>
    </row>
    <row r="274" spans="1:16" x14ac:dyDescent="0.3">
      <c r="A274" s="140" t="str">
        <f t="shared" si="17"/>
        <v>أهلامين_265</v>
      </c>
      <c r="B274" s="30" t="str">
        <f>C274&amp;"_"&amp;COUNTIF($C$10:$C$10:C274,C274)</f>
        <v>6APG-7_31</v>
      </c>
      <c r="C274" s="131" t="str">
        <f>IFERROR(INDEX(القاعدة!C:C,MATCH(ahlamine!A274,القاعدة!$A:$A,0))," ")</f>
        <v>6APG-7</v>
      </c>
      <c r="D274" s="131" t="str">
        <f>IFERROR(INDEX(القاعدة!D:D,MATCH(ahlamine!A274,القاعدة!$A:$A,0))," ")</f>
        <v>E149124249</v>
      </c>
      <c r="E274" s="131" t="str">
        <f>IFERROR(INDEX(القاعدة!E:E,MATCH(ahlamine!A274,القاعدة!$A:$A,0))," ")</f>
        <v>أهلمين31</v>
      </c>
      <c r="F274" s="131" t="str">
        <f>IFERROR(INDEX(القاعدة!F:F,MATCH(ahlamine!A274,القاعدة!$A:$A,0))," ")</f>
        <v>ذكر</v>
      </c>
      <c r="G274" s="131" t="str">
        <f>IFERROR(INDEX(القاعدة!G:G,MATCH(ahlamine!A274,القاعدة!$A:$A,0))," ")</f>
        <v xml:space="preserve"> </v>
      </c>
      <c r="H274" s="131">
        <f>IFERROR(INDEX(القاعدة!H:H,MATCH(ahlamine!A274,القاعدة!$A:$A,0))," ")</f>
        <v>1</v>
      </c>
      <c r="I274" s="131">
        <f>IFERROR(INDEX(القاعدة!I:I,MATCH(ahlamine!A274,القاعدة!$A:$A,0))," ")</f>
        <v>1</v>
      </c>
      <c r="J274" s="135">
        <f>IFERROR(INDEX(القاعدة!J:J,MATCH(ahlamine!A274,القاعدة!$A:$A,0))," ")</f>
        <v>6.71</v>
      </c>
      <c r="K274" s="135">
        <f>IFERROR(INDEX(القاعدة!L:L,MATCH(ahlamine!A274,القاعدة!$A:$A,0))," ")</f>
        <v>7.17</v>
      </c>
      <c r="L274" s="136">
        <f t="shared" si="18"/>
        <v>6.9399999999999995</v>
      </c>
      <c r="M274" s="31" t="str">
        <f t="shared" si="19"/>
        <v>لوحة الشرف</v>
      </c>
      <c r="N274" s="141">
        <f>IFERROR(RANK(L274,ahlamine31)+COUNTIF($L$10:L274,L274)-1," ")</f>
        <v>97</v>
      </c>
      <c r="O274" s="141">
        <v>265</v>
      </c>
      <c r="P274" s="137"/>
    </row>
    <row r="275" spans="1:16" x14ac:dyDescent="0.3">
      <c r="A275" s="140" t="str">
        <f t="shared" si="17"/>
        <v>أهلامين_266</v>
      </c>
      <c r="B275" s="30" t="str">
        <f>C275&amp;"_"&amp;COUNTIF($C$10:$C$10:C275,C275)</f>
        <v>6APG-7_32</v>
      </c>
      <c r="C275" s="131" t="str">
        <f>IFERROR(INDEX(القاعدة!C:C,MATCH(ahlamine!A275,القاعدة!$A:$A,0))," ")</f>
        <v>6APG-7</v>
      </c>
      <c r="D275" s="131" t="str">
        <f>IFERROR(INDEX(القاعدة!D:D,MATCH(ahlamine!A275,القاعدة!$A:$A,0))," ")</f>
        <v>E149124250</v>
      </c>
      <c r="E275" s="131" t="str">
        <f>IFERROR(INDEX(القاعدة!E:E,MATCH(ahlamine!A275,القاعدة!$A:$A,0))," ")</f>
        <v>أهلمين32</v>
      </c>
      <c r="F275" s="131" t="str">
        <f>IFERROR(INDEX(القاعدة!F:F,MATCH(ahlamine!A275,القاعدة!$A:$A,0))," ")</f>
        <v>ذكر</v>
      </c>
      <c r="G275" s="131" t="str">
        <f>IFERROR(INDEX(القاعدة!G:G,MATCH(ahlamine!A275,القاعدة!$A:$A,0))," ")</f>
        <v xml:space="preserve"> </v>
      </c>
      <c r="H275" s="131">
        <f>IFERROR(INDEX(القاعدة!H:H,MATCH(ahlamine!A275,القاعدة!$A:$A,0))," ")</f>
        <v>1</v>
      </c>
      <c r="I275" s="131">
        <f>IFERROR(INDEX(القاعدة!I:I,MATCH(ahlamine!A275,القاعدة!$A:$A,0))," ")</f>
        <v>1</v>
      </c>
      <c r="J275" s="135">
        <f>IFERROR(INDEX(القاعدة!J:J,MATCH(ahlamine!A275,القاعدة!$A:$A,0))," ")</f>
        <v>6.33</v>
      </c>
      <c r="K275" s="135">
        <f>IFERROR(INDEX(القاعدة!L:L,MATCH(ahlamine!A275,القاعدة!$A:$A,0))," ")</f>
        <v>6.65</v>
      </c>
      <c r="L275" s="136">
        <f t="shared" si="18"/>
        <v>6.49</v>
      </c>
      <c r="M275" s="31" t="str">
        <f t="shared" si="19"/>
        <v>لوحة الشرف</v>
      </c>
      <c r="N275" s="141">
        <f>IFERROR(RANK(L275,ahlamine31)+COUNTIF($L$10:L275,L275)-1," ")</f>
        <v>167</v>
      </c>
      <c r="O275" s="141">
        <v>266</v>
      </c>
      <c r="P275" s="137"/>
    </row>
    <row r="276" spans="1:16" x14ac:dyDescent="0.3">
      <c r="A276" s="140" t="str">
        <f t="shared" si="17"/>
        <v>أهلامين_267</v>
      </c>
      <c r="B276" s="30" t="str">
        <f>C276&amp;"_"&amp;COUNTIF($C$10:$C$10:C276,C276)</f>
        <v>6APG-7_33</v>
      </c>
      <c r="C276" s="131" t="str">
        <f>IFERROR(INDEX(القاعدة!C:C,MATCH(ahlamine!A276,القاعدة!$A:$A,0))," ")</f>
        <v>6APG-7</v>
      </c>
      <c r="D276" s="131" t="str">
        <f>IFERROR(INDEX(القاعدة!D:D,MATCH(ahlamine!A276,القاعدة!$A:$A,0))," ")</f>
        <v>G131742576</v>
      </c>
      <c r="E276" s="131" t="str">
        <f>IFERROR(INDEX(القاعدة!E:E,MATCH(ahlamine!A276,القاعدة!$A:$A,0))," ")</f>
        <v>أهلمين33</v>
      </c>
      <c r="F276" s="131" t="str">
        <f>IFERROR(INDEX(القاعدة!F:F,MATCH(ahlamine!A276,القاعدة!$A:$A,0))," ")</f>
        <v>أنثى</v>
      </c>
      <c r="G276" s="131" t="str">
        <f>IFERROR(INDEX(القاعدة!G:G,MATCH(ahlamine!A276,القاعدة!$A:$A,0))," ")</f>
        <v xml:space="preserve"> </v>
      </c>
      <c r="H276" s="131">
        <f>IFERROR(INDEX(القاعدة!H:H,MATCH(ahlamine!A276,القاعدة!$A:$A,0))," ")</f>
        <v>1</v>
      </c>
      <c r="I276" s="131">
        <f>IFERROR(INDEX(القاعدة!I:I,MATCH(ahlamine!A276,القاعدة!$A:$A,0))," ")</f>
        <v>1</v>
      </c>
      <c r="J276" s="135">
        <f>IFERROR(INDEX(القاعدة!J:J,MATCH(ahlamine!A276,القاعدة!$A:$A,0))," ")</f>
        <v>6.27</v>
      </c>
      <c r="K276" s="135">
        <f>IFERROR(INDEX(القاعدة!L:L,MATCH(ahlamine!A276,القاعدة!$A:$A,0))," ")</f>
        <v>7</v>
      </c>
      <c r="L276" s="136">
        <f t="shared" si="18"/>
        <v>6.6349999999999998</v>
      </c>
      <c r="M276" s="31" t="str">
        <f t="shared" si="19"/>
        <v>لوحة الشرف</v>
      </c>
      <c r="N276" s="141">
        <f>IFERROR(RANK(L276,ahlamine31)+COUNTIF($L$10:L276,L276)-1," ")</f>
        <v>137</v>
      </c>
      <c r="O276" s="141">
        <v>267</v>
      </c>
      <c r="P276" s="137"/>
    </row>
    <row r="277" spans="1:16" x14ac:dyDescent="0.3">
      <c r="A277" s="140" t="str">
        <f t="shared" si="17"/>
        <v>أهلامين_268</v>
      </c>
      <c r="B277" s="30" t="str">
        <f>C277&amp;"_"&amp;COUNTIF($C$10:$C$10:C277,C277)</f>
        <v>6APG-7_34</v>
      </c>
      <c r="C277" s="131" t="str">
        <f>IFERROR(INDEX(القاعدة!C:C,MATCH(ahlamine!A277,القاعدة!$A:$A,0))," ")</f>
        <v>6APG-7</v>
      </c>
      <c r="D277" s="131" t="str">
        <f>IFERROR(INDEX(القاعدة!D:D,MATCH(ahlamine!A277,القاعدة!$A:$A,0))," ")</f>
        <v>J130085629</v>
      </c>
      <c r="E277" s="131" t="str">
        <f>IFERROR(INDEX(القاعدة!E:E,MATCH(ahlamine!A277,القاعدة!$A:$A,0))," ")</f>
        <v>أهلمين34</v>
      </c>
      <c r="F277" s="131" t="str">
        <f>IFERROR(INDEX(القاعدة!F:F,MATCH(ahlamine!A277,القاعدة!$A:$A,0))," ")</f>
        <v>ذكر</v>
      </c>
      <c r="G277" s="131" t="str">
        <f>IFERROR(INDEX(القاعدة!G:G,MATCH(ahlamine!A277,القاعدة!$A:$A,0))," ")</f>
        <v xml:space="preserve"> </v>
      </c>
      <c r="H277" s="131">
        <f>IFERROR(INDEX(القاعدة!H:H,MATCH(ahlamine!A277,القاعدة!$A:$A,0))," ")</f>
        <v>1</v>
      </c>
      <c r="I277" s="131">
        <f>IFERROR(INDEX(القاعدة!I:I,MATCH(ahlamine!A277,القاعدة!$A:$A,0))," ")</f>
        <v>2</v>
      </c>
      <c r="J277" s="135">
        <f>IFERROR(INDEX(القاعدة!J:J,MATCH(ahlamine!A277,القاعدة!$A:$A,0))," ")</f>
        <v>5.17</v>
      </c>
      <c r="K277" s="135">
        <f>IFERROR(INDEX(القاعدة!L:L,MATCH(ahlamine!A277,القاعدة!$A:$A,0))," ")</f>
        <v>4.16</v>
      </c>
      <c r="L277" s="136">
        <f t="shared" si="18"/>
        <v>4.665</v>
      </c>
      <c r="M277" s="31" t="str">
        <f t="shared" si="19"/>
        <v/>
      </c>
      <c r="N277" s="141">
        <f>IFERROR(RANK(L277,ahlamine31)+COUNTIF($L$10:L277,L277)-1," ")</f>
        <v>357</v>
      </c>
      <c r="O277" s="141">
        <v>268</v>
      </c>
      <c r="P277" s="137"/>
    </row>
    <row r="278" spans="1:16" x14ac:dyDescent="0.3">
      <c r="A278" s="140" t="str">
        <f t="shared" si="17"/>
        <v>أهلامين_269</v>
      </c>
      <c r="B278" s="30" t="str">
        <f>C278&amp;"_"&amp;COUNTIF($C$10:$C$10:C278,C278)</f>
        <v>6APG-7_35</v>
      </c>
      <c r="C278" s="131" t="str">
        <f>IFERROR(INDEX(القاعدة!C:C,MATCH(ahlamine!A278,القاعدة!$A:$A,0))," ")</f>
        <v>6APG-7</v>
      </c>
      <c r="D278" s="131" t="str">
        <f>IFERROR(INDEX(القاعدة!D:D,MATCH(ahlamine!A278,القاعدة!$A:$A,0))," ")</f>
        <v>E140099484</v>
      </c>
      <c r="E278" s="131" t="str">
        <f>IFERROR(INDEX(القاعدة!E:E,MATCH(ahlamine!A278,القاعدة!$A:$A,0))," ")</f>
        <v>أهلمين35</v>
      </c>
      <c r="F278" s="131" t="str">
        <f>IFERROR(INDEX(القاعدة!F:F,MATCH(ahlamine!A278,القاعدة!$A:$A,0))," ")</f>
        <v>ذكر</v>
      </c>
      <c r="G278" s="131" t="str">
        <f>IFERROR(INDEX(القاعدة!G:G,MATCH(ahlamine!A278,القاعدة!$A:$A,0))," ")</f>
        <v xml:space="preserve"> </v>
      </c>
      <c r="H278" s="131">
        <f>IFERROR(INDEX(القاعدة!H:H,MATCH(ahlamine!A278,القاعدة!$A:$A,0))," ")</f>
        <v>1</v>
      </c>
      <c r="I278" s="131">
        <f>IFERROR(INDEX(القاعدة!I:I,MATCH(ahlamine!A278,القاعدة!$A:$A,0))," ")</f>
        <v>1</v>
      </c>
      <c r="J278" s="135">
        <f>IFERROR(INDEX(القاعدة!J:J,MATCH(ahlamine!A278,القاعدة!$A:$A,0))," ")</f>
        <v>5.15</v>
      </c>
      <c r="K278" s="135">
        <f>IFERROR(INDEX(القاعدة!L:L,MATCH(ahlamine!A278,القاعدة!$A:$A,0))," ")</f>
        <v>4.75</v>
      </c>
      <c r="L278" s="136">
        <f t="shared" si="18"/>
        <v>4.95</v>
      </c>
      <c r="M278" s="31" t="str">
        <f t="shared" si="19"/>
        <v/>
      </c>
      <c r="N278" s="141">
        <f>IFERROR(RANK(L278,ahlamine31)+COUNTIF($L$10:L278,L278)-1," ")</f>
        <v>327</v>
      </c>
      <c r="O278" s="141">
        <v>269</v>
      </c>
      <c r="P278" s="137"/>
    </row>
    <row r="279" spans="1:16" x14ac:dyDescent="0.3">
      <c r="A279" s="140" t="str">
        <f t="shared" si="17"/>
        <v>أهلامين_270</v>
      </c>
      <c r="B279" s="30" t="str">
        <f>C279&amp;"_"&amp;COUNTIF($C$10:$C$10:C279,C279)</f>
        <v>6APG-7_36</v>
      </c>
      <c r="C279" s="131" t="str">
        <f>IFERROR(INDEX(القاعدة!C:C,MATCH(ahlamine!A279,القاعدة!$A:$A,0))," ")</f>
        <v>6APG-7</v>
      </c>
      <c r="D279" s="131" t="str">
        <f>IFERROR(INDEX(القاعدة!D:D,MATCH(ahlamine!A279,القاعدة!$A:$A,0))," ")</f>
        <v>E142236471</v>
      </c>
      <c r="E279" s="131" t="str">
        <f>IFERROR(INDEX(القاعدة!E:E,MATCH(ahlamine!A279,القاعدة!$A:$A,0))," ")</f>
        <v>أهلمين36</v>
      </c>
      <c r="F279" s="131" t="str">
        <f>IFERROR(INDEX(القاعدة!F:F,MATCH(ahlamine!A279,القاعدة!$A:$A,0))," ")</f>
        <v>أنثى</v>
      </c>
      <c r="G279" s="131" t="str">
        <f>IFERROR(INDEX(القاعدة!G:G,MATCH(ahlamine!A279,القاعدة!$A:$A,0))," ")</f>
        <v xml:space="preserve"> </v>
      </c>
      <c r="H279" s="131">
        <f>IFERROR(INDEX(القاعدة!H:H,MATCH(ahlamine!A279,القاعدة!$A:$A,0))," ")</f>
        <v>1</v>
      </c>
      <c r="I279" s="131">
        <f>IFERROR(INDEX(القاعدة!I:I,MATCH(ahlamine!A279,القاعدة!$A:$A,0))," ")</f>
        <v>1</v>
      </c>
      <c r="J279" s="135">
        <f>IFERROR(INDEX(القاعدة!J:J,MATCH(ahlamine!A279,القاعدة!$A:$A,0))," ")</f>
        <v>6.49</v>
      </c>
      <c r="K279" s="135">
        <f>IFERROR(INDEX(القاعدة!L:L,MATCH(ahlamine!A279,القاعدة!$A:$A,0))," ")</f>
        <v>7.92</v>
      </c>
      <c r="L279" s="136">
        <f t="shared" si="18"/>
        <v>7.2050000000000001</v>
      </c>
      <c r="M279" s="31" t="str">
        <f t="shared" si="19"/>
        <v>تشجيع</v>
      </c>
      <c r="N279" s="141">
        <f>IFERROR(RANK(L279,ahlamine31)+COUNTIF($L$10:L279,L279)-1," ")</f>
        <v>67</v>
      </c>
      <c r="O279" s="141">
        <v>270</v>
      </c>
      <c r="P279" s="137"/>
    </row>
    <row r="280" spans="1:16" x14ac:dyDescent="0.3">
      <c r="A280" s="140" t="str">
        <f t="shared" si="17"/>
        <v>أهلامين_271</v>
      </c>
      <c r="B280" s="30" t="str">
        <f>C280&amp;"_"&amp;COUNTIF($C$10:$C$10:C280,C280)</f>
        <v>6APG-7_37</v>
      </c>
      <c r="C280" s="131" t="str">
        <f>IFERROR(INDEX(القاعدة!C:C,MATCH(ahlamine!A280,القاعدة!$A:$A,0))," ")</f>
        <v>6APG-7</v>
      </c>
      <c r="D280" s="131" t="str">
        <f>IFERROR(INDEX(القاعدة!D:D,MATCH(ahlamine!A280,القاعدة!$A:$A,0))," ")</f>
        <v>G142001025</v>
      </c>
      <c r="E280" s="131" t="str">
        <f>IFERROR(INDEX(القاعدة!E:E,MATCH(ahlamine!A280,القاعدة!$A:$A,0))," ")</f>
        <v>أهلمين37</v>
      </c>
      <c r="F280" s="131" t="str">
        <f>IFERROR(INDEX(القاعدة!F:F,MATCH(ahlamine!A280,القاعدة!$A:$A,0))," ")</f>
        <v>ذكر</v>
      </c>
      <c r="G280" s="131" t="str">
        <f>IFERROR(INDEX(القاعدة!G:G,MATCH(ahlamine!A280,القاعدة!$A:$A,0))," ")</f>
        <v xml:space="preserve"> </v>
      </c>
      <c r="H280" s="131" t="str">
        <f>IFERROR(INDEX(القاعدة!H:H,MATCH(ahlamine!A280,القاعدة!$A:$A,0))," ")</f>
        <v xml:space="preserve"> </v>
      </c>
      <c r="I280" s="131">
        <f>IFERROR(INDEX(القاعدة!I:I,MATCH(ahlamine!A280,القاعدة!$A:$A,0))," ")</f>
        <v>1</v>
      </c>
      <c r="J280" s="135">
        <f>IFERROR(INDEX(القاعدة!J:J,MATCH(ahlamine!A280,القاعدة!$A:$A,0))," ")</f>
        <v>6.32</v>
      </c>
      <c r="K280" s="135">
        <f>IFERROR(INDEX(القاعدة!L:L,MATCH(ahlamine!A280,القاعدة!$A:$A,0))," ")</f>
        <v>7.01</v>
      </c>
      <c r="L280" s="136">
        <f t="shared" si="18"/>
        <v>6.665</v>
      </c>
      <c r="M280" s="31" t="str">
        <f t="shared" si="19"/>
        <v>لوحة الشرف</v>
      </c>
      <c r="N280" s="141">
        <f>IFERROR(RANK(L280,ahlamine31)+COUNTIF($L$10:L280,L280)-1," ")</f>
        <v>127</v>
      </c>
      <c r="O280" s="141">
        <v>271</v>
      </c>
      <c r="P280" s="137"/>
    </row>
    <row r="281" spans="1:16" x14ac:dyDescent="0.3">
      <c r="A281" s="140" t="str">
        <f t="shared" si="17"/>
        <v>أهلامين_272</v>
      </c>
      <c r="B281" s="30" t="str">
        <f>C281&amp;"_"&amp;COUNTIF($C$10:$C$10:C281,C281)</f>
        <v>6APG-7_38</v>
      </c>
      <c r="C281" s="131" t="str">
        <f>IFERROR(INDEX(القاعدة!C:C,MATCH(ahlamine!A281,القاعدة!$A:$A,0))," ")</f>
        <v>6APG-7</v>
      </c>
      <c r="D281" s="131" t="str">
        <f>IFERROR(INDEX(القاعدة!D:D,MATCH(ahlamine!A281,القاعدة!$A:$A,0))," ")</f>
        <v>E149099458</v>
      </c>
      <c r="E281" s="131" t="str">
        <f>IFERROR(INDEX(القاعدة!E:E,MATCH(ahlamine!A281,القاعدة!$A:$A,0))," ")</f>
        <v>أهلمين38</v>
      </c>
      <c r="F281" s="131" t="str">
        <f>IFERROR(INDEX(القاعدة!F:F,MATCH(ahlamine!A281,القاعدة!$A:$A,0))," ")</f>
        <v>أنثى</v>
      </c>
      <c r="G281" s="131" t="str">
        <f>IFERROR(INDEX(القاعدة!G:G,MATCH(ahlamine!A281,القاعدة!$A:$A,0))," ")</f>
        <v xml:space="preserve"> </v>
      </c>
      <c r="H281" s="131">
        <f>IFERROR(INDEX(القاعدة!H:H,MATCH(ahlamine!A281,القاعدة!$A:$A,0))," ")</f>
        <v>1</v>
      </c>
      <c r="I281" s="131">
        <f>IFERROR(INDEX(القاعدة!I:I,MATCH(ahlamine!A281,القاعدة!$A:$A,0))," ")</f>
        <v>1</v>
      </c>
      <c r="J281" s="135">
        <f>IFERROR(INDEX(القاعدة!J:J,MATCH(ahlamine!A281,القاعدة!$A:$A,0))," ")</f>
        <v>5.64</v>
      </c>
      <c r="K281" s="135">
        <f>IFERROR(INDEX(القاعدة!L:L,MATCH(ahlamine!A281,القاعدة!$A:$A,0))," ")</f>
        <v>6.93</v>
      </c>
      <c r="L281" s="136">
        <f t="shared" si="18"/>
        <v>6.2850000000000001</v>
      </c>
      <c r="M281" s="31" t="str">
        <f t="shared" si="19"/>
        <v>لوحة الشرف</v>
      </c>
      <c r="N281" s="141">
        <f>IFERROR(RANK(L281,ahlamine31)+COUNTIF($L$10:L281,L281)-1," ")</f>
        <v>197</v>
      </c>
      <c r="O281" s="141">
        <v>272</v>
      </c>
      <c r="P281" s="137"/>
    </row>
    <row r="282" spans="1:16" x14ac:dyDescent="0.3">
      <c r="A282" s="140" t="str">
        <f t="shared" si="17"/>
        <v>أهلامين_273</v>
      </c>
      <c r="B282" s="30" t="str">
        <f>C282&amp;"_"&amp;COUNTIF($C$10:$C$10:C282,C282)</f>
        <v>6APG-7_39</v>
      </c>
      <c r="C282" s="131" t="str">
        <f>IFERROR(INDEX(القاعدة!C:C,MATCH(ahlamine!A282,القاعدة!$A:$A,0))," ")</f>
        <v>6APG-7</v>
      </c>
      <c r="D282" s="131" t="str">
        <f>IFERROR(INDEX(القاعدة!D:D,MATCH(ahlamine!A282,القاعدة!$A:$A,0))," ")</f>
        <v>J133488430</v>
      </c>
      <c r="E282" s="131" t="str">
        <f>IFERROR(INDEX(القاعدة!E:E,MATCH(ahlamine!A282,القاعدة!$A:$A,0))," ")</f>
        <v>أهلمين39</v>
      </c>
      <c r="F282" s="131" t="str">
        <f>IFERROR(INDEX(القاعدة!F:F,MATCH(ahlamine!A282,القاعدة!$A:$A,0))," ")</f>
        <v>أنثى</v>
      </c>
      <c r="G282" s="131" t="str">
        <f>IFERROR(INDEX(القاعدة!G:G,MATCH(ahlamine!A282,القاعدة!$A:$A,0))," ")</f>
        <v xml:space="preserve"> </v>
      </c>
      <c r="H282" s="131">
        <f>IFERROR(INDEX(القاعدة!H:H,MATCH(ahlamine!A282,القاعدة!$A:$A,0))," ")</f>
        <v>1</v>
      </c>
      <c r="I282" s="131">
        <f>IFERROR(INDEX(القاعدة!I:I,MATCH(ahlamine!A282,القاعدة!$A:$A,0))," ")</f>
        <v>1</v>
      </c>
      <c r="J282" s="135">
        <f>IFERROR(INDEX(القاعدة!J:J,MATCH(ahlamine!A282,القاعدة!$A:$A,0))," ")</f>
        <v>5.85</v>
      </c>
      <c r="K282" s="135">
        <f>IFERROR(INDEX(القاعدة!L:L,MATCH(ahlamine!A282,القاعدة!$A:$A,0))," ")</f>
        <v>7.15</v>
      </c>
      <c r="L282" s="136">
        <f t="shared" si="18"/>
        <v>6.5</v>
      </c>
      <c r="M282" s="31" t="str">
        <f t="shared" si="19"/>
        <v>لوحة الشرف</v>
      </c>
      <c r="N282" s="141">
        <f>IFERROR(RANK(L282,ahlamine31)+COUNTIF($L$10:L282,L282)-1," ")</f>
        <v>157</v>
      </c>
      <c r="O282" s="141">
        <v>273</v>
      </c>
      <c r="P282" s="137"/>
    </row>
    <row r="283" spans="1:16" x14ac:dyDescent="0.3">
      <c r="A283" s="140" t="str">
        <f t="shared" si="17"/>
        <v>أهلامين_274</v>
      </c>
      <c r="B283" s="30" t="str">
        <f>C283&amp;"_"&amp;COUNTIF($C$10:$C$10:C283,C283)</f>
        <v>6APG-8_1</v>
      </c>
      <c r="C283" s="131" t="str">
        <f>IFERROR(INDEX(القاعدة!C:C,MATCH(ahlamine!A283,القاعدة!$A:$A,0))," ")</f>
        <v>6APG-8</v>
      </c>
      <c r="D283" s="131" t="str">
        <f>IFERROR(INDEX(القاعدة!D:D,MATCH(ahlamine!A283,القاعدة!$A:$A,0))," ")</f>
        <v>D133174574</v>
      </c>
      <c r="E283" s="131" t="str">
        <f>IFERROR(INDEX(القاعدة!E:E,MATCH(ahlamine!A283,القاعدة!$A:$A,0))," ")</f>
        <v>أهلمين1</v>
      </c>
      <c r="F283" s="131" t="str">
        <f>IFERROR(INDEX(القاعدة!F:F,MATCH(ahlamine!A283,القاعدة!$A:$A,0))," ")</f>
        <v>أنثى</v>
      </c>
      <c r="G283" s="131" t="str">
        <f>IFERROR(INDEX(القاعدة!G:G,MATCH(ahlamine!A283,القاعدة!$A:$A,0))," ")</f>
        <v xml:space="preserve"> </v>
      </c>
      <c r="H283" s="131">
        <f>IFERROR(INDEX(القاعدة!H:H,MATCH(ahlamine!A283,القاعدة!$A:$A,0))," ")</f>
        <v>1</v>
      </c>
      <c r="I283" s="131">
        <f>IFERROR(INDEX(القاعدة!I:I,MATCH(ahlamine!A283,القاعدة!$A:$A,0))," ")</f>
        <v>1</v>
      </c>
      <c r="J283" s="135">
        <f>IFERROR(INDEX(القاعدة!J:J,MATCH(ahlamine!A283,القاعدة!$A:$A,0))," ")</f>
        <v>8.61</v>
      </c>
      <c r="K283" s="135">
        <f>IFERROR(INDEX(القاعدة!L:L,MATCH(ahlamine!A283,القاعدة!$A:$A,0))," ")</f>
        <v>9.57</v>
      </c>
      <c r="L283" s="136">
        <f t="shared" si="18"/>
        <v>9.09</v>
      </c>
      <c r="M283" s="31" t="str">
        <f t="shared" si="19"/>
        <v>تنويه</v>
      </c>
      <c r="N283" s="141">
        <f>IFERROR(RANK(L283,ahlamine31)+COUNTIF($L$10:L283,L283)-1," ")</f>
        <v>8</v>
      </c>
      <c r="O283" s="141">
        <v>274</v>
      </c>
      <c r="P283" s="137"/>
    </row>
    <row r="284" spans="1:16" x14ac:dyDescent="0.3">
      <c r="A284" s="140" t="str">
        <f t="shared" si="17"/>
        <v>أهلامين_275</v>
      </c>
      <c r="B284" s="30" t="str">
        <f>C284&amp;"_"&amp;COUNTIF($C$10:$C$10:C284,C284)</f>
        <v>6APG-8_2</v>
      </c>
      <c r="C284" s="131" t="str">
        <f>IFERROR(INDEX(القاعدة!C:C,MATCH(ahlamine!A284,القاعدة!$A:$A,0))," ")</f>
        <v>6APG-8</v>
      </c>
      <c r="D284" s="131" t="str">
        <f>IFERROR(INDEX(القاعدة!D:D,MATCH(ahlamine!A284,القاعدة!$A:$A,0))," ")</f>
        <v>E132012602</v>
      </c>
      <c r="E284" s="131" t="str">
        <f>IFERROR(INDEX(القاعدة!E:E,MATCH(ahlamine!A284,القاعدة!$A:$A,0))," ")</f>
        <v>أهلمين2</v>
      </c>
      <c r="F284" s="131" t="str">
        <f>IFERROR(INDEX(القاعدة!F:F,MATCH(ahlamine!A284,القاعدة!$A:$A,0))," ")</f>
        <v>أنثى</v>
      </c>
      <c r="G284" s="131" t="str">
        <f>IFERROR(INDEX(القاعدة!G:G,MATCH(ahlamine!A284,القاعدة!$A:$A,0))," ")</f>
        <v xml:space="preserve"> </v>
      </c>
      <c r="H284" s="131">
        <f>IFERROR(INDEX(القاعدة!H:H,MATCH(ahlamine!A284,القاعدة!$A:$A,0))," ")</f>
        <v>1</v>
      </c>
      <c r="I284" s="131">
        <f>IFERROR(INDEX(القاعدة!I:I,MATCH(ahlamine!A284,القاعدة!$A:$A,0))," ")</f>
        <v>1</v>
      </c>
      <c r="J284" s="135">
        <f>IFERROR(INDEX(القاعدة!J:J,MATCH(ahlamine!A284,القاعدة!$A:$A,0))," ")</f>
        <v>5.39</v>
      </c>
      <c r="K284" s="135">
        <f>IFERROR(INDEX(القاعدة!L:L,MATCH(ahlamine!A284,القاعدة!$A:$A,0))," ")</f>
        <v>6.44</v>
      </c>
      <c r="L284" s="136">
        <f t="shared" si="18"/>
        <v>5.915</v>
      </c>
      <c r="M284" s="31" t="str">
        <f t="shared" si="19"/>
        <v/>
      </c>
      <c r="N284" s="141">
        <f>IFERROR(RANK(L284,ahlamine31)+COUNTIF($L$10:L284,L284)-1," ")</f>
        <v>248</v>
      </c>
      <c r="O284" s="141">
        <v>275</v>
      </c>
      <c r="P284" s="137"/>
    </row>
    <row r="285" spans="1:16" x14ac:dyDescent="0.3">
      <c r="A285" s="140" t="str">
        <f t="shared" si="17"/>
        <v>أهلامين_276</v>
      </c>
      <c r="B285" s="30" t="str">
        <f>C285&amp;"_"&amp;COUNTIF($C$10:$C$10:C285,C285)</f>
        <v>6APG-8_3</v>
      </c>
      <c r="C285" s="131" t="str">
        <f>IFERROR(INDEX(القاعدة!C:C,MATCH(ahlamine!A285,القاعدة!$A:$A,0))," ")</f>
        <v>6APG-8</v>
      </c>
      <c r="D285" s="131" t="str">
        <f>IFERROR(INDEX(القاعدة!D:D,MATCH(ahlamine!A285,القاعدة!$A:$A,0))," ")</f>
        <v>E132012603</v>
      </c>
      <c r="E285" s="131" t="str">
        <f>IFERROR(INDEX(القاعدة!E:E,MATCH(ahlamine!A285,القاعدة!$A:$A,0))," ")</f>
        <v>أهلمين3</v>
      </c>
      <c r="F285" s="131" t="str">
        <f>IFERROR(INDEX(القاعدة!F:F,MATCH(ahlamine!A285,القاعدة!$A:$A,0))," ")</f>
        <v>ذكر</v>
      </c>
      <c r="G285" s="131" t="str">
        <f>IFERROR(INDEX(القاعدة!G:G,MATCH(ahlamine!A285,القاعدة!$A:$A,0))," ")</f>
        <v xml:space="preserve"> </v>
      </c>
      <c r="H285" s="131">
        <f>IFERROR(INDEX(القاعدة!H:H,MATCH(ahlamine!A285,القاعدة!$A:$A,0))," ")</f>
        <v>1</v>
      </c>
      <c r="I285" s="131">
        <f>IFERROR(INDEX(القاعدة!I:I,MATCH(ahlamine!A285,القاعدة!$A:$A,0))," ")</f>
        <v>1</v>
      </c>
      <c r="J285" s="135">
        <f>IFERROR(INDEX(القاعدة!J:J,MATCH(ahlamine!A285,القاعدة!$A:$A,0))," ")</f>
        <v>6.73</v>
      </c>
      <c r="K285" s="135">
        <f>IFERROR(INDEX(القاعدة!L:L,MATCH(ahlamine!A285,القاعدة!$A:$A,0))," ")</f>
        <v>8.2100000000000009</v>
      </c>
      <c r="L285" s="136">
        <f t="shared" si="18"/>
        <v>7.4700000000000006</v>
      </c>
      <c r="M285" s="31" t="str">
        <f t="shared" si="19"/>
        <v>تشجيع</v>
      </c>
      <c r="N285" s="141">
        <f>IFERROR(RANK(L285,ahlamine31)+COUNTIF($L$10:L285,L285)-1," ")</f>
        <v>58</v>
      </c>
      <c r="O285" s="141">
        <v>276</v>
      </c>
      <c r="P285" s="137"/>
    </row>
    <row r="286" spans="1:16" x14ac:dyDescent="0.3">
      <c r="A286" s="140" t="str">
        <f t="shared" si="17"/>
        <v>أهلامين_277</v>
      </c>
      <c r="B286" s="30" t="str">
        <f>C286&amp;"_"&amp;COUNTIF($C$10:$C$10:C286,C286)</f>
        <v>6APG-8_4</v>
      </c>
      <c r="C286" s="131" t="str">
        <f>IFERROR(INDEX(القاعدة!C:C,MATCH(ahlamine!A286,القاعدة!$A:$A,0))," ")</f>
        <v>6APG-8</v>
      </c>
      <c r="D286" s="131" t="str">
        <f>IFERROR(INDEX(القاعدة!D:D,MATCH(ahlamine!A286,القاعدة!$A:$A,0))," ")</f>
        <v>E132245333</v>
      </c>
      <c r="E286" s="131" t="str">
        <f>IFERROR(INDEX(القاعدة!E:E,MATCH(ahlamine!A286,القاعدة!$A:$A,0))," ")</f>
        <v>أهلمين4</v>
      </c>
      <c r="F286" s="131" t="str">
        <f>IFERROR(INDEX(القاعدة!F:F,MATCH(ahlamine!A286,القاعدة!$A:$A,0))," ")</f>
        <v>أنثى</v>
      </c>
      <c r="G286" s="131" t="str">
        <f>IFERROR(INDEX(القاعدة!G:G,MATCH(ahlamine!A286,القاعدة!$A:$A,0))," ")</f>
        <v xml:space="preserve"> </v>
      </c>
      <c r="H286" s="131">
        <f>IFERROR(INDEX(القاعدة!H:H,MATCH(ahlamine!A286,القاعدة!$A:$A,0))," ")</f>
        <v>2</v>
      </c>
      <c r="I286" s="131">
        <f>IFERROR(INDEX(القاعدة!I:I,MATCH(ahlamine!A286,القاعدة!$A:$A,0))," ")</f>
        <v>1</v>
      </c>
      <c r="J286" s="135">
        <f>IFERROR(INDEX(القاعدة!J:J,MATCH(ahlamine!A286,القاعدة!$A:$A,0))," ")</f>
        <v>5.57</v>
      </c>
      <c r="K286" s="135">
        <f>IFERROR(INDEX(القاعدة!L:L,MATCH(ahlamine!A286,القاعدة!$A:$A,0))," ")</f>
        <v>6.61</v>
      </c>
      <c r="L286" s="136">
        <f t="shared" si="18"/>
        <v>6.09</v>
      </c>
      <c r="M286" s="31" t="str">
        <f t="shared" si="19"/>
        <v>لوحة الشرف</v>
      </c>
      <c r="N286" s="141">
        <f>IFERROR(RANK(L286,ahlamine31)+COUNTIF($L$10:L286,L286)-1," ")</f>
        <v>218</v>
      </c>
      <c r="O286" s="141">
        <v>277</v>
      </c>
      <c r="P286" s="137"/>
    </row>
    <row r="287" spans="1:16" x14ac:dyDescent="0.3">
      <c r="A287" s="140" t="str">
        <f t="shared" si="17"/>
        <v>أهلامين_278</v>
      </c>
      <c r="B287" s="30" t="str">
        <f>C287&amp;"_"&amp;COUNTIF($C$10:$C$10:C287,C287)</f>
        <v>6APG-8_5</v>
      </c>
      <c r="C287" s="131" t="str">
        <f>IFERROR(INDEX(القاعدة!C:C,MATCH(ahlamine!A287,القاعدة!$A:$A,0))," ")</f>
        <v>6APG-8</v>
      </c>
      <c r="D287" s="131" t="str">
        <f>IFERROR(INDEX(القاعدة!D:D,MATCH(ahlamine!A287,القاعدة!$A:$A,0))," ")</f>
        <v>E133087934</v>
      </c>
      <c r="E287" s="131" t="str">
        <f>IFERROR(INDEX(القاعدة!E:E,MATCH(ahlamine!A287,القاعدة!$A:$A,0))," ")</f>
        <v>أهلمين5</v>
      </c>
      <c r="F287" s="131" t="str">
        <f>IFERROR(INDEX(القاعدة!F:F,MATCH(ahlamine!A287,القاعدة!$A:$A,0))," ")</f>
        <v>أنثى</v>
      </c>
      <c r="G287" s="131" t="str">
        <f>IFERROR(INDEX(القاعدة!G:G,MATCH(ahlamine!A287,القاعدة!$A:$A,0))," ")</f>
        <v xml:space="preserve"> </v>
      </c>
      <c r="H287" s="131">
        <f>IFERROR(INDEX(القاعدة!H:H,MATCH(ahlamine!A287,القاعدة!$A:$A,0))," ")</f>
        <v>1</v>
      </c>
      <c r="I287" s="131">
        <f>IFERROR(INDEX(القاعدة!I:I,MATCH(ahlamine!A287,القاعدة!$A:$A,0))," ")</f>
        <v>1</v>
      </c>
      <c r="J287" s="135">
        <f>IFERROR(INDEX(القاعدة!J:J,MATCH(ahlamine!A287,القاعدة!$A:$A,0))," ")</f>
        <v>6.44</v>
      </c>
      <c r="K287" s="135">
        <f>IFERROR(INDEX(القاعدة!L:L,MATCH(ahlamine!A287,القاعدة!$A:$A,0))," ")</f>
        <v>7.53</v>
      </c>
      <c r="L287" s="136">
        <f t="shared" si="18"/>
        <v>6.9850000000000003</v>
      </c>
      <c r="M287" s="31" t="str">
        <f t="shared" si="19"/>
        <v>لوحة الشرف</v>
      </c>
      <c r="N287" s="141">
        <f>IFERROR(RANK(L287,ahlamine31)+COUNTIF($L$10:L287,L287)-1," ")</f>
        <v>88</v>
      </c>
      <c r="O287" s="141">
        <v>278</v>
      </c>
      <c r="P287" s="137"/>
    </row>
    <row r="288" spans="1:16" x14ac:dyDescent="0.3">
      <c r="A288" s="140" t="str">
        <f t="shared" si="17"/>
        <v>أهلامين_279</v>
      </c>
      <c r="B288" s="30" t="str">
        <f>C288&amp;"_"&amp;COUNTIF($C$10:$C$10:C288,C288)</f>
        <v>6APG-8_6</v>
      </c>
      <c r="C288" s="131" t="str">
        <f>IFERROR(INDEX(القاعدة!C:C,MATCH(ahlamine!A288,القاعدة!$A:$A,0))," ")</f>
        <v>6APG-8</v>
      </c>
      <c r="D288" s="131" t="str">
        <f>IFERROR(INDEX(القاعدة!D:D,MATCH(ahlamine!A288,القاعدة!$A:$A,0))," ")</f>
        <v>E139057118</v>
      </c>
      <c r="E288" s="131" t="str">
        <f>IFERROR(INDEX(القاعدة!E:E,MATCH(ahlamine!A288,القاعدة!$A:$A,0))," ")</f>
        <v>أهلمين6</v>
      </c>
      <c r="F288" s="131" t="str">
        <f>IFERROR(INDEX(القاعدة!F:F,MATCH(ahlamine!A288,القاعدة!$A:$A,0))," ")</f>
        <v>أنثى</v>
      </c>
      <c r="G288" s="131" t="str">
        <f>IFERROR(INDEX(القاعدة!G:G,MATCH(ahlamine!A288,القاعدة!$A:$A,0))," ")</f>
        <v xml:space="preserve"> </v>
      </c>
      <c r="H288" s="131">
        <f>IFERROR(INDEX(القاعدة!H:H,MATCH(ahlamine!A288,القاعدة!$A:$A,0))," ")</f>
        <v>1</v>
      </c>
      <c r="I288" s="131">
        <f>IFERROR(INDEX(القاعدة!I:I,MATCH(ahlamine!A288,القاعدة!$A:$A,0))," ")</f>
        <v>1</v>
      </c>
      <c r="J288" s="135">
        <f>IFERROR(INDEX(القاعدة!J:J,MATCH(ahlamine!A288,القاعدة!$A:$A,0))," ")</f>
        <v>8.16</v>
      </c>
      <c r="K288" s="135">
        <f>IFERROR(INDEX(القاعدة!L:L,MATCH(ahlamine!A288,القاعدة!$A:$A,0))," ")</f>
        <v>8.84</v>
      </c>
      <c r="L288" s="136">
        <f t="shared" si="18"/>
        <v>8.5</v>
      </c>
      <c r="M288" s="31" t="str">
        <f t="shared" si="19"/>
        <v>تنويه</v>
      </c>
      <c r="N288" s="141">
        <f>IFERROR(RANK(L288,ahlamine31)+COUNTIF($L$10:L288,L288)-1," ")</f>
        <v>38</v>
      </c>
      <c r="O288" s="141">
        <v>279</v>
      </c>
      <c r="P288" s="137"/>
    </row>
    <row r="289" spans="1:16" x14ac:dyDescent="0.3">
      <c r="A289" s="140" t="str">
        <f t="shared" si="17"/>
        <v>أهلامين_280</v>
      </c>
      <c r="B289" s="30" t="str">
        <f>C289&amp;"_"&amp;COUNTIF($C$10:$C$10:C289,C289)</f>
        <v>6APG-8_7</v>
      </c>
      <c r="C289" s="131" t="str">
        <f>IFERROR(INDEX(القاعدة!C:C,MATCH(ahlamine!A289,القاعدة!$A:$A,0))," ")</f>
        <v>6APG-8</v>
      </c>
      <c r="D289" s="131" t="str">
        <f>IFERROR(INDEX(القاعدة!D:D,MATCH(ahlamine!A289,القاعدة!$A:$A,0))," ")</f>
        <v>E140099485</v>
      </c>
      <c r="E289" s="131" t="str">
        <f>IFERROR(INDEX(القاعدة!E:E,MATCH(ahlamine!A289,القاعدة!$A:$A,0))," ")</f>
        <v>أهلمين7</v>
      </c>
      <c r="F289" s="131" t="str">
        <f>IFERROR(INDEX(القاعدة!F:F,MATCH(ahlamine!A289,القاعدة!$A:$A,0))," ")</f>
        <v>ذكر</v>
      </c>
      <c r="G289" s="131" t="str">
        <f>IFERROR(INDEX(القاعدة!G:G,MATCH(ahlamine!A289,القاعدة!$A:$A,0))," ")</f>
        <v xml:space="preserve"> </v>
      </c>
      <c r="H289" s="131">
        <f>IFERROR(INDEX(القاعدة!H:H,MATCH(ahlamine!A289,القاعدة!$A:$A,0))," ")</f>
        <v>1</v>
      </c>
      <c r="I289" s="131">
        <f>IFERROR(INDEX(القاعدة!I:I,MATCH(ahlamine!A289,القاعدة!$A:$A,0))," ")</f>
        <v>1</v>
      </c>
      <c r="J289" s="135">
        <f>IFERROR(INDEX(القاعدة!J:J,MATCH(ahlamine!A289,القاعدة!$A:$A,0))," ")</f>
        <v>4.97</v>
      </c>
      <c r="K289" s="135">
        <f>IFERROR(INDEX(القاعدة!L:L,MATCH(ahlamine!A289,القاعدة!$A:$A,0))," ")</f>
        <v>4.01</v>
      </c>
      <c r="L289" s="136">
        <f t="shared" si="18"/>
        <v>4.49</v>
      </c>
      <c r="M289" s="31" t="str">
        <f t="shared" si="19"/>
        <v/>
      </c>
      <c r="N289" s="141">
        <f>IFERROR(RANK(L289,ahlamine31)+COUNTIF($L$10:L289,L289)-1," ")</f>
        <v>378</v>
      </c>
      <c r="O289" s="141">
        <v>280</v>
      </c>
      <c r="P289" s="137"/>
    </row>
    <row r="290" spans="1:16" x14ac:dyDescent="0.3">
      <c r="A290" s="140" t="str">
        <f t="shared" si="17"/>
        <v>أهلامين_281</v>
      </c>
      <c r="B290" s="30" t="str">
        <f>C290&amp;"_"&amp;COUNTIF($C$10:$C$10:C290,C290)</f>
        <v>6APG-8_8</v>
      </c>
      <c r="C290" s="131" t="str">
        <f>IFERROR(INDEX(القاعدة!C:C,MATCH(ahlamine!A290,القاعدة!$A:$A,0))," ")</f>
        <v>6APG-8</v>
      </c>
      <c r="D290" s="131" t="str">
        <f>IFERROR(INDEX(القاعدة!D:D,MATCH(ahlamine!A290,القاعدة!$A:$A,0))," ")</f>
        <v>E140099487</v>
      </c>
      <c r="E290" s="131" t="str">
        <f>IFERROR(INDEX(القاعدة!E:E,MATCH(ahlamine!A290,القاعدة!$A:$A,0))," ")</f>
        <v>أهلمين8</v>
      </c>
      <c r="F290" s="131" t="str">
        <f>IFERROR(INDEX(القاعدة!F:F,MATCH(ahlamine!A290,القاعدة!$A:$A,0))," ")</f>
        <v>ذكر</v>
      </c>
      <c r="G290" s="131" t="str">
        <f>IFERROR(INDEX(القاعدة!G:G,MATCH(ahlamine!A290,القاعدة!$A:$A,0))," ")</f>
        <v xml:space="preserve"> </v>
      </c>
      <c r="H290" s="131">
        <f>IFERROR(INDEX(القاعدة!H:H,MATCH(ahlamine!A290,القاعدة!$A:$A,0))," ")</f>
        <v>1</v>
      </c>
      <c r="I290" s="131">
        <f>IFERROR(INDEX(القاعدة!I:I,MATCH(ahlamine!A290,القاعدة!$A:$A,0))," ")</f>
        <v>1</v>
      </c>
      <c r="J290" s="135">
        <f>IFERROR(INDEX(القاعدة!J:J,MATCH(ahlamine!A290,القاعدة!$A:$A,0))," ")</f>
        <v>5.33</v>
      </c>
      <c r="K290" s="135">
        <f>IFERROR(INDEX(القاعدة!L:L,MATCH(ahlamine!A290,القاعدة!$A:$A,0))," ")</f>
        <v>4.53</v>
      </c>
      <c r="L290" s="136">
        <f t="shared" si="18"/>
        <v>4.93</v>
      </c>
      <c r="M290" s="31" t="str">
        <f t="shared" si="19"/>
        <v/>
      </c>
      <c r="N290" s="141">
        <f>IFERROR(RANK(L290,ahlamine31)+COUNTIF($L$10:L290,L290)-1," ")</f>
        <v>338</v>
      </c>
      <c r="O290" s="141">
        <v>281</v>
      </c>
      <c r="P290" s="137"/>
    </row>
    <row r="291" spans="1:16" x14ac:dyDescent="0.3">
      <c r="A291" s="140" t="str">
        <f t="shared" si="17"/>
        <v>أهلامين_282</v>
      </c>
      <c r="B291" s="30" t="str">
        <f>C291&amp;"_"&amp;COUNTIF($C$10:$C$10:C291,C291)</f>
        <v>6APG-8_9</v>
      </c>
      <c r="C291" s="131" t="str">
        <f>IFERROR(INDEX(القاعدة!C:C,MATCH(ahlamine!A291,القاعدة!$A:$A,0))," ")</f>
        <v>6APG-8</v>
      </c>
      <c r="D291" s="131" t="str">
        <f>IFERROR(INDEX(القاعدة!D:D,MATCH(ahlamine!A291,القاعدة!$A:$A,0))," ")</f>
        <v>E140121535</v>
      </c>
      <c r="E291" s="131" t="str">
        <f>IFERROR(INDEX(القاعدة!E:E,MATCH(ahlamine!A291,القاعدة!$A:$A,0))," ")</f>
        <v>أهلمين9</v>
      </c>
      <c r="F291" s="131" t="str">
        <f>IFERROR(INDEX(القاعدة!F:F,MATCH(ahlamine!A291,القاعدة!$A:$A,0))," ")</f>
        <v>ذكر</v>
      </c>
      <c r="G291" s="131" t="str">
        <f>IFERROR(INDEX(القاعدة!G:G,MATCH(ahlamine!A291,القاعدة!$A:$A,0))," ")</f>
        <v xml:space="preserve"> </v>
      </c>
      <c r="H291" s="131">
        <f>IFERROR(INDEX(القاعدة!H:H,MATCH(ahlamine!A291,القاعدة!$A:$A,0))," ")</f>
        <v>1</v>
      </c>
      <c r="I291" s="131">
        <f>IFERROR(INDEX(القاعدة!I:I,MATCH(ahlamine!A291,القاعدة!$A:$A,0))," ")</f>
        <v>1</v>
      </c>
      <c r="J291" s="135">
        <f>IFERROR(INDEX(القاعدة!J:J,MATCH(ahlamine!A291,القاعدة!$A:$A,0))," ")</f>
        <v>5.42</v>
      </c>
      <c r="K291" s="135">
        <f>IFERROR(INDEX(القاعدة!L:L,MATCH(ahlamine!A291,القاعدة!$A:$A,0))," ")</f>
        <v>5.63</v>
      </c>
      <c r="L291" s="136">
        <f t="shared" si="18"/>
        <v>5.5250000000000004</v>
      </c>
      <c r="M291" s="31" t="str">
        <f t="shared" si="19"/>
        <v/>
      </c>
      <c r="N291" s="141">
        <f>IFERROR(RANK(L291,ahlamine31)+COUNTIF($L$10:L291,L291)-1," ")</f>
        <v>278</v>
      </c>
      <c r="O291" s="141">
        <v>282</v>
      </c>
      <c r="P291" s="137"/>
    </row>
    <row r="292" spans="1:16" x14ac:dyDescent="0.3">
      <c r="A292" s="140" t="str">
        <f t="shared" si="17"/>
        <v>أهلامين_283</v>
      </c>
      <c r="B292" s="30" t="str">
        <f>C292&amp;"_"&amp;COUNTIF($C$10:$C$10:C292,C292)</f>
        <v>6APG-8_10</v>
      </c>
      <c r="C292" s="131" t="str">
        <f>IFERROR(INDEX(القاعدة!C:C,MATCH(ahlamine!A292,القاعدة!$A:$A,0))," ")</f>
        <v>6APG-8</v>
      </c>
      <c r="D292" s="131" t="str">
        <f>IFERROR(INDEX(القاعدة!D:D,MATCH(ahlamine!A292,القاعدة!$A:$A,0))," ")</f>
        <v>E140121536</v>
      </c>
      <c r="E292" s="131" t="str">
        <f>IFERROR(INDEX(القاعدة!E:E,MATCH(ahlamine!A292,القاعدة!$A:$A,0))," ")</f>
        <v>أهلمين10</v>
      </c>
      <c r="F292" s="131" t="str">
        <f>IFERROR(INDEX(القاعدة!F:F,MATCH(ahlamine!A292,القاعدة!$A:$A,0))," ")</f>
        <v>ذكر</v>
      </c>
      <c r="G292" s="131" t="str">
        <f>IFERROR(INDEX(القاعدة!G:G,MATCH(ahlamine!A292,القاعدة!$A:$A,0))," ")</f>
        <v xml:space="preserve"> </v>
      </c>
      <c r="H292" s="131">
        <f>IFERROR(INDEX(القاعدة!H:H,MATCH(ahlamine!A292,القاعدة!$A:$A,0))," ")</f>
        <v>1</v>
      </c>
      <c r="I292" s="131">
        <f>IFERROR(INDEX(القاعدة!I:I,MATCH(ahlamine!A292,القاعدة!$A:$A,0))," ")</f>
        <v>1</v>
      </c>
      <c r="J292" s="135">
        <f>IFERROR(INDEX(القاعدة!J:J,MATCH(ahlamine!A292,القاعدة!$A:$A,0))," ")</f>
        <v>7.93</v>
      </c>
      <c r="K292" s="135">
        <f>IFERROR(INDEX(القاعدة!L:L,MATCH(ahlamine!A292,القاعدة!$A:$A,0))," ")</f>
        <v>9.27</v>
      </c>
      <c r="L292" s="136">
        <f t="shared" si="18"/>
        <v>8.6</v>
      </c>
      <c r="M292" s="31" t="str">
        <f t="shared" si="19"/>
        <v>تنويه</v>
      </c>
      <c r="N292" s="141">
        <f>IFERROR(RANK(L292,ahlamine31)+COUNTIF($L$10:L292,L292)-1," ")</f>
        <v>28</v>
      </c>
      <c r="O292" s="141">
        <v>283</v>
      </c>
      <c r="P292" s="137"/>
    </row>
    <row r="293" spans="1:16" x14ac:dyDescent="0.3">
      <c r="A293" s="140" t="str">
        <f t="shared" si="17"/>
        <v>أهلامين_284</v>
      </c>
      <c r="B293" s="30" t="str">
        <f>C293&amp;"_"&amp;COUNTIF($C$10:$C$10:C293,C293)</f>
        <v>6APG-8_11</v>
      </c>
      <c r="C293" s="131" t="str">
        <f>IFERROR(INDEX(القاعدة!C:C,MATCH(ahlamine!A293,القاعدة!$A:$A,0))," ")</f>
        <v>6APG-8</v>
      </c>
      <c r="D293" s="131" t="str">
        <f>IFERROR(INDEX(القاعدة!D:D,MATCH(ahlamine!A293,القاعدة!$A:$A,0))," ")</f>
        <v>E141118470</v>
      </c>
      <c r="E293" s="131" t="str">
        <f>IFERROR(INDEX(القاعدة!E:E,MATCH(ahlamine!A293,القاعدة!$A:$A,0))," ")</f>
        <v>أهلمين11</v>
      </c>
      <c r="F293" s="131" t="str">
        <f>IFERROR(INDEX(القاعدة!F:F,MATCH(ahlamine!A293,القاعدة!$A:$A,0))," ")</f>
        <v>ذكر</v>
      </c>
      <c r="G293" s="131" t="str">
        <f>IFERROR(INDEX(القاعدة!G:G,MATCH(ahlamine!A293,القاعدة!$A:$A,0))," ")</f>
        <v xml:space="preserve"> </v>
      </c>
      <c r="H293" s="131">
        <f>IFERROR(INDEX(القاعدة!H:H,MATCH(ahlamine!A293,القاعدة!$A:$A,0))," ")</f>
        <v>1</v>
      </c>
      <c r="I293" s="131">
        <f>IFERROR(INDEX(القاعدة!I:I,MATCH(ahlamine!A293,القاعدة!$A:$A,0))," ")</f>
        <v>1</v>
      </c>
      <c r="J293" s="135">
        <f>IFERROR(INDEX(القاعدة!J:J,MATCH(ahlamine!A293,القاعدة!$A:$A,0))," ")</f>
        <v>5.48</v>
      </c>
      <c r="K293" s="135">
        <f>IFERROR(INDEX(القاعدة!L:L,MATCH(ahlamine!A293,القاعدة!$A:$A,0))," ")</f>
        <v>7.18</v>
      </c>
      <c r="L293" s="136">
        <f t="shared" si="18"/>
        <v>6.33</v>
      </c>
      <c r="M293" s="31" t="str">
        <f t="shared" si="19"/>
        <v>لوحة الشرف</v>
      </c>
      <c r="N293" s="141">
        <f>IFERROR(RANK(L293,ahlamine31)+COUNTIF($L$10:L293,L293)-1," ")</f>
        <v>178</v>
      </c>
      <c r="O293" s="141">
        <v>284</v>
      </c>
      <c r="P293" s="137"/>
    </row>
    <row r="294" spans="1:16" x14ac:dyDescent="0.3">
      <c r="A294" s="140" t="str">
        <f t="shared" si="17"/>
        <v>أهلامين_285</v>
      </c>
      <c r="B294" s="30" t="str">
        <f>C294&amp;"_"&amp;COUNTIF($C$10:$C$10:C294,C294)</f>
        <v>6APG-8_12</v>
      </c>
      <c r="C294" s="131" t="str">
        <f>IFERROR(INDEX(القاعدة!C:C,MATCH(ahlamine!A294,القاعدة!$A:$A,0))," ")</f>
        <v>6APG-8</v>
      </c>
      <c r="D294" s="131" t="str">
        <f>IFERROR(INDEX(القاعدة!D:D,MATCH(ahlamine!A294,القاعدة!$A:$A,0))," ")</f>
        <v>E141124147</v>
      </c>
      <c r="E294" s="131" t="str">
        <f>IFERROR(INDEX(القاعدة!E:E,MATCH(ahlamine!A294,القاعدة!$A:$A,0))," ")</f>
        <v>أهلمين12</v>
      </c>
      <c r="F294" s="131" t="str">
        <f>IFERROR(INDEX(القاعدة!F:F,MATCH(ahlamine!A294,القاعدة!$A:$A,0))," ")</f>
        <v>ذكر</v>
      </c>
      <c r="G294" s="131" t="str">
        <f>IFERROR(INDEX(القاعدة!G:G,MATCH(ahlamine!A294,القاعدة!$A:$A,0))," ")</f>
        <v xml:space="preserve"> </v>
      </c>
      <c r="H294" s="131">
        <f>IFERROR(INDEX(القاعدة!H:H,MATCH(ahlamine!A294,القاعدة!$A:$A,0))," ")</f>
        <v>1</v>
      </c>
      <c r="I294" s="131">
        <f>IFERROR(INDEX(القاعدة!I:I,MATCH(ahlamine!A294,القاعدة!$A:$A,0))," ")</f>
        <v>1</v>
      </c>
      <c r="J294" s="135">
        <f>IFERROR(INDEX(القاعدة!J:J,MATCH(ahlamine!A294,القاعدة!$A:$A,0))," ")</f>
        <v>5.77</v>
      </c>
      <c r="K294" s="135">
        <f>IFERROR(INDEX(القاعدة!L:L,MATCH(ahlamine!A294,القاعدة!$A:$A,0))," ")</f>
        <v>7.44</v>
      </c>
      <c r="L294" s="136">
        <f t="shared" si="18"/>
        <v>6.6050000000000004</v>
      </c>
      <c r="M294" s="31" t="str">
        <f t="shared" si="19"/>
        <v>لوحة الشرف</v>
      </c>
      <c r="N294" s="141">
        <f>IFERROR(RANK(L294,ahlamine31)+COUNTIF($L$10:L294,L294)-1," ")</f>
        <v>148</v>
      </c>
      <c r="O294" s="141">
        <v>285</v>
      </c>
      <c r="P294" s="137"/>
    </row>
    <row r="295" spans="1:16" x14ac:dyDescent="0.3">
      <c r="A295" s="140" t="str">
        <f t="shared" si="17"/>
        <v>أهلامين_286</v>
      </c>
      <c r="B295" s="30" t="str">
        <f>C295&amp;"_"&amp;COUNTIF($C$10:$C$10:C295,C295)</f>
        <v>6APG-8_13</v>
      </c>
      <c r="C295" s="131" t="str">
        <f>IFERROR(INDEX(القاعدة!C:C,MATCH(ahlamine!A295,القاعدة!$A:$A,0))," ")</f>
        <v>6APG-8</v>
      </c>
      <c r="D295" s="131" t="str">
        <f>IFERROR(INDEX(القاعدة!D:D,MATCH(ahlamine!A295,القاعدة!$A:$A,0))," ")</f>
        <v>E142094383</v>
      </c>
      <c r="E295" s="131" t="str">
        <f>IFERROR(INDEX(القاعدة!E:E,MATCH(ahlamine!A295,القاعدة!$A:$A,0))," ")</f>
        <v>أهلمين13</v>
      </c>
      <c r="F295" s="131" t="str">
        <f>IFERROR(INDEX(القاعدة!F:F,MATCH(ahlamine!A295,القاعدة!$A:$A,0))," ")</f>
        <v>أنثى</v>
      </c>
      <c r="G295" s="131" t="str">
        <f>IFERROR(INDEX(القاعدة!G:G,MATCH(ahlamine!A295,القاعدة!$A:$A,0))," ")</f>
        <v xml:space="preserve"> </v>
      </c>
      <c r="H295" s="131">
        <f>IFERROR(INDEX(القاعدة!H:H,MATCH(ahlamine!A295,القاعدة!$A:$A,0))," ")</f>
        <v>2</v>
      </c>
      <c r="I295" s="131">
        <f>IFERROR(INDEX(القاعدة!I:I,MATCH(ahlamine!A295,القاعدة!$A:$A,0))," ")</f>
        <v>1</v>
      </c>
      <c r="J295" s="135">
        <f>IFERROR(INDEX(القاعدة!J:J,MATCH(ahlamine!A295,القاعدة!$A:$A,0))," ")</f>
        <v>4.92</v>
      </c>
      <c r="K295" s="135">
        <f>IFERROR(INDEX(القاعدة!L:L,MATCH(ahlamine!A295,القاعدة!$A:$A,0))," ")</f>
        <v>2.79</v>
      </c>
      <c r="L295" s="136">
        <f t="shared" si="18"/>
        <v>3.855</v>
      </c>
      <c r="M295" s="31" t="str">
        <f t="shared" si="19"/>
        <v>تنبيه</v>
      </c>
      <c r="N295" s="141">
        <f>IFERROR(RANK(L295,ahlamine31)+COUNTIF($L$10:L295,L295)-1," ")</f>
        <v>388</v>
      </c>
      <c r="O295" s="141">
        <v>286</v>
      </c>
      <c r="P295" s="137"/>
    </row>
    <row r="296" spans="1:16" x14ac:dyDescent="0.3">
      <c r="A296" s="140" t="str">
        <f t="shared" si="17"/>
        <v>أهلامين_287</v>
      </c>
      <c r="B296" s="30" t="str">
        <f>C296&amp;"_"&amp;COUNTIF($C$10:$C$10:C296,C296)</f>
        <v>6APG-8_14</v>
      </c>
      <c r="C296" s="131" t="str">
        <f>IFERROR(INDEX(القاعدة!C:C,MATCH(ahlamine!A296,القاعدة!$A:$A,0))," ")</f>
        <v>6APG-8</v>
      </c>
      <c r="D296" s="131" t="str">
        <f>IFERROR(INDEX(القاعدة!D:D,MATCH(ahlamine!A296,القاعدة!$A:$A,0))," ")</f>
        <v>E142121685</v>
      </c>
      <c r="E296" s="131" t="str">
        <f>IFERROR(INDEX(القاعدة!E:E,MATCH(ahlamine!A296,القاعدة!$A:$A,0))," ")</f>
        <v>أهلمين14</v>
      </c>
      <c r="F296" s="131" t="str">
        <f>IFERROR(INDEX(القاعدة!F:F,MATCH(ahlamine!A296,القاعدة!$A:$A,0))," ")</f>
        <v>أنثى</v>
      </c>
      <c r="G296" s="131" t="str">
        <f>IFERROR(INDEX(القاعدة!G:G,MATCH(ahlamine!A296,القاعدة!$A:$A,0))," ")</f>
        <v xml:space="preserve"> </v>
      </c>
      <c r="H296" s="131">
        <f>IFERROR(INDEX(القاعدة!H:H,MATCH(ahlamine!A296,القاعدة!$A:$A,0))," ")</f>
        <v>1</v>
      </c>
      <c r="I296" s="131">
        <f>IFERROR(INDEX(القاعدة!I:I,MATCH(ahlamine!A296,القاعدة!$A:$A,0))," ")</f>
        <v>1</v>
      </c>
      <c r="J296" s="135">
        <f>IFERROR(INDEX(القاعدة!J:J,MATCH(ahlamine!A296,القاعدة!$A:$A,0))," ")</f>
        <v>5.95</v>
      </c>
      <c r="K296" s="135">
        <f>IFERROR(INDEX(القاعدة!L:L,MATCH(ahlamine!A296,القاعدة!$A:$A,0))," ")</f>
        <v>6.64</v>
      </c>
      <c r="L296" s="136">
        <f t="shared" si="18"/>
        <v>6.2949999999999999</v>
      </c>
      <c r="M296" s="31" t="str">
        <f t="shared" si="19"/>
        <v>لوحة الشرف</v>
      </c>
      <c r="N296" s="141">
        <f>IFERROR(RANK(L296,ahlamine31)+COUNTIF($L$10:L296,L296)-1," ")</f>
        <v>188</v>
      </c>
      <c r="O296" s="141">
        <v>287</v>
      </c>
      <c r="P296" s="137"/>
    </row>
    <row r="297" spans="1:16" x14ac:dyDescent="0.3">
      <c r="A297" s="140" t="str">
        <f t="shared" si="17"/>
        <v>أهلامين_288</v>
      </c>
      <c r="B297" s="30" t="str">
        <f>C297&amp;"_"&amp;COUNTIF($C$10:$C$10:C297,C297)</f>
        <v>6APG-8_15</v>
      </c>
      <c r="C297" s="131" t="str">
        <f>IFERROR(INDEX(القاعدة!C:C,MATCH(ahlamine!A297,القاعدة!$A:$A,0))," ")</f>
        <v>6APG-8</v>
      </c>
      <c r="D297" s="131" t="str">
        <f>IFERROR(INDEX(القاعدة!D:D,MATCH(ahlamine!A297,القاعدة!$A:$A,0))," ")</f>
        <v>E144124234</v>
      </c>
      <c r="E297" s="131" t="str">
        <f>IFERROR(INDEX(القاعدة!E:E,MATCH(ahlamine!A297,القاعدة!$A:$A,0))," ")</f>
        <v>أهلمين15</v>
      </c>
      <c r="F297" s="131" t="str">
        <f>IFERROR(INDEX(القاعدة!F:F,MATCH(ahlamine!A297,القاعدة!$A:$A,0))," ")</f>
        <v>أنثى</v>
      </c>
      <c r="G297" s="131" t="str">
        <f>IFERROR(INDEX(القاعدة!G:G,MATCH(ahlamine!A297,القاعدة!$A:$A,0))," ")</f>
        <v xml:space="preserve"> </v>
      </c>
      <c r="H297" s="131">
        <f>IFERROR(INDEX(القاعدة!H:H,MATCH(ahlamine!A297,القاعدة!$A:$A,0))," ")</f>
        <v>1</v>
      </c>
      <c r="I297" s="131">
        <f>IFERROR(INDEX(القاعدة!I:I,MATCH(ahlamine!A297,القاعدة!$A:$A,0))," ")</f>
        <v>1</v>
      </c>
      <c r="J297" s="135">
        <f>IFERROR(INDEX(القاعدة!J:J,MATCH(ahlamine!A297,القاعدة!$A:$A,0))," ")</f>
        <v>5.6</v>
      </c>
      <c r="K297" s="135">
        <f>IFERROR(INDEX(القاعدة!L:L,MATCH(ahlamine!A297,القاعدة!$A:$A,0))," ")</f>
        <v>6.77</v>
      </c>
      <c r="L297" s="136">
        <f t="shared" si="18"/>
        <v>6.1849999999999996</v>
      </c>
      <c r="M297" s="31" t="str">
        <f t="shared" si="19"/>
        <v>لوحة الشرف</v>
      </c>
      <c r="N297" s="141">
        <f>IFERROR(RANK(L297,ahlamine31)+COUNTIF($L$10:L297,L297)-1," ")</f>
        <v>208</v>
      </c>
      <c r="O297" s="141">
        <v>288</v>
      </c>
      <c r="P297" s="137"/>
    </row>
    <row r="298" spans="1:16" x14ac:dyDescent="0.3">
      <c r="A298" s="140" t="str">
        <f t="shared" si="17"/>
        <v>أهلامين_289</v>
      </c>
      <c r="B298" s="30" t="str">
        <f>C298&amp;"_"&amp;COUNTIF($C$10:$C$10:C298,C298)</f>
        <v>6APG-8_16</v>
      </c>
      <c r="C298" s="131" t="str">
        <f>IFERROR(INDEX(القاعدة!C:C,MATCH(ahlamine!A298,القاعدة!$A:$A,0))," ")</f>
        <v>6APG-8</v>
      </c>
      <c r="D298" s="131" t="str">
        <f>IFERROR(INDEX(القاعدة!D:D,MATCH(ahlamine!A298,القاعدة!$A:$A,0))," ")</f>
        <v>E144124236</v>
      </c>
      <c r="E298" s="131" t="str">
        <f>IFERROR(INDEX(القاعدة!E:E,MATCH(ahlamine!A298,القاعدة!$A:$A,0))," ")</f>
        <v>أهلمين16</v>
      </c>
      <c r="F298" s="131" t="str">
        <f>IFERROR(INDEX(القاعدة!F:F,MATCH(ahlamine!A298,القاعدة!$A:$A,0))," ")</f>
        <v>أنثى</v>
      </c>
      <c r="G298" s="131" t="str">
        <f>IFERROR(INDEX(القاعدة!G:G,MATCH(ahlamine!A298,القاعدة!$A:$A,0))," ")</f>
        <v xml:space="preserve"> </v>
      </c>
      <c r="H298" s="131">
        <f>IFERROR(INDEX(القاعدة!H:H,MATCH(ahlamine!A298,القاعدة!$A:$A,0))," ")</f>
        <v>1</v>
      </c>
      <c r="I298" s="131">
        <f>IFERROR(INDEX(القاعدة!I:I,MATCH(ahlamine!A298,القاعدة!$A:$A,0))," ")</f>
        <v>1</v>
      </c>
      <c r="J298" s="135">
        <f>IFERROR(INDEX(القاعدة!J:J,MATCH(ahlamine!A298,القاعدة!$A:$A,0))," ")</f>
        <v>5.05</v>
      </c>
      <c r="K298" s="135">
        <f>IFERROR(INDEX(القاعدة!L:L,MATCH(ahlamine!A298,القاعدة!$A:$A,0))," ")</f>
        <v>4.1900000000000004</v>
      </c>
      <c r="L298" s="136">
        <f t="shared" si="18"/>
        <v>4.62</v>
      </c>
      <c r="M298" s="31" t="str">
        <f t="shared" si="19"/>
        <v/>
      </c>
      <c r="N298" s="141">
        <f>IFERROR(RANK(L298,ahlamine31)+COUNTIF($L$10:L298,L298)-1," ")</f>
        <v>368</v>
      </c>
      <c r="O298" s="141">
        <v>289</v>
      </c>
      <c r="P298" s="137"/>
    </row>
    <row r="299" spans="1:16" x14ac:dyDescent="0.3">
      <c r="A299" s="140" t="str">
        <f t="shared" si="17"/>
        <v>أهلامين_290</v>
      </c>
      <c r="B299" s="30" t="str">
        <f>C299&amp;"_"&amp;COUNTIF($C$10:$C$10:C299,C299)</f>
        <v>6APG-8_17</v>
      </c>
      <c r="C299" s="131" t="str">
        <f>IFERROR(INDEX(القاعدة!C:C,MATCH(ahlamine!A299,القاعدة!$A:$A,0))," ")</f>
        <v>6APG-8</v>
      </c>
      <c r="D299" s="131" t="str">
        <f>IFERROR(INDEX(القاعدة!D:D,MATCH(ahlamine!A299,القاعدة!$A:$A,0))," ")</f>
        <v>E144124238</v>
      </c>
      <c r="E299" s="131" t="str">
        <f>IFERROR(INDEX(القاعدة!E:E,MATCH(ahlamine!A299,القاعدة!$A:$A,0))," ")</f>
        <v>أهلمين17</v>
      </c>
      <c r="F299" s="131" t="str">
        <f>IFERROR(INDEX(القاعدة!F:F,MATCH(ahlamine!A299,القاعدة!$A:$A,0))," ")</f>
        <v>أنثى</v>
      </c>
      <c r="G299" s="131" t="str">
        <f>IFERROR(INDEX(القاعدة!G:G,MATCH(ahlamine!A299,القاعدة!$A:$A,0))," ")</f>
        <v xml:space="preserve"> </v>
      </c>
      <c r="H299" s="131">
        <f>IFERROR(INDEX(القاعدة!H:H,MATCH(ahlamine!A299,القاعدة!$A:$A,0))," ")</f>
        <v>1</v>
      </c>
      <c r="I299" s="131">
        <f>IFERROR(INDEX(القاعدة!I:I,MATCH(ahlamine!A299,القاعدة!$A:$A,0))," ")</f>
        <v>1</v>
      </c>
      <c r="J299" s="135">
        <f>IFERROR(INDEX(القاعدة!J:J,MATCH(ahlamine!A299,القاعدة!$A:$A,0))," ")</f>
        <v>5.3</v>
      </c>
      <c r="K299" s="135">
        <f>IFERROR(INDEX(القاعدة!L:L,MATCH(ahlamine!A299,القاعدة!$A:$A,0))," ")</f>
        <v>5.08</v>
      </c>
      <c r="L299" s="136">
        <f t="shared" si="18"/>
        <v>5.1899999999999995</v>
      </c>
      <c r="M299" s="31" t="str">
        <f t="shared" si="19"/>
        <v/>
      </c>
      <c r="N299" s="141">
        <f>IFERROR(RANK(L299,ahlamine31)+COUNTIF($L$10:L299,L299)-1," ")</f>
        <v>318</v>
      </c>
      <c r="O299" s="141">
        <v>290</v>
      </c>
      <c r="P299" s="137"/>
    </row>
    <row r="300" spans="1:16" x14ac:dyDescent="0.3">
      <c r="A300" s="140" t="str">
        <f t="shared" si="17"/>
        <v>أهلامين_291</v>
      </c>
      <c r="B300" s="30" t="str">
        <f>C300&amp;"_"&amp;COUNTIF($C$10:$C$10:C300,C300)</f>
        <v>6APG-8_18</v>
      </c>
      <c r="C300" s="131" t="str">
        <f>IFERROR(INDEX(القاعدة!C:C,MATCH(ahlamine!A300,القاعدة!$A:$A,0))," ")</f>
        <v>6APG-8</v>
      </c>
      <c r="D300" s="131" t="str">
        <f>IFERROR(INDEX(القاعدة!D:D,MATCH(ahlamine!A300,القاعدة!$A:$A,0))," ")</f>
        <v>E147108468</v>
      </c>
      <c r="E300" s="131" t="str">
        <f>IFERROR(INDEX(القاعدة!E:E,MATCH(ahlamine!A300,القاعدة!$A:$A,0))," ")</f>
        <v>أهلمين18</v>
      </c>
      <c r="F300" s="131" t="str">
        <f>IFERROR(INDEX(القاعدة!F:F,MATCH(ahlamine!A300,القاعدة!$A:$A,0))," ")</f>
        <v>أنثى</v>
      </c>
      <c r="G300" s="131">
        <f>IFERROR(INDEX(القاعدة!G:G,MATCH(ahlamine!A300,القاعدة!$A:$A,0))," ")</f>
        <v>1</v>
      </c>
      <c r="H300" s="131">
        <f>IFERROR(INDEX(القاعدة!H:H,MATCH(ahlamine!A300,القاعدة!$A:$A,0))," ")</f>
        <v>1</v>
      </c>
      <c r="I300" s="131">
        <f>IFERROR(INDEX(القاعدة!I:I,MATCH(ahlamine!A300,القاعدة!$A:$A,0))," ")</f>
        <v>1</v>
      </c>
      <c r="J300" s="135">
        <f>IFERROR(INDEX(القاعدة!J:J,MATCH(ahlamine!A300,القاعدة!$A:$A,0))," ")</f>
        <v>5.16</v>
      </c>
      <c r="K300" s="135">
        <f>IFERROR(INDEX(القاعدة!L:L,MATCH(ahlamine!A300,القاعدة!$A:$A,0))," ")</f>
        <v>6.31</v>
      </c>
      <c r="L300" s="136">
        <f t="shared" si="18"/>
        <v>5.7349999999999994</v>
      </c>
      <c r="M300" s="31" t="str">
        <f t="shared" si="19"/>
        <v/>
      </c>
      <c r="N300" s="141">
        <f>IFERROR(RANK(L300,ahlamine31)+COUNTIF($L$10:L300,L300)-1," ")</f>
        <v>258</v>
      </c>
      <c r="O300" s="141">
        <v>291</v>
      </c>
      <c r="P300" s="137"/>
    </row>
    <row r="301" spans="1:16" x14ac:dyDescent="0.3">
      <c r="A301" s="140" t="str">
        <f t="shared" si="17"/>
        <v>أهلامين_292</v>
      </c>
      <c r="B301" s="30" t="str">
        <f>C301&amp;"_"&amp;COUNTIF($C$10:$C$10:C301,C301)</f>
        <v>6APG-8_19</v>
      </c>
      <c r="C301" s="131" t="str">
        <f>IFERROR(INDEX(القاعدة!C:C,MATCH(ahlamine!A301,القاعدة!$A:$A,0))," ")</f>
        <v>6APG-8</v>
      </c>
      <c r="D301" s="131" t="str">
        <f>IFERROR(INDEX(القاعدة!D:D,MATCH(ahlamine!A301,القاعدة!$A:$A,0))," ")</f>
        <v>E148029910</v>
      </c>
      <c r="E301" s="131" t="str">
        <f>IFERROR(INDEX(القاعدة!E:E,MATCH(ahlamine!A301,القاعدة!$A:$A,0))," ")</f>
        <v>أهلمين19</v>
      </c>
      <c r="F301" s="131" t="str">
        <f>IFERROR(INDEX(القاعدة!F:F,MATCH(ahlamine!A301,القاعدة!$A:$A,0))," ")</f>
        <v>أنثى</v>
      </c>
      <c r="G301" s="131" t="str">
        <f>IFERROR(INDEX(القاعدة!G:G,MATCH(ahlamine!A301,القاعدة!$A:$A,0))," ")</f>
        <v xml:space="preserve"> </v>
      </c>
      <c r="H301" s="131">
        <f>IFERROR(INDEX(القاعدة!H:H,MATCH(ahlamine!A301,القاعدة!$A:$A,0))," ")</f>
        <v>1</v>
      </c>
      <c r="I301" s="131">
        <f>IFERROR(INDEX(القاعدة!I:I,MATCH(ahlamine!A301,القاعدة!$A:$A,0))," ")</f>
        <v>1</v>
      </c>
      <c r="J301" s="135">
        <f>IFERROR(INDEX(القاعدة!J:J,MATCH(ahlamine!A301,القاعدة!$A:$A,0))," ")</f>
        <v>8.27</v>
      </c>
      <c r="K301" s="135">
        <f>IFERROR(INDEX(القاعدة!L:L,MATCH(ahlamine!A301,القاعدة!$A:$A,0))," ")</f>
        <v>9.33</v>
      </c>
      <c r="L301" s="136">
        <f t="shared" si="18"/>
        <v>8.8000000000000007</v>
      </c>
      <c r="M301" s="31" t="str">
        <f t="shared" si="19"/>
        <v>تنويه</v>
      </c>
      <c r="N301" s="141">
        <f>IFERROR(RANK(L301,ahlamine31)+COUNTIF($L$10:L301,L301)-1," ")</f>
        <v>18</v>
      </c>
      <c r="O301" s="141">
        <v>292</v>
      </c>
      <c r="P301" s="137"/>
    </row>
    <row r="302" spans="1:16" x14ac:dyDescent="0.3">
      <c r="A302" s="140" t="str">
        <f t="shared" si="17"/>
        <v>أهلامين_293</v>
      </c>
      <c r="B302" s="30" t="str">
        <f>C302&amp;"_"&amp;COUNTIF($C$10:$C$10:C302,C302)</f>
        <v>6APG-8_20</v>
      </c>
      <c r="C302" s="131" t="str">
        <f>IFERROR(INDEX(القاعدة!C:C,MATCH(ahlamine!A302,القاعدة!$A:$A,0))," ")</f>
        <v>6APG-8</v>
      </c>
      <c r="D302" s="131" t="str">
        <f>IFERROR(INDEX(القاعدة!D:D,MATCH(ahlamine!A302,القاعدة!$A:$A,0))," ")</f>
        <v>E148108395</v>
      </c>
      <c r="E302" s="131" t="str">
        <f>IFERROR(INDEX(القاعدة!E:E,MATCH(ahlamine!A302,القاعدة!$A:$A,0))," ")</f>
        <v>أهلمين20</v>
      </c>
      <c r="F302" s="131" t="str">
        <f>IFERROR(INDEX(القاعدة!F:F,MATCH(ahlamine!A302,القاعدة!$A:$A,0))," ")</f>
        <v>ذكر</v>
      </c>
      <c r="G302" s="131">
        <f>IFERROR(INDEX(القاعدة!G:G,MATCH(ahlamine!A302,القاعدة!$A:$A,0))," ")</f>
        <v>1</v>
      </c>
      <c r="H302" s="131">
        <f>IFERROR(INDEX(القاعدة!H:H,MATCH(ahlamine!A302,القاعدة!$A:$A,0))," ")</f>
        <v>1</v>
      </c>
      <c r="I302" s="131">
        <f>IFERROR(INDEX(القاعدة!I:I,MATCH(ahlamine!A302,القاعدة!$A:$A,0))," ")</f>
        <v>1</v>
      </c>
      <c r="J302" s="135">
        <f>IFERROR(INDEX(القاعدة!J:J,MATCH(ahlamine!A302,القاعدة!$A:$A,0))," ")</f>
        <v>5.21</v>
      </c>
      <c r="K302" s="135">
        <f>IFERROR(INDEX(القاعدة!L:L,MATCH(ahlamine!A302,القاعدة!$A:$A,0))," ")</f>
        <v>5.83</v>
      </c>
      <c r="L302" s="136">
        <f t="shared" si="18"/>
        <v>5.52</v>
      </c>
      <c r="M302" s="31" t="str">
        <f t="shared" si="19"/>
        <v/>
      </c>
      <c r="N302" s="141">
        <f>IFERROR(RANK(L302,ahlamine31)+COUNTIF($L$10:L302,L302)-1," ")</f>
        <v>288</v>
      </c>
      <c r="O302" s="141">
        <v>293</v>
      </c>
      <c r="P302" s="137"/>
    </row>
    <row r="303" spans="1:16" x14ac:dyDescent="0.3">
      <c r="A303" s="140" t="str">
        <f t="shared" si="17"/>
        <v>أهلامين_294</v>
      </c>
      <c r="B303" s="30" t="str">
        <f>C303&amp;"_"&amp;COUNTIF($C$10:$C$10:C303,C303)</f>
        <v>6APG-8_21</v>
      </c>
      <c r="C303" s="131" t="str">
        <f>IFERROR(INDEX(القاعدة!C:C,MATCH(ahlamine!A303,القاعدة!$A:$A,0))," ")</f>
        <v>6APG-8</v>
      </c>
      <c r="D303" s="131" t="str">
        <f>IFERROR(INDEX(القاعدة!D:D,MATCH(ahlamine!A303,القاعدة!$A:$A,0))," ")</f>
        <v>E149094374</v>
      </c>
      <c r="E303" s="131" t="str">
        <f>IFERROR(INDEX(القاعدة!E:E,MATCH(ahlamine!A303,القاعدة!$A:$A,0))," ")</f>
        <v>أهلمين21</v>
      </c>
      <c r="F303" s="131" t="str">
        <f>IFERROR(INDEX(القاعدة!F:F,MATCH(ahlamine!A303,القاعدة!$A:$A,0))," ")</f>
        <v>أنثى</v>
      </c>
      <c r="G303" s="131" t="str">
        <f>IFERROR(INDEX(القاعدة!G:G,MATCH(ahlamine!A303,القاعدة!$A:$A,0))," ")</f>
        <v xml:space="preserve"> </v>
      </c>
      <c r="H303" s="131">
        <f>IFERROR(INDEX(القاعدة!H:H,MATCH(ahlamine!A303,القاعدة!$A:$A,0))," ")</f>
        <v>1</v>
      </c>
      <c r="I303" s="131">
        <f>IFERROR(INDEX(القاعدة!I:I,MATCH(ahlamine!A303,القاعدة!$A:$A,0))," ")</f>
        <v>1</v>
      </c>
      <c r="J303" s="135">
        <f>IFERROR(INDEX(القاعدة!J:J,MATCH(ahlamine!A303,القاعدة!$A:$A,0))," ")</f>
        <v>5.3</v>
      </c>
      <c r="K303" s="135">
        <f>IFERROR(INDEX(القاعدة!L:L,MATCH(ahlamine!A303,القاعدة!$A:$A,0))," ")</f>
        <v>4.5</v>
      </c>
      <c r="L303" s="136">
        <f t="shared" si="18"/>
        <v>4.9000000000000004</v>
      </c>
      <c r="M303" s="31" t="str">
        <f t="shared" si="19"/>
        <v/>
      </c>
      <c r="N303" s="141">
        <f>IFERROR(RANK(L303,ahlamine31)+COUNTIF($L$10:L303,L303)-1," ")</f>
        <v>348</v>
      </c>
      <c r="O303" s="141">
        <v>294</v>
      </c>
      <c r="P303" s="137"/>
    </row>
    <row r="304" spans="1:16" x14ac:dyDescent="0.3">
      <c r="A304" s="140" t="str">
        <f t="shared" si="17"/>
        <v>أهلامين_295</v>
      </c>
      <c r="B304" s="30" t="str">
        <f>C304&amp;"_"&amp;COUNTIF($C$10:$C$10:C304,C304)</f>
        <v>6APG-8_22</v>
      </c>
      <c r="C304" s="131" t="str">
        <f>IFERROR(INDEX(القاعدة!C:C,MATCH(ahlamine!A304,القاعدة!$A:$A,0))," ")</f>
        <v>6APG-8</v>
      </c>
      <c r="D304" s="131" t="str">
        <f>IFERROR(INDEX(القاعدة!D:D,MATCH(ahlamine!A304,القاعدة!$A:$A,0))," ")</f>
        <v>E149095399</v>
      </c>
      <c r="E304" s="131" t="str">
        <f>IFERROR(INDEX(القاعدة!E:E,MATCH(ahlamine!A304,القاعدة!$A:$A,0))," ")</f>
        <v>أهلمين22</v>
      </c>
      <c r="F304" s="131" t="str">
        <f>IFERROR(INDEX(القاعدة!F:F,MATCH(ahlamine!A304,القاعدة!$A:$A,0))," ")</f>
        <v>ذكر</v>
      </c>
      <c r="G304" s="131" t="str">
        <f>IFERROR(INDEX(القاعدة!G:G,MATCH(ahlamine!A304,القاعدة!$A:$A,0))," ")</f>
        <v xml:space="preserve"> </v>
      </c>
      <c r="H304" s="131">
        <f>IFERROR(INDEX(القاعدة!H:H,MATCH(ahlamine!A304,القاعدة!$A:$A,0))," ")</f>
        <v>2</v>
      </c>
      <c r="I304" s="131">
        <f>IFERROR(INDEX(القاعدة!I:I,MATCH(ahlamine!A304,القاعدة!$A:$A,0))," ")</f>
        <v>1</v>
      </c>
      <c r="J304" s="135">
        <f>IFERROR(INDEX(القاعدة!J:J,MATCH(ahlamine!A304,القاعدة!$A:$A,0))," ")</f>
        <v>5.15</v>
      </c>
      <c r="K304" s="135">
        <f>IFERROR(INDEX(القاعدة!L:L,MATCH(ahlamine!A304,القاعدة!$A:$A,0))," ")</f>
        <v>5.61</v>
      </c>
      <c r="L304" s="136">
        <f t="shared" si="18"/>
        <v>5.3800000000000008</v>
      </c>
      <c r="M304" s="31" t="str">
        <f t="shared" si="19"/>
        <v/>
      </c>
      <c r="N304" s="141">
        <f>IFERROR(RANK(L304,ahlamine31)+COUNTIF($L$10:L304,L304)-1," ")</f>
        <v>298</v>
      </c>
      <c r="O304" s="141">
        <v>295</v>
      </c>
      <c r="P304" s="137"/>
    </row>
    <row r="305" spans="1:16" x14ac:dyDescent="0.3">
      <c r="A305" s="140" t="str">
        <f t="shared" si="17"/>
        <v>أهلامين_296</v>
      </c>
      <c r="B305" s="30" t="str">
        <f>C305&amp;"_"&amp;COUNTIF($C$10:$C$10:C305,C305)</f>
        <v>6APG-8_23</v>
      </c>
      <c r="C305" s="131" t="str">
        <f>IFERROR(INDEX(القاعدة!C:C,MATCH(ahlamine!A305,القاعدة!$A:$A,0))," ")</f>
        <v>6APG-8</v>
      </c>
      <c r="D305" s="131" t="str">
        <f>IFERROR(INDEX(القاعدة!D:D,MATCH(ahlamine!A305,القاعدة!$A:$A,0))," ")</f>
        <v>E149099449</v>
      </c>
      <c r="E305" s="131" t="str">
        <f>IFERROR(INDEX(القاعدة!E:E,MATCH(ahlamine!A305,القاعدة!$A:$A,0))," ")</f>
        <v>أهلمين23</v>
      </c>
      <c r="F305" s="131" t="str">
        <f>IFERROR(INDEX(القاعدة!F:F,MATCH(ahlamine!A305,القاعدة!$A:$A,0))," ")</f>
        <v>أنثى</v>
      </c>
      <c r="G305" s="131" t="str">
        <f>IFERROR(INDEX(القاعدة!G:G,MATCH(ahlamine!A305,القاعدة!$A:$A,0))," ")</f>
        <v xml:space="preserve"> </v>
      </c>
      <c r="H305" s="131">
        <f>IFERROR(INDEX(القاعدة!H:H,MATCH(ahlamine!A305,القاعدة!$A:$A,0))," ")</f>
        <v>1</v>
      </c>
      <c r="I305" s="131">
        <f>IFERROR(INDEX(القاعدة!I:I,MATCH(ahlamine!A305,القاعدة!$A:$A,0))," ")</f>
        <v>1</v>
      </c>
      <c r="J305" s="135">
        <f>IFERROR(INDEX(القاعدة!J:J,MATCH(ahlamine!A305,القاعدة!$A:$A,0))," ")</f>
        <v>6.34</v>
      </c>
      <c r="K305" s="135">
        <f>IFERROR(INDEX(القاعدة!L:L,MATCH(ahlamine!A305,القاعدة!$A:$A,0))," ")</f>
        <v>7.64</v>
      </c>
      <c r="L305" s="136">
        <f t="shared" si="18"/>
        <v>6.99</v>
      </c>
      <c r="M305" s="31" t="str">
        <f t="shared" si="19"/>
        <v>لوحة الشرف</v>
      </c>
      <c r="N305" s="141">
        <f>IFERROR(RANK(L305,ahlamine31)+COUNTIF($L$10:L305,L305)-1," ")</f>
        <v>78</v>
      </c>
      <c r="O305" s="141">
        <v>296</v>
      </c>
      <c r="P305" s="137"/>
    </row>
    <row r="306" spans="1:16" x14ac:dyDescent="0.3">
      <c r="A306" s="140" t="str">
        <f t="shared" si="17"/>
        <v>أهلامين_297</v>
      </c>
      <c r="B306" s="30" t="str">
        <f>C306&amp;"_"&amp;COUNTIF($C$10:$C$10:C306,C306)</f>
        <v>6APG-8_24</v>
      </c>
      <c r="C306" s="131" t="str">
        <f>IFERROR(INDEX(القاعدة!C:C,MATCH(ahlamine!A306,القاعدة!$A:$A,0))," ")</f>
        <v>6APG-8</v>
      </c>
      <c r="D306" s="131" t="str">
        <f>IFERROR(INDEX(القاعدة!D:D,MATCH(ahlamine!A306,القاعدة!$A:$A,0))," ")</f>
        <v>E149099450</v>
      </c>
      <c r="E306" s="131" t="str">
        <f>IFERROR(INDEX(القاعدة!E:E,MATCH(ahlamine!A306,القاعدة!$A:$A,0))," ")</f>
        <v>أهلمين24</v>
      </c>
      <c r="F306" s="131" t="str">
        <f>IFERROR(INDEX(القاعدة!F:F,MATCH(ahlamine!A306,القاعدة!$A:$A,0))," ")</f>
        <v>أنثى</v>
      </c>
      <c r="G306" s="131" t="str">
        <f>IFERROR(INDEX(القاعدة!G:G,MATCH(ahlamine!A306,القاعدة!$A:$A,0))," ")</f>
        <v xml:space="preserve"> </v>
      </c>
      <c r="H306" s="131">
        <f>IFERROR(INDEX(القاعدة!H:H,MATCH(ahlamine!A306,القاعدة!$A:$A,0))," ")</f>
        <v>1</v>
      </c>
      <c r="I306" s="131">
        <f>IFERROR(INDEX(القاعدة!I:I,MATCH(ahlamine!A306,القاعدة!$A:$A,0))," ")</f>
        <v>1</v>
      </c>
      <c r="J306" s="135">
        <f>IFERROR(INDEX(القاعدة!J:J,MATCH(ahlamine!A306,القاعدة!$A:$A,0))," ")</f>
        <v>5.0199999999999996</v>
      </c>
      <c r="K306" s="135">
        <f>IFERROR(INDEX(القاعدة!L:L,MATCH(ahlamine!A306,القاعدة!$A:$A,0))," ")</f>
        <v>5.61</v>
      </c>
      <c r="L306" s="136">
        <f t="shared" si="18"/>
        <v>5.3149999999999995</v>
      </c>
      <c r="M306" s="31" t="str">
        <f t="shared" si="19"/>
        <v/>
      </c>
      <c r="N306" s="141">
        <f>IFERROR(RANK(L306,ahlamine31)+COUNTIF($L$10:L306,L306)-1," ")</f>
        <v>308</v>
      </c>
      <c r="O306" s="141">
        <v>297</v>
      </c>
      <c r="P306" s="137"/>
    </row>
    <row r="307" spans="1:16" x14ac:dyDescent="0.3">
      <c r="A307" s="140" t="str">
        <f t="shared" si="17"/>
        <v>أهلامين_298</v>
      </c>
      <c r="B307" s="30" t="str">
        <f>C307&amp;"_"&amp;COUNTIF($C$10:$C$10:C307,C307)</f>
        <v>6APG-8_25</v>
      </c>
      <c r="C307" s="131" t="str">
        <f>IFERROR(INDEX(القاعدة!C:C,MATCH(ahlamine!A307,القاعدة!$A:$A,0))," ")</f>
        <v>6APG-8</v>
      </c>
      <c r="D307" s="131" t="str">
        <f>IFERROR(INDEX(القاعدة!D:D,MATCH(ahlamine!A307,القاعدة!$A:$A,0))," ")</f>
        <v>E149099452</v>
      </c>
      <c r="E307" s="131" t="str">
        <f>IFERROR(INDEX(القاعدة!E:E,MATCH(ahlamine!A307,القاعدة!$A:$A,0))," ")</f>
        <v>أهلمين25</v>
      </c>
      <c r="F307" s="131" t="str">
        <f>IFERROR(INDEX(القاعدة!F:F,MATCH(ahlamine!A307,القاعدة!$A:$A,0))," ")</f>
        <v>أنثى</v>
      </c>
      <c r="G307" s="131" t="str">
        <f>IFERROR(INDEX(القاعدة!G:G,MATCH(ahlamine!A307,القاعدة!$A:$A,0))," ")</f>
        <v xml:space="preserve"> </v>
      </c>
      <c r="H307" s="131">
        <f>IFERROR(INDEX(القاعدة!H:H,MATCH(ahlamine!A307,القاعدة!$A:$A,0))," ")</f>
        <v>1</v>
      </c>
      <c r="I307" s="131">
        <f>IFERROR(INDEX(القاعدة!I:I,MATCH(ahlamine!A307,القاعدة!$A:$A,0))," ")</f>
        <v>1</v>
      </c>
      <c r="J307" s="135">
        <f>IFERROR(INDEX(القاعدة!J:J,MATCH(ahlamine!A307,القاعدة!$A:$A,0))," ")</f>
        <v>5.35</v>
      </c>
      <c r="K307" s="135">
        <f>IFERROR(INDEX(القاعدة!L:L,MATCH(ahlamine!A307,القاعدة!$A:$A,0))," ")</f>
        <v>6.5</v>
      </c>
      <c r="L307" s="136">
        <f t="shared" si="18"/>
        <v>5.9249999999999998</v>
      </c>
      <c r="M307" s="31" t="str">
        <f t="shared" si="19"/>
        <v/>
      </c>
      <c r="N307" s="141">
        <f>IFERROR(RANK(L307,ahlamine31)+COUNTIF($L$10:L307,L307)-1," ")</f>
        <v>238</v>
      </c>
      <c r="O307" s="141">
        <v>298</v>
      </c>
      <c r="P307" s="137"/>
    </row>
    <row r="308" spans="1:16" x14ac:dyDescent="0.3">
      <c r="A308" s="140" t="str">
        <f t="shared" si="17"/>
        <v>أهلامين_299</v>
      </c>
      <c r="B308" s="30" t="str">
        <f>C308&amp;"_"&amp;COUNTIF($C$10:$C$10:C308,C308)</f>
        <v>6APG-8_26</v>
      </c>
      <c r="C308" s="131" t="str">
        <f>IFERROR(INDEX(القاعدة!C:C,MATCH(ahlamine!A308,القاعدة!$A:$A,0))," ")</f>
        <v>6APG-8</v>
      </c>
      <c r="D308" s="131" t="str">
        <f>IFERROR(INDEX(القاعدة!D:D,MATCH(ahlamine!A308,القاعدة!$A:$A,0))," ")</f>
        <v>E148200432</v>
      </c>
      <c r="E308" s="131" t="str">
        <f>IFERROR(INDEX(القاعدة!E:E,MATCH(ahlamine!A308,القاعدة!$A:$A,0))," ")</f>
        <v>أهلمين26</v>
      </c>
      <c r="F308" s="131" t="str">
        <f>IFERROR(INDEX(القاعدة!F:F,MATCH(ahlamine!A308,القاعدة!$A:$A,0))," ")</f>
        <v>أنثى</v>
      </c>
      <c r="G308" s="131" t="str">
        <f>IFERROR(INDEX(القاعدة!G:G,MATCH(ahlamine!A308,القاعدة!$A:$A,0))," ")</f>
        <v xml:space="preserve"> </v>
      </c>
      <c r="H308" s="131">
        <f>IFERROR(INDEX(القاعدة!H:H,MATCH(ahlamine!A308,القاعدة!$A:$A,0))," ")</f>
        <v>1</v>
      </c>
      <c r="I308" s="131">
        <f>IFERROR(INDEX(القاعدة!I:I,MATCH(ahlamine!A308,القاعدة!$A:$A,0))," ")</f>
        <v>1</v>
      </c>
      <c r="J308" s="135">
        <f>IFERROR(INDEX(القاعدة!J:J,MATCH(ahlamine!A308,القاعدة!$A:$A,0))," ")</f>
        <v>6.57</v>
      </c>
      <c r="K308" s="135">
        <f>IFERROR(INDEX(القاعدة!L:L,MATCH(ahlamine!A308,القاعدة!$A:$A,0))," ")</f>
        <v>7.16</v>
      </c>
      <c r="L308" s="136">
        <f t="shared" si="18"/>
        <v>6.8650000000000002</v>
      </c>
      <c r="M308" s="31" t="str">
        <f t="shared" si="19"/>
        <v>لوحة الشرف</v>
      </c>
      <c r="N308" s="141">
        <f>IFERROR(RANK(L308,ahlamine31)+COUNTIF($L$10:L308,L308)-1," ")</f>
        <v>108</v>
      </c>
      <c r="O308" s="141">
        <v>299</v>
      </c>
      <c r="P308" s="137"/>
    </row>
    <row r="309" spans="1:16" x14ac:dyDescent="0.3">
      <c r="A309" s="140" t="str">
        <f t="shared" si="17"/>
        <v>أهلامين_300</v>
      </c>
      <c r="B309" s="30" t="str">
        <f>C309&amp;"_"&amp;COUNTIF($C$10:$C$10:C309,C309)</f>
        <v>6APG-8_27</v>
      </c>
      <c r="C309" s="131" t="str">
        <f>IFERROR(INDEX(القاعدة!C:C,MATCH(ahlamine!A309,القاعدة!$A:$A,0))," ")</f>
        <v>6APG-8</v>
      </c>
      <c r="D309" s="131" t="str">
        <f>IFERROR(INDEX(القاعدة!D:D,MATCH(ahlamine!A309,القاعدة!$A:$A,0))," ")</f>
        <v>E149099454</v>
      </c>
      <c r="E309" s="131" t="str">
        <f>IFERROR(INDEX(القاعدة!E:E,MATCH(ahlamine!A309,القاعدة!$A:$A,0))," ")</f>
        <v>أهلمين27</v>
      </c>
      <c r="F309" s="131" t="str">
        <f>IFERROR(INDEX(القاعدة!F:F,MATCH(ahlamine!A309,القاعدة!$A:$A,0))," ")</f>
        <v>أنثى</v>
      </c>
      <c r="G309" s="131" t="str">
        <f>IFERROR(INDEX(القاعدة!G:G,MATCH(ahlamine!A309,القاعدة!$A:$A,0))," ")</f>
        <v xml:space="preserve"> </v>
      </c>
      <c r="H309" s="131">
        <f>IFERROR(INDEX(القاعدة!H:H,MATCH(ahlamine!A309,القاعدة!$A:$A,0))," ")</f>
        <v>1</v>
      </c>
      <c r="I309" s="131">
        <f>IFERROR(INDEX(القاعدة!I:I,MATCH(ahlamine!A309,القاعدة!$A:$A,0))," ")</f>
        <v>1</v>
      </c>
      <c r="J309" s="135">
        <f>IFERROR(INDEX(القاعدة!J:J,MATCH(ahlamine!A309,القاعدة!$A:$A,0))," ")</f>
        <v>6.8</v>
      </c>
      <c r="K309" s="135">
        <f>IFERROR(INDEX(القاعدة!L:L,MATCH(ahlamine!A309,القاعدة!$A:$A,0))," ")</f>
        <v>8.31</v>
      </c>
      <c r="L309" s="136">
        <f t="shared" si="18"/>
        <v>7.5549999999999997</v>
      </c>
      <c r="M309" s="31" t="str">
        <f t="shared" si="19"/>
        <v>تشجيع</v>
      </c>
      <c r="N309" s="141">
        <f>IFERROR(RANK(L309,ahlamine31)+COUNTIF($L$10:L309,L309)-1," ")</f>
        <v>48</v>
      </c>
      <c r="O309" s="141">
        <v>300</v>
      </c>
      <c r="P309" s="137"/>
    </row>
    <row r="310" spans="1:16" x14ac:dyDescent="0.3">
      <c r="A310" s="140" t="str">
        <f t="shared" si="17"/>
        <v>أهلامين_301</v>
      </c>
      <c r="B310" s="30" t="str">
        <f>C310&amp;"_"&amp;COUNTIF($C$10:$C$10:C310,C310)</f>
        <v>6APG-8_28</v>
      </c>
      <c r="C310" s="131" t="str">
        <f>IFERROR(INDEX(القاعدة!C:C,MATCH(ahlamine!A310,القاعدة!$A:$A,0))," ")</f>
        <v>6APG-8</v>
      </c>
      <c r="D310" s="131" t="str">
        <f>IFERROR(INDEX(القاعدة!D:D,MATCH(ahlamine!A310,القاعدة!$A:$A,0))," ")</f>
        <v>E149099457</v>
      </c>
      <c r="E310" s="131" t="str">
        <f>IFERROR(INDEX(القاعدة!E:E,MATCH(ahlamine!A310,القاعدة!$A:$A,0))," ")</f>
        <v>أهلمين28</v>
      </c>
      <c r="F310" s="131" t="str">
        <f>IFERROR(INDEX(القاعدة!F:F,MATCH(ahlamine!A310,القاعدة!$A:$A,0))," ")</f>
        <v>أنثى</v>
      </c>
      <c r="G310" s="131" t="str">
        <f>IFERROR(INDEX(القاعدة!G:G,MATCH(ahlamine!A310,القاعدة!$A:$A,0))," ")</f>
        <v xml:space="preserve"> </v>
      </c>
      <c r="H310" s="131">
        <f>IFERROR(INDEX(القاعدة!H:H,MATCH(ahlamine!A310,القاعدة!$A:$A,0))," ")</f>
        <v>1</v>
      </c>
      <c r="I310" s="131">
        <f>IFERROR(INDEX(القاعدة!I:I,MATCH(ahlamine!A310,القاعدة!$A:$A,0))," ")</f>
        <v>1</v>
      </c>
      <c r="J310" s="135">
        <f>IFERROR(INDEX(القاعدة!J:J,MATCH(ahlamine!A310,القاعدة!$A:$A,0))," ")</f>
        <v>6.13</v>
      </c>
      <c r="K310" s="135">
        <f>IFERROR(INDEX(القاعدة!L:L,MATCH(ahlamine!A310,القاعدة!$A:$A,0))," ")</f>
        <v>7.23</v>
      </c>
      <c r="L310" s="136">
        <f t="shared" si="18"/>
        <v>6.68</v>
      </c>
      <c r="M310" s="31" t="str">
        <f t="shared" si="19"/>
        <v>لوحة الشرف</v>
      </c>
      <c r="N310" s="141">
        <f>IFERROR(RANK(L310,ahlamine31)+COUNTIF($L$10:L310,L310)-1," ")</f>
        <v>118</v>
      </c>
      <c r="O310" s="141">
        <v>301</v>
      </c>
      <c r="P310" s="137"/>
    </row>
    <row r="311" spans="1:16" x14ac:dyDescent="0.3">
      <c r="A311" s="140" t="str">
        <f t="shared" si="17"/>
        <v>أهلامين_302</v>
      </c>
      <c r="B311" s="30" t="str">
        <f>C311&amp;"_"&amp;COUNTIF($C$10:$C$10:C311,C311)</f>
        <v>6APG-8_29</v>
      </c>
      <c r="C311" s="131" t="str">
        <f>IFERROR(INDEX(القاعدة!C:C,MATCH(ahlamine!A311,القاعدة!$A:$A,0))," ")</f>
        <v>6APG-8</v>
      </c>
      <c r="D311" s="131" t="str">
        <f>IFERROR(INDEX(القاعدة!D:D,MATCH(ahlamine!A311,القاعدة!$A:$A,0))," ")</f>
        <v>E149099460</v>
      </c>
      <c r="E311" s="131" t="str">
        <f>IFERROR(INDEX(القاعدة!E:E,MATCH(ahlamine!A311,القاعدة!$A:$A,0))," ")</f>
        <v>أهلمين29</v>
      </c>
      <c r="F311" s="131" t="str">
        <f>IFERROR(INDEX(القاعدة!F:F,MATCH(ahlamine!A311,القاعدة!$A:$A,0))," ")</f>
        <v>أنثى</v>
      </c>
      <c r="G311" s="131" t="str">
        <f>IFERROR(INDEX(القاعدة!G:G,MATCH(ahlamine!A311,القاعدة!$A:$A,0))," ")</f>
        <v xml:space="preserve"> </v>
      </c>
      <c r="H311" s="131">
        <f>IFERROR(INDEX(القاعدة!H:H,MATCH(ahlamine!A311,القاعدة!$A:$A,0))," ")</f>
        <v>1</v>
      </c>
      <c r="I311" s="131">
        <f>IFERROR(INDEX(القاعدة!I:I,MATCH(ahlamine!A311,القاعدة!$A:$A,0))," ")</f>
        <v>1</v>
      </c>
      <c r="J311" s="135">
        <f>IFERROR(INDEX(القاعدة!J:J,MATCH(ahlamine!A311,القاعدة!$A:$A,0))," ")</f>
        <v>5.38</v>
      </c>
      <c r="K311" s="135">
        <f>IFERROR(INDEX(القاعدة!L:L,MATCH(ahlamine!A311,القاعدة!$A:$A,0))," ")</f>
        <v>6.62</v>
      </c>
      <c r="L311" s="136">
        <f t="shared" si="18"/>
        <v>6</v>
      </c>
      <c r="M311" s="31" t="str">
        <f t="shared" si="19"/>
        <v>لوحة الشرف</v>
      </c>
      <c r="N311" s="141">
        <f>IFERROR(RANK(L311,ahlamine31)+COUNTIF($L$10:L311,L311)-1," ")</f>
        <v>228</v>
      </c>
      <c r="O311" s="141">
        <v>302</v>
      </c>
      <c r="P311" s="137"/>
    </row>
    <row r="312" spans="1:16" x14ac:dyDescent="0.3">
      <c r="A312" s="140" t="str">
        <f t="shared" si="17"/>
        <v>أهلامين_303</v>
      </c>
      <c r="B312" s="30" t="str">
        <f>C312&amp;"_"&amp;COUNTIF($C$10:$C$10:C312,C312)</f>
        <v>6APG-8_30</v>
      </c>
      <c r="C312" s="131" t="str">
        <f>IFERROR(INDEX(القاعدة!C:C,MATCH(ahlamine!A312,القاعدة!$A:$A,0))," ")</f>
        <v>6APG-8</v>
      </c>
      <c r="D312" s="131" t="str">
        <f>IFERROR(INDEX(القاعدة!D:D,MATCH(ahlamine!A312,القاعدة!$A:$A,0))," ")</f>
        <v>E149124248</v>
      </c>
      <c r="E312" s="131" t="str">
        <f>IFERROR(INDEX(القاعدة!E:E,MATCH(ahlamine!A312,القاعدة!$A:$A,0))," ")</f>
        <v>أهلمين30</v>
      </c>
      <c r="F312" s="131" t="str">
        <f>IFERROR(INDEX(القاعدة!F:F,MATCH(ahlamine!A312,القاعدة!$A:$A,0))," ")</f>
        <v>أنثى</v>
      </c>
      <c r="G312" s="131" t="str">
        <f>IFERROR(INDEX(القاعدة!G:G,MATCH(ahlamine!A312,القاعدة!$A:$A,0))," ")</f>
        <v xml:space="preserve"> </v>
      </c>
      <c r="H312" s="131">
        <f>IFERROR(INDEX(القاعدة!H:H,MATCH(ahlamine!A312,القاعدة!$A:$A,0))," ")</f>
        <v>1</v>
      </c>
      <c r="I312" s="131">
        <f>IFERROR(INDEX(القاعدة!I:I,MATCH(ahlamine!A312,القاعدة!$A:$A,0))," ")</f>
        <v>1</v>
      </c>
      <c r="J312" s="135">
        <f>IFERROR(INDEX(القاعدة!J:J,MATCH(ahlamine!A312,القاعدة!$A:$A,0))," ")</f>
        <v>5.38</v>
      </c>
      <c r="K312" s="135">
        <f>IFERROR(INDEX(القاعدة!L:L,MATCH(ahlamine!A312,القاعدة!$A:$A,0))," ")</f>
        <v>5.99</v>
      </c>
      <c r="L312" s="136">
        <f t="shared" si="18"/>
        <v>5.6850000000000005</v>
      </c>
      <c r="M312" s="31" t="str">
        <f t="shared" si="19"/>
        <v/>
      </c>
      <c r="N312" s="141">
        <f>IFERROR(RANK(L312,ahlamine31)+COUNTIF($L$10:L312,L312)-1," ")</f>
        <v>268</v>
      </c>
      <c r="O312" s="141">
        <v>303</v>
      </c>
      <c r="P312" s="137"/>
    </row>
    <row r="313" spans="1:16" x14ac:dyDescent="0.3">
      <c r="A313" s="140" t="str">
        <f t="shared" si="17"/>
        <v>أهلامين_304</v>
      </c>
      <c r="B313" s="30" t="str">
        <f>C313&amp;"_"&amp;COUNTIF($C$10:$C$10:C313,C313)</f>
        <v>6APG-8_31</v>
      </c>
      <c r="C313" s="131" t="str">
        <f>IFERROR(INDEX(القاعدة!C:C,MATCH(ahlamine!A313,القاعدة!$A:$A,0))," ")</f>
        <v>6APG-8</v>
      </c>
      <c r="D313" s="131" t="str">
        <f>IFERROR(INDEX(القاعدة!D:D,MATCH(ahlamine!A313,القاعدة!$A:$A,0))," ")</f>
        <v>E149124249</v>
      </c>
      <c r="E313" s="131" t="str">
        <f>IFERROR(INDEX(القاعدة!E:E,MATCH(ahlamine!A313,القاعدة!$A:$A,0))," ")</f>
        <v>أهلمين31</v>
      </c>
      <c r="F313" s="131" t="str">
        <f>IFERROR(INDEX(القاعدة!F:F,MATCH(ahlamine!A313,القاعدة!$A:$A,0))," ")</f>
        <v>ذكر</v>
      </c>
      <c r="G313" s="131" t="str">
        <f>IFERROR(INDEX(القاعدة!G:G,MATCH(ahlamine!A313,القاعدة!$A:$A,0))," ")</f>
        <v xml:space="preserve"> </v>
      </c>
      <c r="H313" s="131">
        <f>IFERROR(INDEX(القاعدة!H:H,MATCH(ahlamine!A313,القاعدة!$A:$A,0))," ")</f>
        <v>1</v>
      </c>
      <c r="I313" s="131">
        <f>IFERROR(INDEX(القاعدة!I:I,MATCH(ahlamine!A313,القاعدة!$A:$A,0))," ")</f>
        <v>1</v>
      </c>
      <c r="J313" s="135">
        <f>IFERROR(INDEX(القاعدة!J:J,MATCH(ahlamine!A313,القاعدة!$A:$A,0))," ")</f>
        <v>6.71</v>
      </c>
      <c r="K313" s="135">
        <f>IFERROR(INDEX(القاعدة!L:L,MATCH(ahlamine!A313,القاعدة!$A:$A,0))," ")</f>
        <v>7.17</v>
      </c>
      <c r="L313" s="136">
        <f t="shared" si="18"/>
        <v>6.9399999999999995</v>
      </c>
      <c r="M313" s="31" t="str">
        <f t="shared" si="19"/>
        <v>لوحة الشرف</v>
      </c>
      <c r="N313" s="141">
        <f>IFERROR(RANK(L313,ahlamine31)+COUNTIF($L$10:L313,L313)-1," ")</f>
        <v>98</v>
      </c>
      <c r="O313" s="141">
        <v>304</v>
      </c>
      <c r="P313" s="137"/>
    </row>
    <row r="314" spans="1:16" x14ac:dyDescent="0.3">
      <c r="A314" s="140" t="str">
        <f t="shared" si="17"/>
        <v>أهلامين_305</v>
      </c>
      <c r="B314" s="30" t="str">
        <f>C314&amp;"_"&amp;COUNTIF($C$10:$C$10:C314,C314)</f>
        <v>6APG-8_32</v>
      </c>
      <c r="C314" s="131" t="str">
        <f>IFERROR(INDEX(القاعدة!C:C,MATCH(ahlamine!A314,القاعدة!$A:$A,0))," ")</f>
        <v>6APG-8</v>
      </c>
      <c r="D314" s="131" t="str">
        <f>IFERROR(INDEX(القاعدة!D:D,MATCH(ahlamine!A314,القاعدة!$A:$A,0))," ")</f>
        <v>E149124250</v>
      </c>
      <c r="E314" s="131" t="str">
        <f>IFERROR(INDEX(القاعدة!E:E,MATCH(ahlamine!A314,القاعدة!$A:$A,0))," ")</f>
        <v>أهلمين32</v>
      </c>
      <c r="F314" s="131" t="str">
        <f>IFERROR(INDEX(القاعدة!F:F,MATCH(ahlamine!A314,القاعدة!$A:$A,0))," ")</f>
        <v>ذكر</v>
      </c>
      <c r="G314" s="131" t="str">
        <f>IFERROR(INDEX(القاعدة!G:G,MATCH(ahlamine!A314,القاعدة!$A:$A,0))," ")</f>
        <v xml:space="preserve"> </v>
      </c>
      <c r="H314" s="131">
        <f>IFERROR(INDEX(القاعدة!H:H,MATCH(ahlamine!A314,القاعدة!$A:$A,0))," ")</f>
        <v>1</v>
      </c>
      <c r="I314" s="131">
        <f>IFERROR(INDEX(القاعدة!I:I,MATCH(ahlamine!A314,القاعدة!$A:$A,0))," ")</f>
        <v>1</v>
      </c>
      <c r="J314" s="135">
        <f>IFERROR(INDEX(القاعدة!J:J,MATCH(ahlamine!A314,القاعدة!$A:$A,0))," ")</f>
        <v>6.33</v>
      </c>
      <c r="K314" s="135">
        <f>IFERROR(INDEX(القاعدة!L:L,MATCH(ahlamine!A314,القاعدة!$A:$A,0))," ")</f>
        <v>6.65</v>
      </c>
      <c r="L314" s="136">
        <f t="shared" si="18"/>
        <v>6.49</v>
      </c>
      <c r="M314" s="31" t="str">
        <f t="shared" si="19"/>
        <v>لوحة الشرف</v>
      </c>
      <c r="N314" s="141">
        <f>IFERROR(RANK(L314,ahlamine31)+COUNTIF($L$10:L314,L314)-1," ")</f>
        <v>168</v>
      </c>
      <c r="O314" s="141">
        <v>305</v>
      </c>
      <c r="P314" s="137"/>
    </row>
    <row r="315" spans="1:16" x14ac:dyDescent="0.3">
      <c r="A315" s="140" t="str">
        <f t="shared" si="17"/>
        <v>أهلامين_306</v>
      </c>
      <c r="B315" s="30" t="str">
        <f>C315&amp;"_"&amp;COUNTIF($C$10:$C$10:C315,C315)</f>
        <v>6APG-8_33</v>
      </c>
      <c r="C315" s="131" t="str">
        <f>IFERROR(INDEX(القاعدة!C:C,MATCH(ahlamine!A315,القاعدة!$A:$A,0))," ")</f>
        <v>6APG-8</v>
      </c>
      <c r="D315" s="131" t="str">
        <f>IFERROR(INDEX(القاعدة!D:D,MATCH(ahlamine!A315,القاعدة!$A:$A,0))," ")</f>
        <v>G131742576</v>
      </c>
      <c r="E315" s="131" t="str">
        <f>IFERROR(INDEX(القاعدة!E:E,MATCH(ahlamine!A315,القاعدة!$A:$A,0))," ")</f>
        <v>أهلمين33</v>
      </c>
      <c r="F315" s="131" t="str">
        <f>IFERROR(INDEX(القاعدة!F:F,MATCH(ahlamine!A315,القاعدة!$A:$A,0))," ")</f>
        <v>أنثى</v>
      </c>
      <c r="G315" s="131" t="str">
        <f>IFERROR(INDEX(القاعدة!G:G,MATCH(ahlamine!A315,القاعدة!$A:$A,0))," ")</f>
        <v xml:space="preserve"> </v>
      </c>
      <c r="H315" s="131">
        <f>IFERROR(INDEX(القاعدة!H:H,MATCH(ahlamine!A315,القاعدة!$A:$A,0))," ")</f>
        <v>1</v>
      </c>
      <c r="I315" s="131">
        <f>IFERROR(INDEX(القاعدة!I:I,MATCH(ahlamine!A315,القاعدة!$A:$A,0))," ")</f>
        <v>1</v>
      </c>
      <c r="J315" s="135">
        <f>IFERROR(INDEX(القاعدة!J:J,MATCH(ahlamine!A315,القاعدة!$A:$A,0))," ")</f>
        <v>6.27</v>
      </c>
      <c r="K315" s="135">
        <f>IFERROR(INDEX(القاعدة!L:L,MATCH(ahlamine!A315,القاعدة!$A:$A,0))," ")</f>
        <v>7</v>
      </c>
      <c r="L315" s="136">
        <f t="shared" si="18"/>
        <v>6.6349999999999998</v>
      </c>
      <c r="M315" s="31" t="str">
        <f t="shared" si="19"/>
        <v>لوحة الشرف</v>
      </c>
      <c r="N315" s="141">
        <f>IFERROR(RANK(L315,ahlamine31)+COUNTIF($L$10:L315,L315)-1," ")</f>
        <v>138</v>
      </c>
      <c r="O315" s="141">
        <v>306</v>
      </c>
      <c r="P315" s="137"/>
    </row>
    <row r="316" spans="1:16" x14ac:dyDescent="0.3">
      <c r="A316" s="140" t="str">
        <f t="shared" si="17"/>
        <v>أهلامين_307</v>
      </c>
      <c r="B316" s="30" t="str">
        <f>C316&amp;"_"&amp;COUNTIF($C$10:$C$10:C316,C316)</f>
        <v>6APG-8_34</v>
      </c>
      <c r="C316" s="131" t="str">
        <f>IFERROR(INDEX(القاعدة!C:C,MATCH(ahlamine!A316,القاعدة!$A:$A,0))," ")</f>
        <v>6APG-8</v>
      </c>
      <c r="D316" s="131" t="str">
        <f>IFERROR(INDEX(القاعدة!D:D,MATCH(ahlamine!A316,القاعدة!$A:$A,0))," ")</f>
        <v>J130085629</v>
      </c>
      <c r="E316" s="131" t="str">
        <f>IFERROR(INDEX(القاعدة!E:E,MATCH(ahlamine!A316,القاعدة!$A:$A,0))," ")</f>
        <v>أهلمين34</v>
      </c>
      <c r="F316" s="131" t="str">
        <f>IFERROR(INDEX(القاعدة!F:F,MATCH(ahlamine!A316,القاعدة!$A:$A,0))," ")</f>
        <v>ذكر</v>
      </c>
      <c r="G316" s="131" t="str">
        <f>IFERROR(INDEX(القاعدة!G:G,MATCH(ahlamine!A316,القاعدة!$A:$A,0))," ")</f>
        <v xml:space="preserve"> </v>
      </c>
      <c r="H316" s="131">
        <f>IFERROR(INDEX(القاعدة!H:H,MATCH(ahlamine!A316,القاعدة!$A:$A,0))," ")</f>
        <v>1</v>
      </c>
      <c r="I316" s="131">
        <f>IFERROR(INDEX(القاعدة!I:I,MATCH(ahlamine!A316,القاعدة!$A:$A,0))," ")</f>
        <v>2</v>
      </c>
      <c r="J316" s="135">
        <f>IFERROR(INDEX(القاعدة!J:J,MATCH(ahlamine!A316,القاعدة!$A:$A,0))," ")</f>
        <v>5.17</v>
      </c>
      <c r="K316" s="135">
        <f>IFERROR(INDEX(القاعدة!L:L,MATCH(ahlamine!A316,القاعدة!$A:$A,0))," ")</f>
        <v>4.16</v>
      </c>
      <c r="L316" s="136">
        <f t="shared" si="18"/>
        <v>4.665</v>
      </c>
      <c r="M316" s="31" t="str">
        <f t="shared" si="19"/>
        <v/>
      </c>
      <c r="N316" s="141">
        <f>IFERROR(RANK(L316,ahlamine31)+COUNTIF($L$10:L316,L316)-1," ")</f>
        <v>358</v>
      </c>
      <c r="O316" s="141">
        <v>307</v>
      </c>
      <c r="P316" s="137"/>
    </row>
    <row r="317" spans="1:16" x14ac:dyDescent="0.3">
      <c r="A317" s="140" t="str">
        <f t="shared" si="17"/>
        <v>أهلامين_308</v>
      </c>
      <c r="B317" s="30" t="str">
        <f>C317&amp;"_"&amp;COUNTIF($C$10:$C$10:C317,C317)</f>
        <v>6APG-8_35</v>
      </c>
      <c r="C317" s="131" t="str">
        <f>IFERROR(INDEX(القاعدة!C:C,MATCH(ahlamine!A317,القاعدة!$A:$A,0))," ")</f>
        <v>6APG-8</v>
      </c>
      <c r="D317" s="131" t="str">
        <f>IFERROR(INDEX(القاعدة!D:D,MATCH(ahlamine!A317,القاعدة!$A:$A,0))," ")</f>
        <v>E140099484</v>
      </c>
      <c r="E317" s="131" t="str">
        <f>IFERROR(INDEX(القاعدة!E:E,MATCH(ahlamine!A317,القاعدة!$A:$A,0))," ")</f>
        <v>أهلمين35</v>
      </c>
      <c r="F317" s="131" t="str">
        <f>IFERROR(INDEX(القاعدة!F:F,MATCH(ahlamine!A317,القاعدة!$A:$A,0))," ")</f>
        <v>ذكر</v>
      </c>
      <c r="G317" s="131" t="str">
        <f>IFERROR(INDEX(القاعدة!G:G,MATCH(ahlamine!A317,القاعدة!$A:$A,0))," ")</f>
        <v xml:space="preserve"> </v>
      </c>
      <c r="H317" s="131">
        <f>IFERROR(INDEX(القاعدة!H:H,MATCH(ahlamine!A317,القاعدة!$A:$A,0))," ")</f>
        <v>1</v>
      </c>
      <c r="I317" s="131">
        <f>IFERROR(INDEX(القاعدة!I:I,MATCH(ahlamine!A317,القاعدة!$A:$A,0))," ")</f>
        <v>1</v>
      </c>
      <c r="J317" s="135">
        <f>IFERROR(INDEX(القاعدة!J:J,MATCH(ahlamine!A317,القاعدة!$A:$A,0))," ")</f>
        <v>5.15</v>
      </c>
      <c r="K317" s="135">
        <f>IFERROR(INDEX(القاعدة!L:L,MATCH(ahlamine!A317,القاعدة!$A:$A,0))," ")</f>
        <v>4.75</v>
      </c>
      <c r="L317" s="136">
        <f t="shared" si="18"/>
        <v>4.95</v>
      </c>
      <c r="M317" s="31" t="str">
        <f t="shared" si="19"/>
        <v/>
      </c>
      <c r="N317" s="141">
        <f>IFERROR(RANK(L317,ahlamine31)+COUNTIF($L$10:L317,L317)-1," ")</f>
        <v>328</v>
      </c>
      <c r="O317" s="141">
        <v>308</v>
      </c>
      <c r="P317" s="137"/>
    </row>
    <row r="318" spans="1:16" x14ac:dyDescent="0.3">
      <c r="A318" s="140" t="str">
        <f t="shared" si="17"/>
        <v>أهلامين_309</v>
      </c>
      <c r="B318" s="30" t="str">
        <f>C318&amp;"_"&amp;COUNTIF($C$10:$C$10:C318,C318)</f>
        <v>6APG-8_36</v>
      </c>
      <c r="C318" s="131" t="str">
        <f>IFERROR(INDEX(القاعدة!C:C,MATCH(ahlamine!A318,القاعدة!$A:$A,0))," ")</f>
        <v>6APG-8</v>
      </c>
      <c r="D318" s="131" t="str">
        <f>IFERROR(INDEX(القاعدة!D:D,MATCH(ahlamine!A318,القاعدة!$A:$A,0))," ")</f>
        <v>E142236471</v>
      </c>
      <c r="E318" s="131" t="str">
        <f>IFERROR(INDEX(القاعدة!E:E,MATCH(ahlamine!A318,القاعدة!$A:$A,0))," ")</f>
        <v>أهلمين36</v>
      </c>
      <c r="F318" s="131" t="str">
        <f>IFERROR(INDEX(القاعدة!F:F,MATCH(ahlamine!A318,القاعدة!$A:$A,0))," ")</f>
        <v>أنثى</v>
      </c>
      <c r="G318" s="131" t="str">
        <f>IFERROR(INDEX(القاعدة!G:G,MATCH(ahlamine!A318,القاعدة!$A:$A,0))," ")</f>
        <v xml:space="preserve"> </v>
      </c>
      <c r="H318" s="131">
        <f>IFERROR(INDEX(القاعدة!H:H,MATCH(ahlamine!A318,القاعدة!$A:$A,0))," ")</f>
        <v>1</v>
      </c>
      <c r="I318" s="131">
        <f>IFERROR(INDEX(القاعدة!I:I,MATCH(ahlamine!A318,القاعدة!$A:$A,0))," ")</f>
        <v>1</v>
      </c>
      <c r="J318" s="135">
        <f>IFERROR(INDEX(القاعدة!J:J,MATCH(ahlamine!A318,القاعدة!$A:$A,0))," ")</f>
        <v>6.49</v>
      </c>
      <c r="K318" s="135">
        <f>IFERROR(INDEX(القاعدة!L:L,MATCH(ahlamine!A318,القاعدة!$A:$A,0))," ")</f>
        <v>7.92</v>
      </c>
      <c r="L318" s="136">
        <f t="shared" si="18"/>
        <v>7.2050000000000001</v>
      </c>
      <c r="M318" s="31" t="str">
        <f t="shared" si="19"/>
        <v>تشجيع</v>
      </c>
      <c r="N318" s="141">
        <f>IFERROR(RANK(L318,ahlamine31)+COUNTIF($L$10:L318,L318)-1," ")</f>
        <v>68</v>
      </c>
      <c r="O318" s="141">
        <v>309</v>
      </c>
      <c r="P318" s="137"/>
    </row>
    <row r="319" spans="1:16" x14ac:dyDescent="0.3">
      <c r="A319" s="140" t="str">
        <f t="shared" si="17"/>
        <v>أهلامين_310</v>
      </c>
      <c r="B319" s="30" t="str">
        <f>C319&amp;"_"&amp;COUNTIF($C$10:$C$10:C319,C319)</f>
        <v>6APG-8_37</v>
      </c>
      <c r="C319" s="131" t="str">
        <f>IFERROR(INDEX(القاعدة!C:C,MATCH(ahlamine!A319,القاعدة!$A:$A,0))," ")</f>
        <v>6APG-8</v>
      </c>
      <c r="D319" s="131" t="str">
        <f>IFERROR(INDEX(القاعدة!D:D,MATCH(ahlamine!A319,القاعدة!$A:$A,0))," ")</f>
        <v>G142001025</v>
      </c>
      <c r="E319" s="131" t="str">
        <f>IFERROR(INDEX(القاعدة!E:E,MATCH(ahlamine!A319,القاعدة!$A:$A,0))," ")</f>
        <v>أهلمين37</v>
      </c>
      <c r="F319" s="131" t="str">
        <f>IFERROR(INDEX(القاعدة!F:F,MATCH(ahlamine!A319,القاعدة!$A:$A,0))," ")</f>
        <v>ذكر</v>
      </c>
      <c r="G319" s="131" t="str">
        <f>IFERROR(INDEX(القاعدة!G:G,MATCH(ahlamine!A319,القاعدة!$A:$A,0))," ")</f>
        <v xml:space="preserve"> </v>
      </c>
      <c r="H319" s="131" t="str">
        <f>IFERROR(INDEX(القاعدة!H:H,MATCH(ahlamine!A319,القاعدة!$A:$A,0))," ")</f>
        <v xml:space="preserve"> </v>
      </c>
      <c r="I319" s="131">
        <f>IFERROR(INDEX(القاعدة!I:I,MATCH(ahlamine!A319,القاعدة!$A:$A,0))," ")</f>
        <v>1</v>
      </c>
      <c r="J319" s="135">
        <f>IFERROR(INDEX(القاعدة!J:J,MATCH(ahlamine!A319,القاعدة!$A:$A,0))," ")</f>
        <v>6.32</v>
      </c>
      <c r="K319" s="135">
        <f>IFERROR(INDEX(القاعدة!L:L,MATCH(ahlamine!A319,القاعدة!$A:$A,0))," ")</f>
        <v>7.01</v>
      </c>
      <c r="L319" s="136">
        <f t="shared" si="18"/>
        <v>6.665</v>
      </c>
      <c r="M319" s="31" t="str">
        <f t="shared" si="19"/>
        <v>لوحة الشرف</v>
      </c>
      <c r="N319" s="141">
        <f>IFERROR(RANK(L319,ahlamine31)+COUNTIF($L$10:L319,L319)-1," ")</f>
        <v>128</v>
      </c>
      <c r="O319" s="141">
        <v>310</v>
      </c>
      <c r="P319" s="137"/>
    </row>
    <row r="320" spans="1:16" x14ac:dyDescent="0.3">
      <c r="A320" s="140" t="str">
        <f t="shared" si="17"/>
        <v>أهلامين_311</v>
      </c>
      <c r="B320" s="30" t="str">
        <f>C320&amp;"_"&amp;COUNTIF($C$10:$C$10:C320,C320)</f>
        <v>6APG-8_38</v>
      </c>
      <c r="C320" s="131" t="str">
        <f>IFERROR(INDEX(القاعدة!C:C,MATCH(ahlamine!A320,القاعدة!$A:$A,0))," ")</f>
        <v>6APG-8</v>
      </c>
      <c r="D320" s="131" t="str">
        <f>IFERROR(INDEX(القاعدة!D:D,MATCH(ahlamine!A320,القاعدة!$A:$A,0))," ")</f>
        <v>E149099458</v>
      </c>
      <c r="E320" s="131" t="str">
        <f>IFERROR(INDEX(القاعدة!E:E,MATCH(ahlamine!A320,القاعدة!$A:$A,0))," ")</f>
        <v>أهلمين38</v>
      </c>
      <c r="F320" s="131" t="str">
        <f>IFERROR(INDEX(القاعدة!F:F,MATCH(ahlamine!A320,القاعدة!$A:$A,0))," ")</f>
        <v>أنثى</v>
      </c>
      <c r="G320" s="131" t="str">
        <f>IFERROR(INDEX(القاعدة!G:G,MATCH(ahlamine!A320,القاعدة!$A:$A,0))," ")</f>
        <v xml:space="preserve"> </v>
      </c>
      <c r="H320" s="131">
        <f>IFERROR(INDEX(القاعدة!H:H,MATCH(ahlamine!A320,القاعدة!$A:$A,0))," ")</f>
        <v>1</v>
      </c>
      <c r="I320" s="131">
        <f>IFERROR(INDEX(القاعدة!I:I,MATCH(ahlamine!A320,القاعدة!$A:$A,0))," ")</f>
        <v>1</v>
      </c>
      <c r="J320" s="135">
        <f>IFERROR(INDEX(القاعدة!J:J,MATCH(ahlamine!A320,القاعدة!$A:$A,0))," ")</f>
        <v>5.64</v>
      </c>
      <c r="K320" s="135">
        <f>IFERROR(INDEX(القاعدة!L:L,MATCH(ahlamine!A320,القاعدة!$A:$A,0))," ")</f>
        <v>6.93</v>
      </c>
      <c r="L320" s="136">
        <f t="shared" si="18"/>
        <v>6.2850000000000001</v>
      </c>
      <c r="M320" s="31" t="str">
        <f t="shared" si="19"/>
        <v>لوحة الشرف</v>
      </c>
      <c r="N320" s="141">
        <f>IFERROR(RANK(L320,ahlamine31)+COUNTIF($L$10:L320,L320)-1," ")</f>
        <v>198</v>
      </c>
      <c r="O320" s="141">
        <v>311</v>
      </c>
      <c r="P320" s="137"/>
    </row>
    <row r="321" spans="1:16" x14ac:dyDescent="0.3">
      <c r="A321" s="140" t="str">
        <f t="shared" si="17"/>
        <v>أهلامين_312</v>
      </c>
      <c r="B321" s="30" t="str">
        <f>C321&amp;"_"&amp;COUNTIF($C$10:$C$10:C321,C321)</f>
        <v>6APG-8_39</v>
      </c>
      <c r="C321" s="131" t="str">
        <f>IFERROR(INDEX(القاعدة!C:C,MATCH(ahlamine!A321,القاعدة!$A:$A,0))," ")</f>
        <v>6APG-8</v>
      </c>
      <c r="D321" s="131" t="str">
        <f>IFERROR(INDEX(القاعدة!D:D,MATCH(ahlamine!A321,القاعدة!$A:$A,0))," ")</f>
        <v>J133488430</v>
      </c>
      <c r="E321" s="131" t="str">
        <f>IFERROR(INDEX(القاعدة!E:E,MATCH(ahlamine!A321,القاعدة!$A:$A,0))," ")</f>
        <v>أهلمين39</v>
      </c>
      <c r="F321" s="131" t="str">
        <f>IFERROR(INDEX(القاعدة!F:F,MATCH(ahlamine!A321,القاعدة!$A:$A,0))," ")</f>
        <v>أنثى</v>
      </c>
      <c r="G321" s="131" t="str">
        <f>IFERROR(INDEX(القاعدة!G:G,MATCH(ahlamine!A321,القاعدة!$A:$A,0))," ")</f>
        <v xml:space="preserve"> </v>
      </c>
      <c r="H321" s="131">
        <f>IFERROR(INDEX(القاعدة!H:H,MATCH(ahlamine!A321,القاعدة!$A:$A,0))," ")</f>
        <v>1</v>
      </c>
      <c r="I321" s="131">
        <f>IFERROR(INDEX(القاعدة!I:I,MATCH(ahlamine!A321,القاعدة!$A:$A,0))," ")</f>
        <v>1</v>
      </c>
      <c r="J321" s="135">
        <f>IFERROR(INDEX(القاعدة!J:J,MATCH(ahlamine!A321,القاعدة!$A:$A,0))," ")</f>
        <v>5.85</v>
      </c>
      <c r="K321" s="135">
        <f>IFERROR(INDEX(القاعدة!L:L,MATCH(ahlamine!A321,القاعدة!$A:$A,0))," ")</f>
        <v>7.15</v>
      </c>
      <c r="L321" s="136">
        <f t="shared" si="18"/>
        <v>6.5</v>
      </c>
      <c r="M321" s="31" t="str">
        <f t="shared" si="19"/>
        <v>لوحة الشرف</v>
      </c>
      <c r="N321" s="141">
        <f>IFERROR(RANK(L321,ahlamine31)+COUNTIF($L$10:L321,L321)-1," ")</f>
        <v>158</v>
      </c>
      <c r="O321" s="141">
        <v>312</v>
      </c>
      <c r="P321" s="137"/>
    </row>
    <row r="322" spans="1:16" x14ac:dyDescent="0.3">
      <c r="A322" s="140" t="str">
        <f t="shared" si="17"/>
        <v>أهلامين_313</v>
      </c>
      <c r="B322" s="30" t="str">
        <f>C322&amp;"_"&amp;COUNTIF($C$10:$C$10:C322,C322)</f>
        <v>6APG-9_1</v>
      </c>
      <c r="C322" s="131" t="str">
        <f>IFERROR(INDEX(القاعدة!C:C,MATCH(ahlamine!A322,القاعدة!$A:$A,0))," ")</f>
        <v>6APG-9</v>
      </c>
      <c r="D322" s="131" t="str">
        <f>IFERROR(INDEX(القاعدة!D:D,MATCH(ahlamine!A322,القاعدة!$A:$A,0))," ")</f>
        <v>D133174574</v>
      </c>
      <c r="E322" s="131" t="str">
        <f>IFERROR(INDEX(القاعدة!E:E,MATCH(ahlamine!A322,القاعدة!$A:$A,0))," ")</f>
        <v>أهلمين1</v>
      </c>
      <c r="F322" s="131" t="str">
        <f>IFERROR(INDEX(القاعدة!F:F,MATCH(ahlamine!A322,القاعدة!$A:$A,0))," ")</f>
        <v>أنثى</v>
      </c>
      <c r="G322" s="131" t="str">
        <f>IFERROR(INDEX(القاعدة!G:G,MATCH(ahlamine!A322,القاعدة!$A:$A,0))," ")</f>
        <v xml:space="preserve"> </v>
      </c>
      <c r="H322" s="131">
        <f>IFERROR(INDEX(القاعدة!H:H,MATCH(ahlamine!A322,القاعدة!$A:$A,0))," ")</f>
        <v>1</v>
      </c>
      <c r="I322" s="131">
        <f>IFERROR(INDEX(القاعدة!I:I,MATCH(ahlamine!A322,القاعدة!$A:$A,0))," ")</f>
        <v>1</v>
      </c>
      <c r="J322" s="135">
        <f>IFERROR(INDEX(القاعدة!J:J,MATCH(ahlamine!A322,القاعدة!$A:$A,0))," ")</f>
        <v>8.61</v>
      </c>
      <c r="K322" s="135">
        <f>IFERROR(INDEX(القاعدة!L:L,MATCH(ahlamine!A322,القاعدة!$A:$A,0))," ")</f>
        <v>9.57</v>
      </c>
      <c r="L322" s="136">
        <f t="shared" si="18"/>
        <v>9.09</v>
      </c>
      <c r="M322" s="31" t="str">
        <f t="shared" si="19"/>
        <v>تنويه</v>
      </c>
      <c r="N322" s="141">
        <f>IFERROR(RANK(L322,ahlamine31)+COUNTIF($L$10:L322,L322)-1," ")</f>
        <v>9</v>
      </c>
      <c r="O322" s="141">
        <v>313</v>
      </c>
      <c r="P322" s="137"/>
    </row>
    <row r="323" spans="1:16" x14ac:dyDescent="0.3">
      <c r="A323" s="140" t="str">
        <f t="shared" si="17"/>
        <v>أهلامين_314</v>
      </c>
      <c r="B323" s="30" t="str">
        <f>C323&amp;"_"&amp;COUNTIF($C$10:$C$10:C323,C323)</f>
        <v>6APG-9_2</v>
      </c>
      <c r="C323" s="131" t="str">
        <f>IFERROR(INDEX(القاعدة!C:C,MATCH(ahlamine!A323,القاعدة!$A:$A,0))," ")</f>
        <v>6APG-9</v>
      </c>
      <c r="D323" s="131" t="str">
        <f>IFERROR(INDEX(القاعدة!D:D,MATCH(ahlamine!A323,القاعدة!$A:$A,0))," ")</f>
        <v>E132012602</v>
      </c>
      <c r="E323" s="131" t="str">
        <f>IFERROR(INDEX(القاعدة!E:E,MATCH(ahlamine!A323,القاعدة!$A:$A,0))," ")</f>
        <v>أهلمين2</v>
      </c>
      <c r="F323" s="131" t="str">
        <f>IFERROR(INDEX(القاعدة!F:F,MATCH(ahlamine!A323,القاعدة!$A:$A,0))," ")</f>
        <v>أنثى</v>
      </c>
      <c r="G323" s="131" t="str">
        <f>IFERROR(INDEX(القاعدة!G:G,MATCH(ahlamine!A323,القاعدة!$A:$A,0))," ")</f>
        <v xml:space="preserve"> </v>
      </c>
      <c r="H323" s="131">
        <f>IFERROR(INDEX(القاعدة!H:H,MATCH(ahlamine!A323,القاعدة!$A:$A,0))," ")</f>
        <v>1</v>
      </c>
      <c r="I323" s="131">
        <f>IFERROR(INDEX(القاعدة!I:I,MATCH(ahlamine!A323,القاعدة!$A:$A,0))," ")</f>
        <v>1</v>
      </c>
      <c r="J323" s="135">
        <f>IFERROR(INDEX(القاعدة!J:J,MATCH(ahlamine!A323,القاعدة!$A:$A,0))," ")</f>
        <v>5.39</v>
      </c>
      <c r="K323" s="135">
        <f>IFERROR(INDEX(القاعدة!L:L,MATCH(ahlamine!A323,القاعدة!$A:$A,0))," ")</f>
        <v>6.44</v>
      </c>
      <c r="L323" s="136">
        <f t="shared" si="18"/>
        <v>5.915</v>
      </c>
      <c r="M323" s="31" t="str">
        <f t="shared" si="19"/>
        <v/>
      </c>
      <c r="N323" s="141">
        <f>IFERROR(RANK(L323,ahlamine31)+COUNTIF($L$10:L323,L323)-1," ")</f>
        <v>249</v>
      </c>
      <c r="O323" s="141">
        <v>314</v>
      </c>
      <c r="P323" s="137"/>
    </row>
    <row r="324" spans="1:16" x14ac:dyDescent="0.3">
      <c r="A324" s="140" t="str">
        <f t="shared" si="17"/>
        <v>أهلامين_315</v>
      </c>
      <c r="B324" s="30" t="str">
        <f>C324&amp;"_"&amp;COUNTIF($C$10:$C$10:C324,C324)</f>
        <v>6APG-9_3</v>
      </c>
      <c r="C324" s="131" t="str">
        <f>IFERROR(INDEX(القاعدة!C:C,MATCH(ahlamine!A324,القاعدة!$A:$A,0))," ")</f>
        <v>6APG-9</v>
      </c>
      <c r="D324" s="131" t="str">
        <f>IFERROR(INDEX(القاعدة!D:D,MATCH(ahlamine!A324,القاعدة!$A:$A,0))," ")</f>
        <v>E132012603</v>
      </c>
      <c r="E324" s="131" t="str">
        <f>IFERROR(INDEX(القاعدة!E:E,MATCH(ahlamine!A324,القاعدة!$A:$A,0))," ")</f>
        <v>أهلمين3</v>
      </c>
      <c r="F324" s="131" t="str">
        <f>IFERROR(INDEX(القاعدة!F:F,MATCH(ahlamine!A324,القاعدة!$A:$A,0))," ")</f>
        <v>ذكر</v>
      </c>
      <c r="G324" s="131" t="str">
        <f>IFERROR(INDEX(القاعدة!G:G,MATCH(ahlamine!A324,القاعدة!$A:$A,0))," ")</f>
        <v xml:space="preserve"> </v>
      </c>
      <c r="H324" s="131">
        <f>IFERROR(INDEX(القاعدة!H:H,MATCH(ahlamine!A324,القاعدة!$A:$A,0))," ")</f>
        <v>1</v>
      </c>
      <c r="I324" s="131">
        <f>IFERROR(INDEX(القاعدة!I:I,MATCH(ahlamine!A324,القاعدة!$A:$A,0))," ")</f>
        <v>1</v>
      </c>
      <c r="J324" s="135">
        <f>IFERROR(INDEX(القاعدة!J:J,MATCH(ahlamine!A324,القاعدة!$A:$A,0))," ")</f>
        <v>6.73</v>
      </c>
      <c r="K324" s="135">
        <f>IFERROR(INDEX(القاعدة!L:L,MATCH(ahlamine!A324,القاعدة!$A:$A,0))," ")</f>
        <v>8.2100000000000009</v>
      </c>
      <c r="L324" s="136">
        <f t="shared" si="18"/>
        <v>7.4700000000000006</v>
      </c>
      <c r="M324" s="31" t="str">
        <f t="shared" si="19"/>
        <v>تشجيع</v>
      </c>
      <c r="N324" s="141">
        <f>IFERROR(RANK(L324,ahlamine31)+COUNTIF($L$10:L324,L324)-1," ")</f>
        <v>59</v>
      </c>
      <c r="O324" s="141">
        <v>315</v>
      </c>
      <c r="P324" s="137"/>
    </row>
    <row r="325" spans="1:16" x14ac:dyDescent="0.3">
      <c r="A325" s="140" t="str">
        <f t="shared" si="17"/>
        <v>أهلامين_316</v>
      </c>
      <c r="B325" s="30" t="str">
        <f>C325&amp;"_"&amp;COUNTIF($C$10:$C$10:C325,C325)</f>
        <v>6APG-9_4</v>
      </c>
      <c r="C325" s="131" t="str">
        <f>IFERROR(INDEX(القاعدة!C:C,MATCH(ahlamine!A325,القاعدة!$A:$A,0))," ")</f>
        <v>6APG-9</v>
      </c>
      <c r="D325" s="131" t="str">
        <f>IFERROR(INDEX(القاعدة!D:D,MATCH(ahlamine!A325,القاعدة!$A:$A,0))," ")</f>
        <v>E132245333</v>
      </c>
      <c r="E325" s="131" t="str">
        <f>IFERROR(INDEX(القاعدة!E:E,MATCH(ahlamine!A325,القاعدة!$A:$A,0))," ")</f>
        <v>أهلمين4</v>
      </c>
      <c r="F325" s="131" t="str">
        <f>IFERROR(INDEX(القاعدة!F:F,MATCH(ahlamine!A325,القاعدة!$A:$A,0))," ")</f>
        <v>أنثى</v>
      </c>
      <c r="G325" s="131" t="str">
        <f>IFERROR(INDEX(القاعدة!G:G,MATCH(ahlamine!A325,القاعدة!$A:$A,0))," ")</f>
        <v xml:space="preserve"> </v>
      </c>
      <c r="H325" s="131">
        <f>IFERROR(INDEX(القاعدة!H:H,MATCH(ahlamine!A325,القاعدة!$A:$A,0))," ")</f>
        <v>2</v>
      </c>
      <c r="I325" s="131">
        <f>IFERROR(INDEX(القاعدة!I:I,MATCH(ahlamine!A325,القاعدة!$A:$A,0))," ")</f>
        <v>1</v>
      </c>
      <c r="J325" s="135">
        <f>IFERROR(INDEX(القاعدة!J:J,MATCH(ahlamine!A325,القاعدة!$A:$A,0))," ")</f>
        <v>5.57</v>
      </c>
      <c r="K325" s="135">
        <f>IFERROR(INDEX(القاعدة!L:L,MATCH(ahlamine!A325,القاعدة!$A:$A,0))," ")</f>
        <v>6.61</v>
      </c>
      <c r="L325" s="136">
        <f t="shared" si="18"/>
        <v>6.09</v>
      </c>
      <c r="M325" s="31" t="str">
        <f t="shared" si="19"/>
        <v>لوحة الشرف</v>
      </c>
      <c r="N325" s="141">
        <f>IFERROR(RANK(L325,ahlamine31)+COUNTIF($L$10:L325,L325)-1," ")</f>
        <v>219</v>
      </c>
      <c r="O325" s="141">
        <v>316</v>
      </c>
      <c r="P325" s="137"/>
    </row>
    <row r="326" spans="1:16" x14ac:dyDescent="0.3">
      <c r="A326" s="140" t="str">
        <f t="shared" si="17"/>
        <v>أهلامين_317</v>
      </c>
      <c r="B326" s="30" t="str">
        <f>C326&amp;"_"&amp;COUNTIF($C$10:$C$10:C326,C326)</f>
        <v>6APG-9_5</v>
      </c>
      <c r="C326" s="131" t="str">
        <f>IFERROR(INDEX(القاعدة!C:C,MATCH(ahlamine!A326,القاعدة!$A:$A,0))," ")</f>
        <v>6APG-9</v>
      </c>
      <c r="D326" s="131" t="str">
        <f>IFERROR(INDEX(القاعدة!D:D,MATCH(ahlamine!A326,القاعدة!$A:$A,0))," ")</f>
        <v>E133087934</v>
      </c>
      <c r="E326" s="131" t="str">
        <f>IFERROR(INDEX(القاعدة!E:E,MATCH(ahlamine!A326,القاعدة!$A:$A,0))," ")</f>
        <v>أهلمين5</v>
      </c>
      <c r="F326" s="131" t="str">
        <f>IFERROR(INDEX(القاعدة!F:F,MATCH(ahlamine!A326,القاعدة!$A:$A,0))," ")</f>
        <v>أنثى</v>
      </c>
      <c r="G326" s="131" t="str">
        <f>IFERROR(INDEX(القاعدة!G:G,MATCH(ahlamine!A326,القاعدة!$A:$A,0))," ")</f>
        <v xml:space="preserve"> </v>
      </c>
      <c r="H326" s="131">
        <f>IFERROR(INDEX(القاعدة!H:H,MATCH(ahlamine!A326,القاعدة!$A:$A,0))," ")</f>
        <v>1</v>
      </c>
      <c r="I326" s="131">
        <f>IFERROR(INDEX(القاعدة!I:I,MATCH(ahlamine!A326,القاعدة!$A:$A,0))," ")</f>
        <v>1</v>
      </c>
      <c r="J326" s="135">
        <f>IFERROR(INDEX(القاعدة!J:J,MATCH(ahlamine!A326,القاعدة!$A:$A,0))," ")</f>
        <v>6.44</v>
      </c>
      <c r="K326" s="135">
        <f>IFERROR(INDEX(القاعدة!L:L,MATCH(ahlamine!A326,القاعدة!$A:$A,0))," ")</f>
        <v>7.53</v>
      </c>
      <c r="L326" s="136">
        <f t="shared" si="18"/>
        <v>6.9850000000000003</v>
      </c>
      <c r="M326" s="31" t="str">
        <f t="shared" si="19"/>
        <v>لوحة الشرف</v>
      </c>
      <c r="N326" s="141">
        <f>IFERROR(RANK(L326,ahlamine31)+COUNTIF($L$10:L326,L326)-1," ")</f>
        <v>89</v>
      </c>
      <c r="O326" s="141">
        <v>317</v>
      </c>
      <c r="P326" s="137"/>
    </row>
    <row r="327" spans="1:16" x14ac:dyDescent="0.3">
      <c r="A327" s="140" t="str">
        <f t="shared" si="17"/>
        <v>أهلامين_318</v>
      </c>
      <c r="B327" s="30" t="str">
        <f>C327&amp;"_"&amp;COUNTIF($C$10:$C$10:C327,C327)</f>
        <v>6APG-9_6</v>
      </c>
      <c r="C327" s="131" t="str">
        <f>IFERROR(INDEX(القاعدة!C:C,MATCH(ahlamine!A327,القاعدة!$A:$A,0))," ")</f>
        <v>6APG-9</v>
      </c>
      <c r="D327" s="131" t="str">
        <f>IFERROR(INDEX(القاعدة!D:D,MATCH(ahlamine!A327,القاعدة!$A:$A,0))," ")</f>
        <v>E139057118</v>
      </c>
      <c r="E327" s="131" t="str">
        <f>IFERROR(INDEX(القاعدة!E:E,MATCH(ahlamine!A327,القاعدة!$A:$A,0))," ")</f>
        <v>أهلمين6</v>
      </c>
      <c r="F327" s="131" t="str">
        <f>IFERROR(INDEX(القاعدة!F:F,MATCH(ahlamine!A327,القاعدة!$A:$A,0))," ")</f>
        <v>أنثى</v>
      </c>
      <c r="G327" s="131" t="str">
        <f>IFERROR(INDEX(القاعدة!G:G,MATCH(ahlamine!A327,القاعدة!$A:$A,0))," ")</f>
        <v xml:space="preserve"> </v>
      </c>
      <c r="H327" s="131">
        <f>IFERROR(INDEX(القاعدة!H:H,MATCH(ahlamine!A327,القاعدة!$A:$A,0))," ")</f>
        <v>1</v>
      </c>
      <c r="I327" s="131">
        <f>IFERROR(INDEX(القاعدة!I:I,MATCH(ahlamine!A327,القاعدة!$A:$A,0))," ")</f>
        <v>1</v>
      </c>
      <c r="J327" s="135">
        <f>IFERROR(INDEX(القاعدة!J:J,MATCH(ahlamine!A327,القاعدة!$A:$A,0))," ")</f>
        <v>8.16</v>
      </c>
      <c r="K327" s="135">
        <f>IFERROR(INDEX(القاعدة!L:L,MATCH(ahlamine!A327,القاعدة!$A:$A,0))," ")</f>
        <v>8.84</v>
      </c>
      <c r="L327" s="136">
        <f t="shared" si="18"/>
        <v>8.5</v>
      </c>
      <c r="M327" s="31" t="str">
        <f t="shared" si="19"/>
        <v>تنويه</v>
      </c>
      <c r="N327" s="141">
        <f>IFERROR(RANK(L327,ahlamine31)+COUNTIF($L$10:L327,L327)-1," ")</f>
        <v>39</v>
      </c>
      <c r="O327" s="141">
        <v>318</v>
      </c>
      <c r="P327" s="137"/>
    </row>
    <row r="328" spans="1:16" x14ac:dyDescent="0.3">
      <c r="A328" s="140" t="str">
        <f t="shared" si="17"/>
        <v>أهلامين_319</v>
      </c>
      <c r="B328" s="30" t="str">
        <f>C328&amp;"_"&amp;COUNTIF($C$10:$C$10:C328,C328)</f>
        <v>6APG-9_7</v>
      </c>
      <c r="C328" s="131" t="str">
        <f>IFERROR(INDEX(القاعدة!C:C,MATCH(ahlamine!A328,القاعدة!$A:$A,0))," ")</f>
        <v>6APG-9</v>
      </c>
      <c r="D328" s="131" t="str">
        <f>IFERROR(INDEX(القاعدة!D:D,MATCH(ahlamine!A328,القاعدة!$A:$A,0))," ")</f>
        <v>E140099485</v>
      </c>
      <c r="E328" s="131" t="str">
        <f>IFERROR(INDEX(القاعدة!E:E,MATCH(ahlamine!A328,القاعدة!$A:$A,0))," ")</f>
        <v>أهلمين7</v>
      </c>
      <c r="F328" s="131" t="str">
        <f>IFERROR(INDEX(القاعدة!F:F,MATCH(ahlamine!A328,القاعدة!$A:$A,0))," ")</f>
        <v>ذكر</v>
      </c>
      <c r="G328" s="131" t="str">
        <f>IFERROR(INDEX(القاعدة!G:G,MATCH(ahlamine!A328,القاعدة!$A:$A,0))," ")</f>
        <v xml:space="preserve"> </v>
      </c>
      <c r="H328" s="131">
        <f>IFERROR(INDEX(القاعدة!H:H,MATCH(ahlamine!A328,القاعدة!$A:$A,0))," ")</f>
        <v>1</v>
      </c>
      <c r="I328" s="131">
        <f>IFERROR(INDEX(القاعدة!I:I,MATCH(ahlamine!A328,القاعدة!$A:$A,0))," ")</f>
        <v>1</v>
      </c>
      <c r="J328" s="135">
        <f>IFERROR(INDEX(القاعدة!J:J,MATCH(ahlamine!A328,القاعدة!$A:$A,0))," ")</f>
        <v>4.97</v>
      </c>
      <c r="K328" s="135">
        <f>IFERROR(INDEX(القاعدة!L:L,MATCH(ahlamine!A328,القاعدة!$A:$A,0))," ")</f>
        <v>4.01</v>
      </c>
      <c r="L328" s="136">
        <f t="shared" si="18"/>
        <v>4.49</v>
      </c>
      <c r="M328" s="31" t="str">
        <f t="shared" si="19"/>
        <v/>
      </c>
      <c r="N328" s="141">
        <f>IFERROR(RANK(L328,ahlamine31)+COUNTIF($L$10:L328,L328)-1," ")</f>
        <v>379</v>
      </c>
      <c r="O328" s="141">
        <v>319</v>
      </c>
      <c r="P328" s="137"/>
    </row>
    <row r="329" spans="1:16" x14ac:dyDescent="0.3">
      <c r="A329" s="140" t="str">
        <f t="shared" si="17"/>
        <v>أهلامين_320</v>
      </c>
      <c r="B329" s="30" t="str">
        <f>C329&amp;"_"&amp;COUNTIF($C$10:$C$10:C329,C329)</f>
        <v>6APG-9_8</v>
      </c>
      <c r="C329" s="131" t="str">
        <f>IFERROR(INDEX(القاعدة!C:C,MATCH(ahlamine!A329,القاعدة!$A:$A,0))," ")</f>
        <v>6APG-9</v>
      </c>
      <c r="D329" s="131" t="str">
        <f>IFERROR(INDEX(القاعدة!D:D,MATCH(ahlamine!A329,القاعدة!$A:$A,0))," ")</f>
        <v>E140099487</v>
      </c>
      <c r="E329" s="131" t="str">
        <f>IFERROR(INDEX(القاعدة!E:E,MATCH(ahlamine!A329,القاعدة!$A:$A,0))," ")</f>
        <v>أهلمين8</v>
      </c>
      <c r="F329" s="131" t="str">
        <f>IFERROR(INDEX(القاعدة!F:F,MATCH(ahlamine!A329,القاعدة!$A:$A,0))," ")</f>
        <v>ذكر</v>
      </c>
      <c r="G329" s="131" t="str">
        <f>IFERROR(INDEX(القاعدة!G:G,MATCH(ahlamine!A329,القاعدة!$A:$A,0))," ")</f>
        <v xml:space="preserve"> </v>
      </c>
      <c r="H329" s="131">
        <f>IFERROR(INDEX(القاعدة!H:H,MATCH(ahlamine!A329,القاعدة!$A:$A,0))," ")</f>
        <v>1</v>
      </c>
      <c r="I329" s="131">
        <f>IFERROR(INDEX(القاعدة!I:I,MATCH(ahlamine!A329,القاعدة!$A:$A,0))," ")</f>
        <v>1</v>
      </c>
      <c r="J329" s="135">
        <f>IFERROR(INDEX(القاعدة!J:J,MATCH(ahlamine!A329,القاعدة!$A:$A,0))," ")</f>
        <v>5.33</v>
      </c>
      <c r="K329" s="135">
        <f>IFERROR(INDEX(القاعدة!L:L,MATCH(ahlamine!A329,القاعدة!$A:$A,0))," ")</f>
        <v>4.53</v>
      </c>
      <c r="L329" s="136">
        <f t="shared" si="18"/>
        <v>4.93</v>
      </c>
      <c r="M329" s="31" t="str">
        <f t="shared" si="19"/>
        <v/>
      </c>
      <c r="N329" s="141">
        <f>IFERROR(RANK(L329,ahlamine31)+COUNTIF($L$10:L329,L329)-1," ")</f>
        <v>339</v>
      </c>
      <c r="O329" s="141">
        <v>320</v>
      </c>
      <c r="P329" s="137"/>
    </row>
    <row r="330" spans="1:16" x14ac:dyDescent="0.3">
      <c r="A330" s="140" t="str">
        <f t="shared" si="17"/>
        <v>أهلامين_321</v>
      </c>
      <c r="B330" s="30" t="str">
        <f>C330&amp;"_"&amp;COUNTIF($C$10:$C$10:C330,C330)</f>
        <v>6APG-9_9</v>
      </c>
      <c r="C330" s="131" t="str">
        <f>IFERROR(INDEX(القاعدة!C:C,MATCH(ahlamine!A330,القاعدة!$A:$A,0))," ")</f>
        <v>6APG-9</v>
      </c>
      <c r="D330" s="131" t="str">
        <f>IFERROR(INDEX(القاعدة!D:D,MATCH(ahlamine!A330,القاعدة!$A:$A,0))," ")</f>
        <v>E140121535</v>
      </c>
      <c r="E330" s="131" t="str">
        <f>IFERROR(INDEX(القاعدة!E:E,MATCH(ahlamine!A330,القاعدة!$A:$A,0))," ")</f>
        <v>أهلمين9</v>
      </c>
      <c r="F330" s="131" t="str">
        <f>IFERROR(INDEX(القاعدة!F:F,MATCH(ahlamine!A330,القاعدة!$A:$A,0))," ")</f>
        <v>ذكر</v>
      </c>
      <c r="G330" s="131" t="str">
        <f>IFERROR(INDEX(القاعدة!G:G,MATCH(ahlamine!A330,القاعدة!$A:$A,0))," ")</f>
        <v xml:space="preserve"> </v>
      </c>
      <c r="H330" s="131">
        <f>IFERROR(INDEX(القاعدة!H:H,MATCH(ahlamine!A330,القاعدة!$A:$A,0))," ")</f>
        <v>1</v>
      </c>
      <c r="I330" s="131">
        <f>IFERROR(INDEX(القاعدة!I:I,MATCH(ahlamine!A330,القاعدة!$A:$A,0))," ")</f>
        <v>1</v>
      </c>
      <c r="J330" s="135">
        <f>IFERROR(INDEX(القاعدة!J:J,MATCH(ahlamine!A330,القاعدة!$A:$A,0))," ")</f>
        <v>5.42</v>
      </c>
      <c r="K330" s="135">
        <f>IFERROR(INDEX(القاعدة!L:L,MATCH(ahlamine!A330,القاعدة!$A:$A,0))," ")</f>
        <v>5.63</v>
      </c>
      <c r="L330" s="136">
        <f t="shared" si="18"/>
        <v>5.5250000000000004</v>
      </c>
      <c r="M330" s="31" t="str">
        <f t="shared" si="19"/>
        <v/>
      </c>
      <c r="N330" s="141">
        <f>IFERROR(RANK(L330,ahlamine31)+COUNTIF($L$10:L330,L330)-1," ")</f>
        <v>279</v>
      </c>
      <c r="O330" s="141">
        <v>321</v>
      </c>
      <c r="P330" s="137"/>
    </row>
    <row r="331" spans="1:16" x14ac:dyDescent="0.3">
      <c r="A331" s="140" t="str">
        <f t="shared" ref="A331:A394" si="20">$R$6&amp;"_"&amp;O331</f>
        <v>أهلامين_322</v>
      </c>
      <c r="B331" s="30" t="str">
        <f>C331&amp;"_"&amp;COUNTIF($C$10:$C$10:C331,C331)</f>
        <v>6APG-9_10</v>
      </c>
      <c r="C331" s="131" t="str">
        <f>IFERROR(INDEX(القاعدة!C:C,MATCH(ahlamine!A331,القاعدة!$A:$A,0))," ")</f>
        <v>6APG-9</v>
      </c>
      <c r="D331" s="131" t="str">
        <f>IFERROR(INDEX(القاعدة!D:D,MATCH(ahlamine!A331,القاعدة!$A:$A,0))," ")</f>
        <v>E140121536</v>
      </c>
      <c r="E331" s="131" t="str">
        <f>IFERROR(INDEX(القاعدة!E:E,MATCH(ahlamine!A331,القاعدة!$A:$A,0))," ")</f>
        <v>أهلمين10</v>
      </c>
      <c r="F331" s="131" t="str">
        <f>IFERROR(INDEX(القاعدة!F:F,MATCH(ahlamine!A331,القاعدة!$A:$A,0))," ")</f>
        <v>ذكر</v>
      </c>
      <c r="G331" s="131" t="str">
        <f>IFERROR(INDEX(القاعدة!G:G,MATCH(ahlamine!A331,القاعدة!$A:$A,0))," ")</f>
        <v xml:space="preserve"> </v>
      </c>
      <c r="H331" s="131">
        <f>IFERROR(INDEX(القاعدة!H:H,MATCH(ahlamine!A331,القاعدة!$A:$A,0))," ")</f>
        <v>1</v>
      </c>
      <c r="I331" s="131">
        <f>IFERROR(INDEX(القاعدة!I:I,MATCH(ahlamine!A331,القاعدة!$A:$A,0))," ")</f>
        <v>1</v>
      </c>
      <c r="J331" s="135">
        <f>IFERROR(INDEX(القاعدة!J:J,MATCH(ahlamine!A331,القاعدة!$A:$A,0))," ")</f>
        <v>7.93</v>
      </c>
      <c r="K331" s="135">
        <f>IFERROR(INDEX(القاعدة!L:L,MATCH(ahlamine!A331,القاعدة!$A:$A,0))," ")</f>
        <v>9.27</v>
      </c>
      <c r="L331" s="136">
        <f t="shared" ref="L331:L394" si="21">IFERROR(AVERAGE(J331:K331),"")</f>
        <v>8.6</v>
      </c>
      <c r="M331" s="31" t="str">
        <f t="shared" ref="M331:M394" si="22">IF(ISBLANK(L331)," ",IF(L331&lt;=2.5,"توبيخ",IF(AND(L331&gt;=2.51,L331&lt;=3),"إنذار",IF(AND(L331&gt;=3.001,L331&lt;=4),"تنبيه",IF(AND(L331&gt;=6,L331&lt;=6.99),"لوحة الشرف",IF(AND(L331&gt;=7,L331&lt;=7.99),"تشجيع",IF(AND(L331&gt;=8,L331&lt;=9.99),"تنويه","")))))))</f>
        <v>تنويه</v>
      </c>
      <c r="N331" s="141">
        <f>IFERROR(RANK(L331,ahlamine31)+COUNTIF($L$10:L331,L331)-1," ")</f>
        <v>29</v>
      </c>
      <c r="O331" s="141">
        <v>322</v>
      </c>
      <c r="P331" s="137"/>
    </row>
    <row r="332" spans="1:16" x14ac:dyDescent="0.3">
      <c r="A332" s="140" t="str">
        <f t="shared" si="20"/>
        <v>أهلامين_323</v>
      </c>
      <c r="B332" s="30" t="str">
        <f>C332&amp;"_"&amp;COUNTIF($C$10:$C$10:C332,C332)</f>
        <v>6APG-9_11</v>
      </c>
      <c r="C332" s="131" t="str">
        <f>IFERROR(INDEX(القاعدة!C:C,MATCH(ahlamine!A332,القاعدة!$A:$A,0))," ")</f>
        <v>6APG-9</v>
      </c>
      <c r="D332" s="131" t="str">
        <f>IFERROR(INDEX(القاعدة!D:D,MATCH(ahlamine!A332,القاعدة!$A:$A,0))," ")</f>
        <v>E141118470</v>
      </c>
      <c r="E332" s="131" t="str">
        <f>IFERROR(INDEX(القاعدة!E:E,MATCH(ahlamine!A332,القاعدة!$A:$A,0))," ")</f>
        <v>أهلمين11</v>
      </c>
      <c r="F332" s="131" t="str">
        <f>IFERROR(INDEX(القاعدة!F:F,MATCH(ahlamine!A332,القاعدة!$A:$A,0))," ")</f>
        <v>ذكر</v>
      </c>
      <c r="G332" s="131" t="str">
        <f>IFERROR(INDEX(القاعدة!G:G,MATCH(ahlamine!A332,القاعدة!$A:$A,0))," ")</f>
        <v xml:space="preserve"> </v>
      </c>
      <c r="H332" s="131">
        <f>IFERROR(INDEX(القاعدة!H:H,MATCH(ahlamine!A332,القاعدة!$A:$A,0))," ")</f>
        <v>1</v>
      </c>
      <c r="I332" s="131">
        <f>IFERROR(INDEX(القاعدة!I:I,MATCH(ahlamine!A332,القاعدة!$A:$A,0))," ")</f>
        <v>1</v>
      </c>
      <c r="J332" s="135">
        <f>IFERROR(INDEX(القاعدة!J:J,MATCH(ahlamine!A332,القاعدة!$A:$A,0))," ")</f>
        <v>5.48</v>
      </c>
      <c r="K332" s="135">
        <f>IFERROR(INDEX(القاعدة!L:L,MATCH(ahlamine!A332,القاعدة!$A:$A,0))," ")</f>
        <v>7.18</v>
      </c>
      <c r="L332" s="136">
        <f t="shared" si="21"/>
        <v>6.33</v>
      </c>
      <c r="M332" s="31" t="str">
        <f t="shared" si="22"/>
        <v>لوحة الشرف</v>
      </c>
      <c r="N332" s="141">
        <f>IFERROR(RANK(L332,ahlamine31)+COUNTIF($L$10:L332,L332)-1," ")</f>
        <v>179</v>
      </c>
      <c r="O332" s="141">
        <v>323</v>
      </c>
      <c r="P332" s="137"/>
    </row>
    <row r="333" spans="1:16" x14ac:dyDescent="0.3">
      <c r="A333" s="140" t="str">
        <f t="shared" si="20"/>
        <v>أهلامين_324</v>
      </c>
      <c r="B333" s="30" t="str">
        <f>C333&amp;"_"&amp;COUNTIF($C$10:$C$10:C333,C333)</f>
        <v>6APG-9_12</v>
      </c>
      <c r="C333" s="131" t="str">
        <f>IFERROR(INDEX(القاعدة!C:C,MATCH(ahlamine!A333,القاعدة!$A:$A,0))," ")</f>
        <v>6APG-9</v>
      </c>
      <c r="D333" s="131" t="str">
        <f>IFERROR(INDEX(القاعدة!D:D,MATCH(ahlamine!A333,القاعدة!$A:$A,0))," ")</f>
        <v>E141124147</v>
      </c>
      <c r="E333" s="131" t="str">
        <f>IFERROR(INDEX(القاعدة!E:E,MATCH(ahlamine!A333,القاعدة!$A:$A,0))," ")</f>
        <v>أهلمين12</v>
      </c>
      <c r="F333" s="131" t="str">
        <f>IFERROR(INDEX(القاعدة!F:F,MATCH(ahlamine!A333,القاعدة!$A:$A,0))," ")</f>
        <v>ذكر</v>
      </c>
      <c r="G333" s="131" t="str">
        <f>IFERROR(INDEX(القاعدة!G:G,MATCH(ahlamine!A333,القاعدة!$A:$A,0))," ")</f>
        <v xml:space="preserve"> </v>
      </c>
      <c r="H333" s="131">
        <f>IFERROR(INDEX(القاعدة!H:H,MATCH(ahlamine!A333,القاعدة!$A:$A,0))," ")</f>
        <v>1</v>
      </c>
      <c r="I333" s="131">
        <f>IFERROR(INDEX(القاعدة!I:I,MATCH(ahlamine!A333,القاعدة!$A:$A,0))," ")</f>
        <v>1</v>
      </c>
      <c r="J333" s="135">
        <f>IFERROR(INDEX(القاعدة!J:J,MATCH(ahlamine!A333,القاعدة!$A:$A,0))," ")</f>
        <v>5.77</v>
      </c>
      <c r="K333" s="135">
        <f>IFERROR(INDEX(القاعدة!L:L,MATCH(ahlamine!A333,القاعدة!$A:$A,0))," ")</f>
        <v>7.44</v>
      </c>
      <c r="L333" s="136">
        <f t="shared" si="21"/>
        <v>6.6050000000000004</v>
      </c>
      <c r="M333" s="31" t="str">
        <f t="shared" si="22"/>
        <v>لوحة الشرف</v>
      </c>
      <c r="N333" s="141">
        <f>IFERROR(RANK(L333,ahlamine31)+COUNTIF($L$10:L333,L333)-1," ")</f>
        <v>149</v>
      </c>
      <c r="O333" s="141">
        <v>324</v>
      </c>
      <c r="P333" s="137"/>
    </row>
    <row r="334" spans="1:16" x14ac:dyDescent="0.3">
      <c r="A334" s="140" t="str">
        <f t="shared" si="20"/>
        <v>أهلامين_325</v>
      </c>
      <c r="B334" s="30" t="str">
        <f>C334&amp;"_"&amp;COUNTIF($C$10:$C$10:C334,C334)</f>
        <v>6APG-9_13</v>
      </c>
      <c r="C334" s="131" t="str">
        <f>IFERROR(INDEX(القاعدة!C:C,MATCH(ahlamine!A334,القاعدة!$A:$A,0))," ")</f>
        <v>6APG-9</v>
      </c>
      <c r="D334" s="131" t="str">
        <f>IFERROR(INDEX(القاعدة!D:D,MATCH(ahlamine!A334,القاعدة!$A:$A,0))," ")</f>
        <v>E142094383</v>
      </c>
      <c r="E334" s="131" t="str">
        <f>IFERROR(INDEX(القاعدة!E:E,MATCH(ahlamine!A334,القاعدة!$A:$A,0))," ")</f>
        <v>أهلمين13</v>
      </c>
      <c r="F334" s="131" t="str">
        <f>IFERROR(INDEX(القاعدة!F:F,MATCH(ahlamine!A334,القاعدة!$A:$A,0))," ")</f>
        <v>أنثى</v>
      </c>
      <c r="G334" s="131" t="str">
        <f>IFERROR(INDEX(القاعدة!G:G,MATCH(ahlamine!A334,القاعدة!$A:$A,0))," ")</f>
        <v xml:space="preserve"> </v>
      </c>
      <c r="H334" s="131">
        <f>IFERROR(INDEX(القاعدة!H:H,MATCH(ahlamine!A334,القاعدة!$A:$A,0))," ")</f>
        <v>2</v>
      </c>
      <c r="I334" s="131">
        <f>IFERROR(INDEX(القاعدة!I:I,MATCH(ahlamine!A334,القاعدة!$A:$A,0))," ")</f>
        <v>1</v>
      </c>
      <c r="J334" s="135">
        <f>IFERROR(INDEX(القاعدة!J:J,MATCH(ahlamine!A334,القاعدة!$A:$A,0))," ")</f>
        <v>4.92</v>
      </c>
      <c r="K334" s="135">
        <f>IFERROR(INDEX(القاعدة!L:L,MATCH(ahlamine!A334,القاعدة!$A:$A,0))," ")</f>
        <v>2.79</v>
      </c>
      <c r="L334" s="136">
        <f t="shared" si="21"/>
        <v>3.855</v>
      </c>
      <c r="M334" s="31" t="str">
        <f t="shared" si="22"/>
        <v>تنبيه</v>
      </c>
      <c r="N334" s="141">
        <f>IFERROR(RANK(L334,ahlamine31)+COUNTIF($L$10:L334,L334)-1," ")</f>
        <v>389</v>
      </c>
      <c r="O334" s="141">
        <v>325</v>
      </c>
      <c r="P334" s="137"/>
    </row>
    <row r="335" spans="1:16" x14ac:dyDescent="0.3">
      <c r="A335" s="140" t="str">
        <f t="shared" si="20"/>
        <v>أهلامين_326</v>
      </c>
      <c r="B335" s="30" t="str">
        <f>C335&amp;"_"&amp;COUNTIF($C$10:$C$10:C335,C335)</f>
        <v>6APG-9_14</v>
      </c>
      <c r="C335" s="131" t="str">
        <f>IFERROR(INDEX(القاعدة!C:C,MATCH(ahlamine!A335,القاعدة!$A:$A,0))," ")</f>
        <v>6APG-9</v>
      </c>
      <c r="D335" s="131" t="str">
        <f>IFERROR(INDEX(القاعدة!D:D,MATCH(ahlamine!A335,القاعدة!$A:$A,0))," ")</f>
        <v>E142121685</v>
      </c>
      <c r="E335" s="131" t="str">
        <f>IFERROR(INDEX(القاعدة!E:E,MATCH(ahlamine!A335,القاعدة!$A:$A,0))," ")</f>
        <v>أهلمين14</v>
      </c>
      <c r="F335" s="131" t="str">
        <f>IFERROR(INDEX(القاعدة!F:F,MATCH(ahlamine!A335,القاعدة!$A:$A,0))," ")</f>
        <v>أنثى</v>
      </c>
      <c r="G335" s="131" t="str">
        <f>IFERROR(INDEX(القاعدة!G:G,MATCH(ahlamine!A335,القاعدة!$A:$A,0))," ")</f>
        <v xml:space="preserve"> </v>
      </c>
      <c r="H335" s="131">
        <f>IFERROR(INDEX(القاعدة!H:H,MATCH(ahlamine!A335,القاعدة!$A:$A,0))," ")</f>
        <v>1</v>
      </c>
      <c r="I335" s="131">
        <f>IFERROR(INDEX(القاعدة!I:I,MATCH(ahlamine!A335,القاعدة!$A:$A,0))," ")</f>
        <v>1</v>
      </c>
      <c r="J335" s="135">
        <f>IFERROR(INDEX(القاعدة!J:J,MATCH(ahlamine!A335,القاعدة!$A:$A,0))," ")</f>
        <v>5.95</v>
      </c>
      <c r="K335" s="135">
        <f>IFERROR(INDEX(القاعدة!L:L,MATCH(ahlamine!A335,القاعدة!$A:$A,0))," ")</f>
        <v>6.64</v>
      </c>
      <c r="L335" s="136">
        <f t="shared" si="21"/>
        <v>6.2949999999999999</v>
      </c>
      <c r="M335" s="31" t="str">
        <f t="shared" si="22"/>
        <v>لوحة الشرف</v>
      </c>
      <c r="N335" s="141">
        <f>IFERROR(RANK(L335,ahlamine31)+COUNTIF($L$10:L335,L335)-1," ")</f>
        <v>189</v>
      </c>
      <c r="O335" s="141">
        <v>326</v>
      </c>
      <c r="P335" s="137"/>
    </row>
    <row r="336" spans="1:16" x14ac:dyDescent="0.3">
      <c r="A336" s="140" t="str">
        <f t="shared" si="20"/>
        <v>أهلامين_327</v>
      </c>
      <c r="B336" s="30" t="str">
        <f>C336&amp;"_"&amp;COUNTIF($C$10:$C$10:C336,C336)</f>
        <v>6APG-9_15</v>
      </c>
      <c r="C336" s="131" t="str">
        <f>IFERROR(INDEX(القاعدة!C:C,MATCH(ahlamine!A336,القاعدة!$A:$A,0))," ")</f>
        <v>6APG-9</v>
      </c>
      <c r="D336" s="131" t="str">
        <f>IFERROR(INDEX(القاعدة!D:D,MATCH(ahlamine!A336,القاعدة!$A:$A,0))," ")</f>
        <v>E144124234</v>
      </c>
      <c r="E336" s="131" t="str">
        <f>IFERROR(INDEX(القاعدة!E:E,MATCH(ahlamine!A336,القاعدة!$A:$A,0))," ")</f>
        <v>أهلمين15</v>
      </c>
      <c r="F336" s="131" t="str">
        <f>IFERROR(INDEX(القاعدة!F:F,MATCH(ahlamine!A336,القاعدة!$A:$A,0))," ")</f>
        <v>أنثى</v>
      </c>
      <c r="G336" s="131" t="str">
        <f>IFERROR(INDEX(القاعدة!G:G,MATCH(ahlamine!A336,القاعدة!$A:$A,0))," ")</f>
        <v xml:space="preserve"> </v>
      </c>
      <c r="H336" s="131">
        <f>IFERROR(INDEX(القاعدة!H:H,MATCH(ahlamine!A336,القاعدة!$A:$A,0))," ")</f>
        <v>1</v>
      </c>
      <c r="I336" s="131">
        <f>IFERROR(INDEX(القاعدة!I:I,MATCH(ahlamine!A336,القاعدة!$A:$A,0))," ")</f>
        <v>1</v>
      </c>
      <c r="J336" s="135">
        <f>IFERROR(INDEX(القاعدة!J:J,MATCH(ahlamine!A336,القاعدة!$A:$A,0))," ")</f>
        <v>5.6</v>
      </c>
      <c r="K336" s="135">
        <f>IFERROR(INDEX(القاعدة!L:L,MATCH(ahlamine!A336,القاعدة!$A:$A,0))," ")</f>
        <v>6.77</v>
      </c>
      <c r="L336" s="136">
        <f t="shared" si="21"/>
        <v>6.1849999999999996</v>
      </c>
      <c r="M336" s="31" t="str">
        <f t="shared" si="22"/>
        <v>لوحة الشرف</v>
      </c>
      <c r="N336" s="141">
        <f>IFERROR(RANK(L336,ahlamine31)+COUNTIF($L$10:L336,L336)-1," ")</f>
        <v>209</v>
      </c>
      <c r="O336" s="141">
        <v>327</v>
      </c>
      <c r="P336" s="137"/>
    </row>
    <row r="337" spans="1:16" x14ac:dyDescent="0.3">
      <c r="A337" s="140" t="str">
        <f t="shared" si="20"/>
        <v>أهلامين_328</v>
      </c>
      <c r="B337" s="30" t="str">
        <f>C337&amp;"_"&amp;COUNTIF($C$10:$C$10:C337,C337)</f>
        <v>6APG-9_16</v>
      </c>
      <c r="C337" s="131" t="str">
        <f>IFERROR(INDEX(القاعدة!C:C,MATCH(ahlamine!A337,القاعدة!$A:$A,0))," ")</f>
        <v>6APG-9</v>
      </c>
      <c r="D337" s="131" t="str">
        <f>IFERROR(INDEX(القاعدة!D:D,MATCH(ahlamine!A337,القاعدة!$A:$A,0))," ")</f>
        <v>E144124236</v>
      </c>
      <c r="E337" s="131" t="str">
        <f>IFERROR(INDEX(القاعدة!E:E,MATCH(ahlamine!A337,القاعدة!$A:$A,0))," ")</f>
        <v>أهلمين16</v>
      </c>
      <c r="F337" s="131" t="str">
        <f>IFERROR(INDEX(القاعدة!F:F,MATCH(ahlamine!A337,القاعدة!$A:$A,0))," ")</f>
        <v>أنثى</v>
      </c>
      <c r="G337" s="131" t="str">
        <f>IFERROR(INDEX(القاعدة!G:G,MATCH(ahlamine!A337,القاعدة!$A:$A,0))," ")</f>
        <v xml:space="preserve"> </v>
      </c>
      <c r="H337" s="131">
        <f>IFERROR(INDEX(القاعدة!H:H,MATCH(ahlamine!A337,القاعدة!$A:$A,0))," ")</f>
        <v>1</v>
      </c>
      <c r="I337" s="131">
        <f>IFERROR(INDEX(القاعدة!I:I,MATCH(ahlamine!A337,القاعدة!$A:$A,0))," ")</f>
        <v>1</v>
      </c>
      <c r="J337" s="135">
        <f>IFERROR(INDEX(القاعدة!J:J,MATCH(ahlamine!A337,القاعدة!$A:$A,0))," ")</f>
        <v>5.05</v>
      </c>
      <c r="K337" s="135">
        <f>IFERROR(INDEX(القاعدة!L:L,MATCH(ahlamine!A337,القاعدة!$A:$A,0))," ")</f>
        <v>4.1900000000000004</v>
      </c>
      <c r="L337" s="136">
        <f t="shared" si="21"/>
        <v>4.62</v>
      </c>
      <c r="M337" s="31" t="str">
        <f t="shared" si="22"/>
        <v/>
      </c>
      <c r="N337" s="141">
        <f>IFERROR(RANK(L337,ahlamine31)+COUNTIF($L$10:L337,L337)-1," ")</f>
        <v>369</v>
      </c>
      <c r="O337" s="141">
        <v>328</v>
      </c>
      <c r="P337" s="137"/>
    </row>
    <row r="338" spans="1:16" x14ac:dyDescent="0.3">
      <c r="A338" s="140" t="str">
        <f t="shared" si="20"/>
        <v>أهلامين_329</v>
      </c>
      <c r="B338" s="30" t="str">
        <f>C338&amp;"_"&amp;COUNTIF($C$10:$C$10:C338,C338)</f>
        <v>6APG-9_17</v>
      </c>
      <c r="C338" s="131" t="str">
        <f>IFERROR(INDEX(القاعدة!C:C,MATCH(ahlamine!A338,القاعدة!$A:$A,0))," ")</f>
        <v>6APG-9</v>
      </c>
      <c r="D338" s="131" t="str">
        <f>IFERROR(INDEX(القاعدة!D:D,MATCH(ahlamine!A338,القاعدة!$A:$A,0))," ")</f>
        <v>E144124238</v>
      </c>
      <c r="E338" s="131" t="str">
        <f>IFERROR(INDEX(القاعدة!E:E,MATCH(ahlamine!A338,القاعدة!$A:$A,0))," ")</f>
        <v>أهلمين17</v>
      </c>
      <c r="F338" s="131" t="str">
        <f>IFERROR(INDEX(القاعدة!F:F,MATCH(ahlamine!A338,القاعدة!$A:$A,0))," ")</f>
        <v>أنثى</v>
      </c>
      <c r="G338" s="131" t="str">
        <f>IFERROR(INDEX(القاعدة!G:G,MATCH(ahlamine!A338,القاعدة!$A:$A,0))," ")</f>
        <v xml:space="preserve"> </v>
      </c>
      <c r="H338" s="131">
        <f>IFERROR(INDEX(القاعدة!H:H,MATCH(ahlamine!A338,القاعدة!$A:$A,0))," ")</f>
        <v>1</v>
      </c>
      <c r="I338" s="131">
        <f>IFERROR(INDEX(القاعدة!I:I,MATCH(ahlamine!A338,القاعدة!$A:$A,0))," ")</f>
        <v>1</v>
      </c>
      <c r="J338" s="135">
        <f>IFERROR(INDEX(القاعدة!J:J,MATCH(ahlamine!A338,القاعدة!$A:$A,0))," ")</f>
        <v>5.3</v>
      </c>
      <c r="K338" s="135">
        <f>IFERROR(INDEX(القاعدة!L:L,MATCH(ahlamine!A338,القاعدة!$A:$A,0))," ")</f>
        <v>5.08</v>
      </c>
      <c r="L338" s="136">
        <f t="shared" si="21"/>
        <v>5.1899999999999995</v>
      </c>
      <c r="M338" s="31" t="str">
        <f t="shared" si="22"/>
        <v/>
      </c>
      <c r="N338" s="141">
        <f>IFERROR(RANK(L338,ahlamine31)+COUNTIF($L$10:L338,L338)-1," ")</f>
        <v>319</v>
      </c>
      <c r="O338" s="141">
        <v>329</v>
      </c>
      <c r="P338" s="137"/>
    </row>
    <row r="339" spans="1:16" x14ac:dyDescent="0.3">
      <c r="A339" s="140" t="str">
        <f t="shared" si="20"/>
        <v>أهلامين_330</v>
      </c>
      <c r="B339" s="30" t="str">
        <f>C339&amp;"_"&amp;COUNTIF($C$10:$C$10:C339,C339)</f>
        <v>6APG-9_18</v>
      </c>
      <c r="C339" s="131" t="str">
        <f>IFERROR(INDEX(القاعدة!C:C,MATCH(ahlamine!A339,القاعدة!$A:$A,0))," ")</f>
        <v>6APG-9</v>
      </c>
      <c r="D339" s="131" t="str">
        <f>IFERROR(INDEX(القاعدة!D:D,MATCH(ahlamine!A339,القاعدة!$A:$A,0))," ")</f>
        <v>E147108468</v>
      </c>
      <c r="E339" s="131" t="str">
        <f>IFERROR(INDEX(القاعدة!E:E,MATCH(ahlamine!A339,القاعدة!$A:$A,0))," ")</f>
        <v>أهلمين18</v>
      </c>
      <c r="F339" s="131" t="str">
        <f>IFERROR(INDEX(القاعدة!F:F,MATCH(ahlamine!A339,القاعدة!$A:$A,0))," ")</f>
        <v>أنثى</v>
      </c>
      <c r="G339" s="131">
        <f>IFERROR(INDEX(القاعدة!G:G,MATCH(ahlamine!A339,القاعدة!$A:$A,0))," ")</f>
        <v>1</v>
      </c>
      <c r="H339" s="131">
        <f>IFERROR(INDEX(القاعدة!H:H,MATCH(ahlamine!A339,القاعدة!$A:$A,0))," ")</f>
        <v>1</v>
      </c>
      <c r="I339" s="131">
        <f>IFERROR(INDEX(القاعدة!I:I,MATCH(ahlamine!A339,القاعدة!$A:$A,0))," ")</f>
        <v>1</v>
      </c>
      <c r="J339" s="135">
        <f>IFERROR(INDEX(القاعدة!J:J,MATCH(ahlamine!A339,القاعدة!$A:$A,0))," ")</f>
        <v>5.16</v>
      </c>
      <c r="K339" s="135">
        <f>IFERROR(INDEX(القاعدة!L:L,MATCH(ahlamine!A339,القاعدة!$A:$A,0))," ")</f>
        <v>6.31</v>
      </c>
      <c r="L339" s="136">
        <f t="shared" si="21"/>
        <v>5.7349999999999994</v>
      </c>
      <c r="M339" s="31" t="str">
        <f t="shared" si="22"/>
        <v/>
      </c>
      <c r="N339" s="141">
        <f>IFERROR(RANK(L339,ahlamine31)+COUNTIF($L$10:L339,L339)-1," ")</f>
        <v>259</v>
      </c>
      <c r="O339" s="141">
        <v>330</v>
      </c>
      <c r="P339" s="137"/>
    </row>
    <row r="340" spans="1:16" x14ac:dyDescent="0.3">
      <c r="A340" s="140" t="str">
        <f t="shared" si="20"/>
        <v>أهلامين_331</v>
      </c>
      <c r="B340" s="30" t="str">
        <f>C340&amp;"_"&amp;COUNTIF($C$10:$C$10:C340,C340)</f>
        <v>6APG-9_19</v>
      </c>
      <c r="C340" s="131" t="str">
        <f>IFERROR(INDEX(القاعدة!C:C,MATCH(ahlamine!A340,القاعدة!$A:$A,0))," ")</f>
        <v>6APG-9</v>
      </c>
      <c r="D340" s="131" t="str">
        <f>IFERROR(INDEX(القاعدة!D:D,MATCH(ahlamine!A340,القاعدة!$A:$A,0))," ")</f>
        <v>E148029910</v>
      </c>
      <c r="E340" s="131" t="str">
        <f>IFERROR(INDEX(القاعدة!E:E,MATCH(ahlamine!A340,القاعدة!$A:$A,0))," ")</f>
        <v>أهلمين19</v>
      </c>
      <c r="F340" s="131" t="str">
        <f>IFERROR(INDEX(القاعدة!F:F,MATCH(ahlamine!A340,القاعدة!$A:$A,0))," ")</f>
        <v>أنثى</v>
      </c>
      <c r="G340" s="131" t="str">
        <f>IFERROR(INDEX(القاعدة!G:G,MATCH(ahlamine!A340,القاعدة!$A:$A,0))," ")</f>
        <v xml:space="preserve"> </v>
      </c>
      <c r="H340" s="131">
        <f>IFERROR(INDEX(القاعدة!H:H,MATCH(ahlamine!A340,القاعدة!$A:$A,0))," ")</f>
        <v>1</v>
      </c>
      <c r="I340" s="131">
        <f>IFERROR(INDEX(القاعدة!I:I,MATCH(ahlamine!A340,القاعدة!$A:$A,0))," ")</f>
        <v>1</v>
      </c>
      <c r="J340" s="135">
        <f>IFERROR(INDEX(القاعدة!J:J,MATCH(ahlamine!A340,القاعدة!$A:$A,0))," ")</f>
        <v>8.27</v>
      </c>
      <c r="K340" s="135">
        <f>IFERROR(INDEX(القاعدة!L:L,MATCH(ahlamine!A340,القاعدة!$A:$A,0))," ")</f>
        <v>9.33</v>
      </c>
      <c r="L340" s="136">
        <f t="shared" si="21"/>
        <v>8.8000000000000007</v>
      </c>
      <c r="M340" s="31" t="str">
        <f t="shared" si="22"/>
        <v>تنويه</v>
      </c>
      <c r="N340" s="141">
        <f>IFERROR(RANK(L340,ahlamine31)+COUNTIF($L$10:L340,L340)-1," ")</f>
        <v>19</v>
      </c>
      <c r="O340" s="141">
        <v>331</v>
      </c>
      <c r="P340" s="137"/>
    </row>
    <row r="341" spans="1:16" x14ac:dyDescent="0.3">
      <c r="A341" s="140" t="str">
        <f t="shared" si="20"/>
        <v>أهلامين_332</v>
      </c>
      <c r="B341" s="30" t="str">
        <f>C341&amp;"_"&amp;COUNTIF($C$10:$C$10:C341,C341)</f>
        <v>6APG-9_20</v>
      </c>
      <c r="C341" s="131" t="str">
        <f>IFERROR(INDEX(القاعدة!C:C,MATCH(ahlamine!A341,القاعدة!$A:$A,0))," ")</f>
        <v>6APG-9</v>
      </c>
      <c r="D341" s="131" t="str">
        <f>IFERROR(INDEX(القاعدة!D:D,MATCH(ahlamine!A341,القاعدة!$A:$A,0))," ")</f>
        <v>E148108395</v>
      </c>
      <c r="E341" s="131" t="str">
        <f>IFERROR(INDEX(القاعدة!E:E,MATCH(ahlamine!A341,القاعدة!$A:$A,0))," ")</f>
        <v>أهلمين20</v>
      </c>
      <c r="F341" s="131" t="str">
        <f>IFERROR(INDEX(القاعدة!F:F,MATCH(ahlamine!A341,القاعدة!$A:$A,0))," ")</f>
        <v>ذكر</v>
      </c>
      <c r="G341" s="131">
        <f>IFERROR(INDEX(القاعدة!G:G,MATCH(ahlamine!A341,القاعدة!$A:$A,0))," ")</f>
        <v>1</v>
      </c>
      <c r="H341" s="131">
        <f>IFERROR(INDEX(القاعدة!H:H,MATCH(ahlamine!A341,القاعدة!$A:$A,0))," ")</f>
        <v>1</v>
      </c>
      <c r="I341" s="131">
        <f>IFERROR(INDEX(القاعدة!I:I,MATCH(ahlamine!A341,القاعدة!$A:$A,0))," ")</f>
        <v>1</v>
      </c>
      <c r="J341" s="135">
        <f>IFERROR(INDEX(القاعدة!J:J,MATCH(ahlamine!A341,القاعدة!$A:$A,0))," ")</f>
        <v>5.21</v>
      </c>
      <c r="K341" s="135">
        <f>IFERROR(INDEX(القاعدة!L:L,MATCH(ahlamine!A341,القاعدة!$A:$A,0))," ")</f>
        <v>5.83</v>
      </c>
      <c r="L341" s="136">
        <f t="shared" si="21"/>
        <v>5.52</v>
      </c>
      <c r="M341" s="31" t="str">
        <f t="shared" si="22"/>
        <v/>
      </c>
      <c r="N341" s="141">
        <f>IFERROR(RANK(L341,ahlamine31)+COUNTIF($L$10:L341,L341)-1," ")</f>
        <v>289</v>
      </c>
      <c r="O341" s="141">
        <v>332</v>
      </c>
      <c r="P341" s="137"/>
    </row>
    <row r="342" spans="1:16" x14ac:dyDescent="0.3">
      <c r="A342" s="140" t="str">
        <f t="shared" si="20"/>
        <v>أهلامين_333</v>
      </c>
      <c r="B342" s="30" t="str">
        <f>C342&amp;"_"&amp;COUNTIF($C$10:$C$10:C342,C342)</f>
        <v>6APG-9_21</v>
      </c>
      <c r="C342" s="131" t="str">
        <f>IFERROR(INDEX(القاعدة!C:C,MATCH(ahlamine!A342,القاعدة!$A:$A,0))," ")</f>
        <v>6APG-9</v>
      </c>
      <c r="D342" s="131" t="str">
        <f>IFERROR(INDEX(القاعدة!D:D,MATCH(ahlamine!A342,القاعدة!$A:$A,0))," ")</f>
        <v>E149094374</v>
      </c>
      <c r="E342" s="131" t="str">
        <f>IFERROR(INDEX(القاعدة!E:E,MATCH(ahlamine!A342,القاعدة!$A:$A,0))," ")</f>
        <v>أهلمين21</v>
      </c>
      <c r="F342" s="131" t="str">
        <f>IFERROR(INDEX(القاعدة!F:F,MATCH(ahlamine!A342,القاعدة!$A:$A,0))," ")</f>
        <v>أنثى</v>
      </c>
      <c r="G342" s="131" t="str">
        <f>IFERROR(INDEX(القاعدة!G:G,MATCH(ahlamine!A342,القاعدة!$A:$A,0))," ")</f>
        <v xml:space="preserve"> </v>
      </c>
      <c r="H342" s="131">
        <f>IFERROR(INDEX(القاعدة!H:H,MATCH(ahlamine!A342,القاعدة!$A:$A,0))," ")</f>
        <v>1</v>
      </c>
      <c r="I342" s="131">
        <f>IFERROR(INDEX(القاعدة!I:I,MATCH(ahlamine!A342,القاعدة!$A:$A,0))," ")</f>
        <v>1</v>
      </c>
      <c r="J342" s="135">
        <f>IFERROR(INDEX(القاعدة!J:J,MATCH(ahlamine!A342,القاعدة!$A:$A,0))," ")</f>
        <v>5.3</v>
      </c>
      <c r="K342" s="135">
        <f>IFERROR(INDEX(القاعدة!L:L,MATCH(ahlamine!A342,القاعدة!$A:$A,0))," ")</f>
        <v>4.5</v>
      </c>
      <c r="L342" s="136">
        <f t="shared" si="21"/>
        <v>4.9000000000000004</v>
      </c>
      <c r="M342" s="31" t="str">
        <f t="shared" si="22"/>
        <v/>
      </c>
      <c r="N342" s="141">
        <f>IFERROR(RANK(L342,ahlamine31)+COUNTIF($L$10:L342,L342)-1," ")</f>
        <v>349</v>
      </c>
      <c r="O342" s="141">
        <v>333</v>
      </c>
      <c r="P342" s="137"/>
    </row>
    <row r="343" spans="1:16" x14ac:dyDescent="0.3">
      <c r="A343" s="140" t="str">
        <f t="shared" si="20"/>
        <v>أهلامين_334</v>
      </c>
      <c r="B343" s="30" t="str">
        <f>C343&amp;"_"&amp;COUNTIF($C$10:$C$10:C343,C343)</f>
        <v>6APG-9_22</v>
      </c>
      <c r="C343" s="131" t="str">
        <f>IFERROR(INDEX(القاعدة!C:C,MATCH(ahlamine!A343,القاعدة!$A:$A,0))," ")</f>
        <v>6APG-9</v>
      </c>
      <c r="D343" s="131" t="str">
        <f>IFERROR(INDEX(القاعدة!D:D,MATCH(ahlamine!A343,القاعدة!$A:$A,0))," ")</f>
        <v>E149095399</v>
      </c>
      <c r="E343" s="131" t="str">
        <f>IFERROR(INDEX(القاعدة!E:E,MATCH(ahlamine!A343,القاعدة!$A:$A,0))," ")</f>
        <v>أهلمين22</v>
      </c>
      <c r="F343" s="131" t="str">
        <f>IFERROR(INDEX(القاعدة!F:F,MATCH(ahlamine!A343,القاعدة!$A:$A,0))," ")</f>
        <v>ذكر</v>
      </c>
      <c r="G343" s="131" t="str">
        <f>IFERROR(INDEX(القاعدة!G:G,MATCH(ahlamine!A343,القاعدة!$A:$A,0))," ")</f>
        <v xml:space="preserve"> </v>
      </c>
      <c r="H343" s="131">
        <f>IFERROR(INDEX(القاعدة!H:H,MATCH(ahlamine!A343,القاعدة!$A:$A,0))," ")</f>
        <v>2</v>
      </c>
      <c r="I343" s="131">
        <f>IFERROR(INDEX(القاعدة!I:I,MATCH(ahlamine!A343,القاعدة!$A:$A,0))," ")</f>
        <v>1</v>
      </c>
      <c r="J343" s="135">
        <f>IFERROR(INDEX(القاعدة!J:J,MATCH(ahlamine!A343,القاعدة!$A:$A,0))," ")</f>
        <v>5.15</v>
      </c>
      <c r="K343" s="135">
        <f>IFERROR(INDEX(القاعدة!L:L,MATCH(ahlamine!A343,القاعدة!$A:$A,0))," ")</f>
        <v>5.61</v>
      </c>
      <c r="L343" s="136">
        <f t="shared" si="21"/>
        <v>5.3800000000000008</v>
      </c>
      <c r="M343" s="31" t="str">
        <f t="shared" si="22"/>
        <v/>
      </c>
      <c r="N343" s="141">
        <f>IFERROR(RANK(L343,ahlamine31)+COUNTIF($L$10:L343,L343)-1," ")</f>
        <v>299</v>
      </c>
      <c r="O343" s="141">
        <v>334</v>
      </c>
      <c r="P343" s="137"/>
    </row>
    <row r="344" spans="1:16" x14ac:dyDescent="0.3">
      <c r="A344" s="140" t="str">
        <f t="shared" si="20"/>
        <v>أهلامين_335</v>
      </c>
      <c r="B344" s="30" t="str">
        <f>C344&amp;"_"&amp;COUNTIF($C$10:$C$10:C344,C344)</f>
        <v>6APG-9_23</v>
      </c>
      <c r="C344" s="131" t="str">
        <f>IFERROR(INDEX(القاعدة!C:C,MATCH(ahlamine!A344,القاعدة!$A:$A,0))," ")</f>
        <v>6APG-9</v>
      </c>
      <c r="D344" s="131" t="str">
        <f>IFERROR(INDEX(القاعدة!D:D,MATCH(ahlamine!A344,القاعدة!$A:$A,0))," ")</f>
        <v>E149099449</v>
      </c>
      <c r="E344" s="131" t="str">
        <f>IFERROR(INDEX(القاعدة!E:E,MATCH(ahlamine!A344,القاعدة!$A:$A,0))," ")</f>
        <v>أهلمين23</v>
      </c>
      <c r="F344" s="131" t="str">
        <f>IFERROR(INDEX(القاعدة!F:F,MATCH(ahlamine!A344,القاعدة!$A:$A,0))," ")</f>
        <v>أنثى</v>
      </c>
      <c r="G344" s="131" t="str">
        <f>IFERROR(INDEX(القاعدة!G:G,MATCH(ahlamine!A344,القاعدة!$A:$A,0))," ")</f>
        <v xml:space="preserve"> </v>
      </c>
      <c r="H344" s="131">
        <f>IFERROR(INDEX(القاعدة!H:H,MATCH(ahlamine!A344,القاعدة!$A:$A,0))," ")</f>
        <v>1</v>
      </c>
      <c r="I344" s="131">
        <f>IFERROR(INDEX(القاعدة!I:I,MATCH(ahlamine!A344,القاعدة!$A:$A,0))," ")</f>
        <v>1</v>
      </c>
      <c r="J344" s="135">
        <f>IFERROR(INDEX(القاعدة!J:J,MATCH(ahlamine!A344,القاعدة!$A:$A,0))," ")</f>
        <v>6.34</v>
      </c>
      <c r="K344" s="135">
        <f>IFERROR(INDEX(القاعدة!L:L,MATCH(ahlamine!A344,القاعدة!$A:$A,0))," ")</f>
        <v>7.64</v>
      </c>
      <c r="L344" s="136">
        <f t="shared" si="21"/>
        <v>6.99</v>
      </c>
      <c r="M344" s="31" t="str">
        <f t="shared" si="22"/>
        <v>لوحة الشرف</v>
      </c>
      <c r="N344" s="141">
        <f>IFERROR(RANK(L344,ahlamine31)+COUNTIF($L$10:L344,L344)-1," ")</f>
        <v>79</v>
      </c>
      <c r="O344" s="141">
        <v>335</v>
      </c>
      <c r="P344" s="137"/>
    </row>
    <row r="345" spans="1:16" x14ac:dyDescent="0.3">
      <c r="A345" s="140" t="str">
        <f t="shared" si="20"/>
        <v>أهلامين_336</v>
      </c>
      <c r="B345" s="30" t="str">
        <f>C345&amp;"_"&amp;COUNTIF($C$10:$C$10:C345,C345)</f>
        <v>6APG-9_24</v>
      </c>
      <c r="C345" s="131" t="str">
        <f>IFERROR(INDEX(القاعدة!C:C,MATCH(ahlamine!A345,القاعدة!$A:$A,0))," ")</f>
        <v>6APG-9</v>
      </c>
      <c r="D345" s="131" t="str">
        <f>IFERROR(INDEX(القاعدة!D:D,MATCH(ahlamine!A345,القاعدة!$A:$A,0))," ")</f>
        <v>E149099450</v>
      </c>
      <c r="E345" s="131" t="str">
        <f>IFERROR(INDEX(القاعدة!E:E,MATCH(ahlamine!A345,القاعدة!$A:$A,0))," ")</f>
        <v>أهلمين24</v>
      </c>
      <c r="F345" s="131" t="str">
        <f>IFERROR(INDEX(القاعدة!F:F,MATCH(ahlamine!A345,القاعدة!$A:$A,0))," ")</f>
        <v>أنثى</v>
      </c>
      <c r="G345" s="131" t="str">
        <f>IFERROR(INDEX(القاعدة!G:G,MATCH(ahlamine!A345,القاعدة!$A:$A,0))," ")</f>
        <v xml:space="preserve"> </v>
      </c>
      <c r="H345" s="131">
        <f>IFERROR(INDEX(القاعدة!H:H,MATCH(ahlamine!A345,القاعدة!$A:$A,0))," ")</f>
        <v>1</v>
      </c>
      <c r="I345" s="131">
        <f>IFERROR(INDEX(القاعدة!I:I,MATCH(ahlamine!A345,القاعدة!$A:$A,0))," ")</f>
        <v>1</v>
      </c>
      <c r="J345" s="135">
        <f>IFERROR(INDEX(القاعدة!J:J,MATCH(ahlamine!A345,القاعدة!$A:$A,0))," ")</f>
        <v>5.0199999999999996</v>
      </c>
      <c r="K345" s="135">
        <f>IFERROR(INDEX(القاعدة!L:L,MATCH(ahlamine!A345,القاعدة!$A:$A,0))," ")</f>
        <v>5.61</v>
      </c>
      <c r="L345" s="136">
        <f t="shared" si="21"/>
        <v>5.3149999999999995</v>
      </c>
      <c r="M345" s="31" t="str">
        <f t="shared" si="22"/>
        <v/>
      </c>
      <c r="N345" s="141">
        <f>IFERROR(RANK(L345,ahlamine31)+COUNTIF($L$10:L345,L345)-1," ")</f>
        <v>309</v>
      </c>
      <c r="O345" s="141">
        <v>336</v>
      </c>
      <c r="P345" s="137"/>
    </row>
    <row r="346" spans="1:16" x14ac:dyDescent="0.3">
      <c r="A346" s="140" t="str">
        <f t="shared" si="20"/>
        <v>أهلامين_337</v>
      </c>
      <c r="B346" s="30" t="str">
        <f>C346&amp;"_"&amp;COUNTIF($C$10:$C$10:C346,C346)</f>
        <v>6APG-9_25</v>
      </c>
      <c r="C346" s="131" t="str">
        <f>IFERROR(INDEX(القاعدة!C:C,MATCH(ahlamine!A346,القاعدة!$A:$A,0))," ")</f>
        <v>6APG-9</v>
      </c>
      <c r="D346" s="131" t="str">
        <f>IFERROR(INDEX(القاعدة!D:D,MATCH(ahlamine!A346,القاعدة!$A:$A,0))," ")</f>
        <v>E149099452</v>
      </c>
      <c r="E346" s="131" t="str">
        <f>IFERROR(INDEX(القاعدة!E:E,MATCH(ahlamine!A346,القاعدة!$A:$A,0))," ")</f>
        <v>أهلمين25</v>
      </c>
      <c r="F346" s="131" t="str">
        <f>IFERROR(INDEX(القاعدة!F:F,MATCH(ahlamine!A346,القاعدة!$A:$A,0))," ")</f>
        <v>أنثى</v>
      </c>
      <c r="G346" s="131" t="str">
        <f>IFERROR(INDEX(القاعدة!G:G,MATCH(ahlamine!A346,القاعدة!$A:$A,0))," ")</f>
        <v xml:space="preserve"> </v>
      </c>
      <c r="H346" s="131">
        <f>IFERROR(INDEX(القاعدة!H:H,MATCH(ahlamine!A346,القاعدة!$A:$A,0))," ")</f>
        <v>1</v>
      </c>
      <c r="I346" s="131">
        <f>IFERROR(INDEX(القاعدة!I:I,MATCH(ahlamine!A346,القاعدة!$A:$A,0))," ")</f>
        <v>1</v>
      </c>
      <c r="J346" s="135">
        <f>IFERROR(INDEX(القاعدة!J:J,MATCH(ahlamine!A346,القاعدة!$A:$A,0))," ")</f>
        <v>5.35</v>
      </c>
      <c r="K346" s="135">
        <f>IFERROR(INDEX(القاعدة!L:L,MATCH(ahlamine!A346,القاعدة!$A:$A,0))," ")</f>
        <v>6.5</v>
      </c>
      <c r="L346" s="136">
        <f t="shared" si="21"/>
        <v>5.9249999999999998</v>
      </c>
      <c r="M346" s="31" t="str">
        <f t="shared" si="22"/>
        <v/>
      </c>
      <c r="N346" s="141">
        <f>IFERROR(RANK(L346,ahlamine31)+COUNTIF($L$10:L346,L346)-1," ")</f>
        <v>239</v>
      </c>
      <c r="O346" s="141">
        <v>337</v>
      </c>
      <c r="P346" s="137"/>
    </row>
    <row r="347" spans="1:16" x14ac:dyDescent="0.3">
      <c r="A347" s="140" t="str">
        <f t="shared" si="20"/>
        <v>أهلامين_338</v>
      </c>
      <c r="B347" s="30" t="str">
        <f>C347&amp;"_"&amp;COUNTIF($C$10:$C$10:C347,C347)</f>
        <v>6APG-9_26</v>
      </c>
      <c r="C347" s="131" t="str">
        <f>IFERROR(INDEX(القاعدة!C:C,MATCH(ahlamine!A347,القاعدة!$A:$A,0))," ")</f>
        <v>6APG-9</v>
      </c>
      <c r="D347" s="131" t="str">
        <f>IFERROR(INDEX(القاعدة!D:D,MATCH(ahlamine!A347,القاعدة!$A:$A,0))," ")</f>
        <v>E148200432</v>
      </c>
      <c r="E347" s="131" t="str">
        <f>IFERROR(INDEX(القاعدة!E:E,MATCH(ahlamine!A347,القاعدة!$A:$A,0))," ")</f>
        <v>أهلمين26</v>
      </c>
      <c r="F347" s="131" t="str">
        <f>IFERROR(INDEX(القاعدة!F:F,MATCH(ahlamine!A347,القاعدة!$A:$A,0))," ")</f>
        <v>أنثى</v>
      </c>
      <c r="G347" s="131" t="str">
        <f>IFERROR(INDEX(القاعدة!G:G,MATCH(ahlamine!A347,القاعدة!$A:$A,0))," ")</f>
        <v xml:space="preserve"> </v>
      </c>
      <c r="H347" s="131">
        <f>IFERROR(INDEX(القاعدة!H:H,MATCH(ahlamine!A347,القاعدة!$A:$A,0))," ")</f>
        <v>1</v>
      </c>
      <c r="I347" s="131">
        <f>IFERROR(INDEX(القاعدة!I:I,MATCH(ahlamine!A347,القاعدة!$A:$A,0))," ")</f>
        <v>1</v>
      </c>
      <c r="J347" s="135">
        <f>IFERROR(INDEX(القاعدة!J:J,MATCH(ahlamine!A347,القاعدة!$A:$A,0))," ")</f>
        <v>6.57</v>
      </c>
      <c r="K347" s="135">
        <f>IFERROR(INDEX(القاعدة!L:L,MATCH(ahlamine!A347,القاعدة!$A:$A,0))," ")</f>
        <v>7.16</v>
      </c>
      <c r="L347" s="136">
        <f t="shared" si="21"/>
        <v>6.8650000000000002</v>
      </c>
      <c r="M347" s="31" t="str">
        <f t="shared" si="22"/>
        <v>لوحة الشرف</v>
      </c>
      <c r="N347" s="141">
        <f>IFERROR(RANK(L347,ahlamine31)+COUNTIF($L$10:L347,L347)-1," ")</f>
        <v>109</v>
      </c>
      <c r="O347" s="141">
        <v>338</v>
      </c>
      <c r="P347" s="137"/>
    </row>
    <row r="348" spans="1:16" x14ac:dyDescent="0.3">
      <c r="A348" s="140" t="str">
        <f t="shared" si="20"/>
        <v>أهلامين_339</v>
      </c>
      <c r="B348" s="30" t="str">
        <f>C348&amp;"_"&amp;COUNTIF($C$10:$C$10:C348,C348)</f>
        <v>6APG-9_27</v>
      </c>
      <c r="C348" s="131" t="str">
        <f>IFERROR(INDEX(القاعدة!C:C,MATCH(ahlamine!A348,القاعدة!$A:$A,0))," ")</f>
        <v>6APG-9</v>
      </c>
      <c r="D348" s="131" t="str">
        <f>IFERROR(INDEX(القاعدة!D:D,MATCH(ahlamine!A348,القاعدة!$A:$A,0))," ")</f>
        <v>E149099454</v>
      </c>
      <c r="E348" s="131" t="str">
        <f>IFERROR(INDEX(القاعدة!E:E,MATCH(ahlamine!A348,القاعدة!$A:$A,0))," ")</f>
        <v>أهلمين27</v>
      </c>
      <c r="F348" s="131" t="str">
        <f>IFERROR(INDEX(القاعدة!F:F,MATCH(ahlamine!A348,القاعدة!$A:$A,0))," ")</f>
        <v>أنثى</v>
      </c>
      <c r="G348" s="131" t="str">
        <f>IFERROR(INDEX(القاعدة!G:G,MATCH(ahlamine!A348,القاعدة!$A:$A,0))," ")</f>
        <v xml:space="preserve"> </v>
      </c>
      <c r="H348" s="131">
        <f>IFERROR(INDEX(القاعدة!H:H,MATCH(ahlamine!A348,القاعدة!$A:$A,0))," ")</f>
        <v>1</v>
      </c>
      <c r="I348" s="131">
        <f>IFERROR(INDEX(القاعدة!I:I,MATCH(ahlamine!A348,القاعدة!$A:$A,0))," ")</f>
        <v>1</v>
      </c>
      <c r="J348" s="135">
        <f>IFERROR(INDEX(القاعدة!J:J,MATCH(ahlamine!A348,القاعدة!$A:$A,0))," ")</f>
        <v>6.8</v>
      </c>
      <c r="K348" s="135">
        <f>IFERROR(INDEX(القاعدة!L:L,MATCH(ahlamine!A348,القاعدة!$A:$A,0))," ")</f>
        <v>8.31</v>
      </c>
      <c r="L348" s="136">
        <f t="shared" si="21"/>
        <v>7.5549999999999997</v>
      </c>
      <c r="M348" s="31" t="str">
        <f t="shared" si="22"/>
        <v>تشجيع</v>
      </c>
      <c r="N348" s="141">
        <f>IFERROR(RANK(L348,ahlamine31)+COUNTIF($L$10:L348,L348)-1," ")</f>
        <v>49</v>
      </c>
      <c r="O348" s="141">
        <v>339</v>
      </c>
      <c r="P348" s="137"/>
    </row>
    <row r="349" spans="1:16" x14ac:dyDescent="0.3">
      <c r="A349" s="140" t="str">
        <f t="shared" si="20"/>
        <v>أهلامين_340</v>
      </c>
      <c r="B349" s="30" t="str">
        <f>C349&amp;"_"&amp;COUNTIF($C$10:$C$10:C349,C349)</f>
        <v>6APG-9_28</v>
      </c>
      <c r="C349" s="131" t="str">
        <f>IFERROR(INDEX(القاعدة!C:C,MATCH(ahlamine!A349,القاعدة!$A:$A,0))," ")</f>
        <v>6APG-9</v>
      </c>
      <c r="D349" s="131" t="str">
        <f>IFERROR(INDEX(القاعدة!D:D,MATCH(ahlamine!A349,القاعدة!$A:$A,0))," ")</f>
        <v>E149099457</v>
      </c>
      <c r="E349" s="131" t="str">
        <f>IFERROR(INDEX(القاعدة!E:E,MATCH(ahlamine!A349,القاعدة!$A:$A,0))," ")</f>
        <v>أهلمين28</v>
      </c>
      <c r="F349" s="131" t="str">
        <f>IFERROR(INDEX(القاعدة!F:F,MATCH(ahlamine!A349,القاعدة!$A:$A,0))," ")</f>
        <v>أنثى</v>
      </c>
      <c r="G349" s="131" t="str">
        <f>IFERROR(INDEX(القاعدة!G:G,MATCH(ahlamine!A349,القاعدة!$A:$A,0))," ")</f>
        <v xml:space="preserve"> </v>
      </c>
      <c r="H349" s="131">
        <f>IFERROR(INDEX(القاعدة!H:H,MATCH(ahlamine!A349,القاعدة!$A:$A,0))," ")</f>
        <v>1</v>
      </c>
      <c r="I349" s="131">
        <f>IFERROR(INDEX(القاعدة!I:I,MATCH(ahlamine!A349,القاعدة!$A:$A,0))," ")</f>
        <v>1</v>
      </c>
      <c r="J349" s="135">
        <f>IFERROR(INDEX(القاعدة!J:J,MATCH(ahlamine!A349,القاعدة!$A:$A,0))," ")</f>
        <v>6.13</v>
      </c>
      <c r="K349" s="135">
        <f>IFERROR(INDEX(القاعدة!L:L,MATCH(ahlamine!A349,القاعدة!$A:$A,0))," ")</f>
        <v>7.23</v>
      </c>
      <c r="L349" s="136">
        <f t="shared" si="21"/>
        <v>6.68</v>
      </c>
      <c r="M349" s="31" t="str">
        <f t="shared" si="22"/>
        <v>لوحة الشرف</v>
      </c>
      <c r="N349" s="141">
        <f>IFERROR(RANK(L349,ahlamine31)+COUNTIF($L$10:L349,L349)-1," ")</f>
        <v>119</v>
      </c>
      <c r="O349" s="141">
        <v>340</v>
      </c>
      <c r="P349" s="137"/>
    </row>
    <row r="350" spans="1:16" x14ac:dyDescent="0.3">
      <c r="A350" s="140" t="str">
        <f t="shared" si="20"/>
        <v>أهلامين_341</v>
      </c>
      <c r="B350" s="30" t="str">
        <f>C350&amp;"_"&amp;COUNTIF($C$10:$C$10:C350,C350)</f>
        <v>6APG-9_29</v>
      </c>
      <c r="C350" s="131" t="str">
        <f>IFERROR(INDEX(القاعدة!C:C,MATCH(ahlamine!A350,القاعدة!$A:$A,0))," ")</f>
        <v>6APG-9</v>
      </c>
      <c r="D350" s="131" t="str">
        <f>IFERROR(INDEX(القاعدة!D:D,MATCH(ahlamine!A350,القاعدة!$A:$A,0))," ")</f>
        <v>E149099460</v>
      </c>
      <c r="E350" s="131" t="str">
        <f>IFERROR(INDEX(القاعدة!E:E,MATCH(ahlamine!A350,القاعدة!$A:$A,0))," ")</f>
        <v>أهلمين29</v>
      </c>
      <c r="F350" s="131" t="str">
        <f>IFERROR(INDEX(القاعدة!F:F,MATCH(ahlamine!A350,القاعدة!$A:$A,0))," ")</f>
        <v>أنثى</v>
      </c>
      <c r="G350" s="131" t="str">
        <f>IFERROR(INDEX(القاعدة!G:G,MATCH(ahlamine!A350,القاعدة!$A:$A,0))," ")</f>
        <v xml:space="preserve"> </v>
      </c>
      <c r="H350" s="131">
        <f>IFERROR(INDEX(القاعدة!H:H,MATCH(ahlamine!A350,القاعدة!$A:$A,0))," ")</f>
        <v>1</v>
      </c>
      <c r="I350" s="131">
        <f>IFERROR(INDEX(القاعدة!I:I,MATCH(ahlamine!A350,القاعدة!$A:$A,0))," ")</f>
        <v>1</v>
      </c>
      <c r="J350" s="135">
        <f>IFERROR(INDEX(القاعدة!J:J,MATCH(ahlamine!A350,القاعدة!$A:$A,0))," ")</f>
        <v>5.38</v>
      </c>
      <c r="K350" s="135">
        <f>IFERROR(INDEX(القاعدة!L:L,MATCH(ahlamine!A350,القاعدة!$A:$A,0))," ")</f>
        <v>6.62</v>
      </c>
      <c r="L350" s="136">
        <f t="shared" si="21"/>
        <v>6</v>
      </c>
      <c r="M350" s="31" t="str">
        <f t="shared" si="22"/>
        <v>لوحة الشرف</v>
      </c>
      <c r="N350" s="141">
        <f>IFERROR(RANK(L350,ahlamine31)+COUNTIF($L$10:L350,L350)-1," ")</f>
        <v>229</v>
      </c>
      <c r="O350" s="141">
        <v>341</v>
      </c>
      <c r="P350" s="137"/>
    </row>
    <row r="351" spans="1:16" x14ac:dyDescent="0.3">
      <c r="A351" s="140" t="str">
        <f t="shared" si="20"/>
        <v>أهلامين_342</v>
      </c>
      <c r="B351" s="30" t="str">
        <f>C351&amp;"_"&amp;COUNTIF($C$10:$C$10:C351,C351)</f>
        <v>6APG-9_30</v>
      </c>
      <c r="C351" s="131" t="str">
        <f>IFERROR(INDEX(القاعدة!C:C,MATCH(ahlamine!A351,القاعدة!$A:$A,0))," ")</f>
        <v>6APG-9</v>
      </c>
      <c r="D351" s="131" t="str">
        <f>IFERROR(INDEX(القاعدة!D:D,MATCH(ahlamine!A351,القاعدة!$A:$A,0))," ")</f>
        <v>E149124248</v>
      </c>
      <c r="E351" s="131" t="str">
        <f>IFERROR(INDEX(القاعدة!E:E,MATCH(ahlamine!A351,القاعدة!$A:$A,0))," ")</f>
        <v>أهلمين30</v>
      </c>
      <c r="F351" s="131" t="str">
        <f>IFERROR(INDEX(القاعدة!F:F,MATCH(ahlamine!A351,القاعدة!$A:$A,0))," ")</f>
        <v>أنثى</v>
      </c>
      <c r="G351" s="131" t="str">
        <f>IFERROR(INDEX(القاعدة!G:G,MATCH(ahlamine!A351,القاعدة!$A:$A,0))," ")</f>
        <v xml:space="preserve"> </v>
      </c>
      <c r="H351" s="131">
        <f>IFERROR(INDEX(القاعدة!H:H,MATCH(ahlamine!A351,القاعدة!$A:$A,0))," ")</f>
        <v>1</v>
      </c>
      <c r="I351" s="131">
        <f>IFERROR(INDEX(القاعدة!I:I,MATCH(ahlamine!A351,القاعدة!$A:$A,0))," ")</f>
        <v>1</v>
      </c>
      <c r="J351" s="135">
        <f>IFERROR(INDEX(القاعدة!J:J,MATCH(ahlamine!A351,القاعدة!$A:$A,0))," ")</f>
        <v>5.38</v>
      </c>
      <c r="K351" s="135">
        <f>IFERROR(INDEX(القاعدة!L:L,MATCH(ahlamine!A351,القاعدة!$A:$A,0))," ")</f>
        <v>5.99</v>
      </c>
      <c r="L351" s="136">
        <f t="shared" si="21"/>
        <v>5.6850000000000005</v>
      </c>
      <c r="M351" s="31" t="str">
        <f t="shared" si="22"/>
        <v/>
      </c>
      <c r="N351" s="141">
        <f>IFERROR(RANK(L351,ahlamine31)+COUNTIF($L$10:L351,L351)-1," ")</f>
        <v>269</v>
      </c>
      <c r="O351" s="141">
        <v>342</v>
      </c>
      <c r="P351" s="137"/>
    </row>
    <row r="352" spans="1:16" x14ac:dyDescent="0.3">
      <c r="A352" s="140" t="str">
        <f t="shared" si="20"/>
        <v>أهلامين_343</v>
      </c>
      <c r="B352" s="30" t="str">
        <f>C352&amp;"_"&amp;COUNTIF($C$10:$C$10:C352,C352)</f>
        <v>6APG-9_31</v>
      </c>
      <c r="C352" s="131" t="str">
        <f>IFERROR(INDEX(القاعدة!C:C,MATCH(ahlamine!A352,القاعدة!$A:$A,0))," ")</f>
        <v>6APG-9</v>
      </c>
      <c r="D352" s="131" t="str">
        <f>IFERROR(INDEX(القاعدة!D:D,MATCH(ahlamine!A352,القاعدة!$A:$A,0))," ")</f>
        <v>E149124249</v>
      </c>
      <c r="E352" s="131" t="str">
        <f>IFERROR(INDEX(القاعدة!E:E,MATCH(ahlamine!A352,القاعدة!$A:$A,0))," ")</f>
        <v>أهلمين31</v>
      </c>
      <c r="F352" s="131" t="str">
        <f>IFERROR(INDEX(القاعدة!F:F,MATCH(ahlamine!A352,القاعدة!$A:$A,0))," ")</f>
        <v>ذكر</v>
      </c>
      <c r="G352" s="131" t="str">
        <f>IFERROR(INDEX(القاعدة!G:G,MATCH(ahlamine!A352,القاعدة!$A:$A,0))," ")</f>
        <v xml:space="preserve"> </v>
      </c>
      <c r="H352" s="131">
        <f>IFERROR(INDEX(القاعدة!H:H,MATCH(ahlamine!A352,القاعدة!$A:$A,0))," ")</f>
        <v>1</v>
      </c>
      <c r="I352" s="131">
        <f>IFERROR(INDEX(القاعدة!I:I,MATCH(ahlamine!A352,القاعدة!$A:$A,0))," ")</f>
        <v>1</v>
      </c>
      <c r="J352" s="135">
        <f>IFERROR(INDEX(القاعدة!J:J,MATCH(ahlamine!A352,القاعدة!$A:$A,0))," ")</f>
        <v>6.71</v>
      </c>
      <c r="K352" s="135">
        <f>IFERROR(INDEX(القاعدة!L:L,MATCH(ahlamine!A352,القاعدة!$A:$A,0))," ")</f>
        <v>7.17</v>
      </c>
      <c r="L352" s="136">
        <f t="shared" si="21"/>
        <v>6.9399999999999995</v>
      </c>
      <c r="M352" s="31" t="str">
        <f t="shared" si="22"/>
        <v>لوحة الشرف</v>
      </c>
      <c r="N352" s="141">
        <f>IFERROR(RANK(L352,ahlamine31)+COUNTIF($L$10:L352,L352)-1," ")</f>
        <v>99</v>
      </c>
      <c r="O352" s="141">
        <v>343</v>
      </c>
      <c r="P352" s="137"/>
    </row>
    <row r="353" spans="1:16" x14ac:dyDescent="0.3">
      <c r="A353" s="140" t="str">
        <f t="shared" si="20"/>
        <v>أهلامين_344</v>
      </c>
      <c r="B353" s="30" t="str">
        <f>C353&amp;"_"&amp;COUNTIF($C$10:$C$10:C353,C353)</f>
        <v>6APG-9_32</v>
      </c>
      <c r="C353" s="131" t="str">
        <f>IFERROR(INDEX(القاعدة!C:C,MATCH(ahlamine!A353,القاعدة!$A:$A,0))," ")</f>
        <v>6APG-9</v>
      </c>
      <c r="D353" s="131" t="str">
        <f>IFERROR(INDEX(القاعدة!D:D,MATCH(ahlamine!A353,القاعدة!$A:$A,0))," ")</f>
        <v>E149124250</v>
      </c>
      <c r="E353" s="131" t="str">
        <f>IFERROR(INDEX(القاعدة!E:E,MATCH(ahlamine!A353,القاعدة!$A:$A,0))," ")</f>
        <v>أهلمين32</v>
      </c>
      <c r="F353" s="131" t="str">
        <f>IFERROR(INDEX(القاعدة!F:F,MATCH(ahlamine!A353,القاعدة!$A:$A,0))," ")</f>
        <v>ذكر</v>
      </c>
      <c r="G353" s="131" t="str">
        <f>IFERROR(INDEX(القاعدة!G:G,MATCH(ahlamine!A353,القاعدة!$A:$A,0))," ")</f>
        <v xml:space="preserve"> </v>
      </c>
      <c r="H353" s="131">
        <f>IFERROR(INDEX(القاعدة!H:H,MATCH(ahlamine!A353,القاعدة!$A:$A,0))," ")</f>
        <v>1</v>
      </c>
      <c r="I353" s="131">
        <f>IFERROR(INDEX(القاعدة!I:I,MATCH(ahlamine!A353,القاعدة!$A:$A,0))," ")</f>
        <v>1</v>
      </c>
      <c r="J353" s="135">
        <f>IFERROR(INDEX(القاعدة!J:J,MATCH(ahlamine!A353,القاعدة!$A:$A,0))," ")</f>
        <v>6.33</v>
      </c>
      <c r="K353" s="135">
        <f>IFERROR(INDEX(القاعدة!L:L,MATCH(ahlamine!A353,القاعدة!$A:$A,0))," ")</f>
        <v>6.65</v>
      </c>
      <c r="L353" s="136">
        <f t="shared" si="21"/>
        <v>6.49</v>
      </c>
      <c r="M353" s="31" t="str">
        <f t="shared" si="22"/>
        <v>لوحة الشرف</v>
      </c>
      <c r="N353" s="141">
        <f>IFERROR(RANK(L353,ahlamine31)+COUNTIF($L$10:L353,L353)-1," ")</f>
        <v>169</v>
      </c>
      <c r="O353" s="141">
        <v>344</v>
      </c>
      <c r="P353" s="137"/>
    </row>
    <row r="354" spans="1:16" x14ac:dyDescent="0.3">
      <c r="A354" s="140" t="str">
        <f t="shared" si="20"/>
        <v>أهلامين_345</v>
      </c>
      <c r="B354" s="30" t="str">
        <f>C354&amp;"_"&amp;COUNTIF($C$10:$C$10:C354,C354)</f>
        <v>6APG-9_33</v>
      </c>
      <c r="C354" s="131" t="str">
        <f>IFERROR(INDEX(القاعدة!C:C,MATCH(ahlamine!A354,القاعدة!$A:$A,0))," ")</f>
        <v>6APG-9</v>
      </c>
      <c r="D354" s="131" t="str">
        <f>IFERROR(INDEX(القاعدة!D:D,MATCH(ahlamine!A354,القاعدة!$A:$A,0))," ")</f>
        <v>G131742576</v>
      </c>
      <c r="E354" s="131" t="str">
        <f>IFERROR(INDEX(القاعدة!E:E,MATCH(ahlamine!A354,القاعدة!$A:$A,0))," ")</f>
        <v>أهلمين33</v>
      </c>
      <c r="F354" s="131" t="str">
        <f>IFERROR(INDEX(القاعدة!F:F,MATCH(ahlamine!A354,القاعدة!$A:$A,0))," ")</f>
        <v>أنثى</v>
      </c>
      <c r="G354" s="131" t="str">
        <f>IFERROR(INDEX(القاعدة!G:G,MATCH(ahlamine!A354,القاعدة!$A:$A,0))," ")</f>
        <v xml:space="preserve"> </v>
      </c>
      <c r="H354" s="131">
        <f>IFERROR(INDEX(القاعدة!H:H,MATCH(ahlamine!A354,القاعدة!$A:$A,0))," ")</f>
        <v>1</v>
      </c>
      <c r="I354" s="131">
        <f>IFERROR(INDEX(القاعدة!I:I,MATCH(ahlamine!A354,القاعدة!$A:$A,0))," ")</f>
        <v>1</v>
      </c>
      <c r="J354" s="135">
        <f>IFERROR(INDEX(القاعدة!J:J,MATCH(ahlamine!A354,القاعدة!$A:$A,0))," ")</f>
        <v>6.27</v>
      </c>
      <c r="K354" s="135">
        <f>IFERROR(INDEX(القاعدة!L:L,MATCH(ahlamine!A354,القاعدة!$A:$A,0))," ")</f>
        <v>7</v>
      </c>
      <c r="L354" s="136">
        <f t="shared" si="21"/>
        <v>6.6349999999999998</v>
      </c>
      <c r="M354" s="31" t="str">
        <f t="shared" si="22"/>
        <v>لوحة الشرف</v>
      </c>
      <c r="N354" s="141">
        <f>IFERROR(RANK(L354,ahlamine31)+COUNTIF($L$10:L354,L354)-1," ")</f>
        <v>139</v>
      </c>
      <c r="O354" s="141">
        <v>345</v>
      </c>
      <c r="P354" s="137"/>
    </row>
    <row r="355" spans="1:16" x14ac:dyDescent="0.3">
      <c r="A355" s="140" t="str">
        <f t="shared" si="20"/>
        <v>أهلامين_346</v>
      </c>
      <c r="B355" s="30" t="str">
        <f>C355&amp;"_"&amp;COUNTIF($C$10:$C$10:C355,C355)</f>
        <v>6APG-9_34</v>
      </c>
      <c r="C355" s="131" t="str">
        <f>IFERROR(INDEX(القاعدة!C:C,MATCH(ahlamine!A355,القاعدة!$A:$A,0))," ")</f>
        <v>6APG-9</v>
      </c>
      <c r="D355" s="131" t="str">
        <f>IFERROR(INDEX(القاعدة!D:D,MATCH(ahlamine!A355,القاعدة!$A:$A,0))," ")</f>
        <v>J130085629</v>
      </c>
      <c r="E355" s="131" t="str">
        <f>IFERROR(INDEX(القاعدة!E:E,MATCH(ahlamine!A355,القاعدة!$A:$A,0))," ")</f>
        <v>أهلمين34</v>
      </c>
      <c r="F355" s="131" t="str">
        <f>IFERROR(INDEX(القاعدة!F:F,MATCH(ahlamine!A355,القاعدة!$A:$A,0))," ")</f>
        <v>ذكر</v>
      </c>
      <c r="G355" s="131" t="str">
        <f>IFERROR(INDEX(القاعدة!G:G,MATCH(ahlamine!A355,القاعدة!$A:$A,0))," ")</f>
        <v xml:space="preserve"> </v>
      </c>
      <c r="H355" s="131">
        <f>IFERROR(INDEX(القاعدة!H:H,MATCH(ahlamine!A355,القاعدة!$A:$A,0))," ")</f>
        <v>1</v>
      </c>
      <c r="I355" s="131">
        <f>IFERROR(INDEX(القاعدة!I:I,MATCH(ahlamine!A355,القاعدة!$A:$A,0))," ")</f>
        <v>2</v>
      </c>
      <c r="J355" s="135">
        <f>IFERROR(INDEX(القاعدة!J:J,MATCH(ahlamine!A355,القاعدة!$A:$A,0))," ")</f>
        <v>5.17</v>
      </c>
      <c r="K355" s="135">
        <f>IFERROR(INDEX(القاعدة!L:L,MATCH(ahlamine!A355,القاعدة!$A:$A,0))," ")</f>
        <v>4.16</v>
      </c>
      <c r="L355" s="136">
        <f t="shared" si="21"/>
        <v>4.665</v>
      </c>
      <c r="M355" s="31" t="str">
        <f t="shared" si="22"/>
        <v/>
      </c>
      <c r="N355" s="141">
        <f>IFERROR(RANK(L355,ahlamine31)+COUNTIF($L$10:L355,L355)-1," ")</f>
        <v>359</v>
      </c>
      <c r="O355" s="141">
        <v>346</v>
      </c>
      <c r="P355" s="137"/>
    </row>
    <row r="356" spans="1:16" x14ac:dyDescent="0.3">
      <c r="A356" s="140" t="str">
        <f t="shared" si="20"/>
        <v>أهلامين_347</v>
      </c>
      <c r="B356" s="30" t="str">
        <f>C356&amp;"_"&amp;COUNTIF($C$10:$C$10:C356,C356)</f>
        <v>6APG-9_35</v>
      </c>
      <c r="C356" s="131" t="str">
        <f>IFERROR(INDEX(القاعدة!C:C,MATCH(ahlamine!A356,القاعدة!$A:$A,0))," ")</f>
        <v>6APG-9</v>
      </c>
      <c r="D356" s="131" t="str">
        <f>IFERROR(INDEX(القاعدة!D:D,MATCH(ahlamine!A356,القاعدة!$A:$A,0))," ")</f>
        <v>E140099484</v>
      </c>
      <c r="E356" s="131" t="str">
        <f>IFERROR(INDEX(القاعدة!E:E,MATCH(ahlamine!A356,القاعدة!$A:$A,0))," ")</f>
        <v>أهلمين35</v>
      </c>
      <c r="F356" s="131" t="str">
        <f>IFERROR(INDEX(القاعدة!F:F,MATCH(ahlamine!A356,القاعدة!$A:$A,0))," ")</f>
        <v>ذكر</v>
      </c>
      <c r="G356" s="131" t="str">
        <f>IFERROR(INDEX(القاعدة!G:G,MATCH(ahlamine!A356,القاعدة!$A:$A,0))," ")</f>
        <v xml:space="preserve"> </v>
      </c>
      <c r="H356" s="131">
        <f>IFERROR(INDEX(القاعدة!H:H,MATCH(ahlamine!A356,القاعدة!$A:$A,0))," ")</f>
        <v>1</v>
      </c>
      <c r="I356" s="131">
        <f>IFERROR(INDEX(القاعدة!I:I,MATCH(ahlamine!A356,القاعدة!$A:$A,0))," ")</f>
        <v>1</v>
      </c>
      <c r="J356" s="135">
        <f>IFERROR(INDEX(القاعدة!J:J,MATCH(ahlamine!A356,القاعدة!$A:$A,0))," ")</f>
        <v>5.15</v>
      </c>
      <c r="K356" s="135">
        <f>IFERROR(INDEX(القاعدة!L:L,MATCH(ahlamine!A356,القاعدة!$A:$A,0))," ")</f>
        <v>4.75</v>
      </c>
      <c r="L356" s="136">
        <f t="shared" si="21"/>
        <v>4.95</v>
      </c>
      <c r="M356" s="31" t="str">
        <f t="shared" si="22"/>
        <v/>
      </c>
      <c r="N356" s="141">
        <f>IFERROR(RANK(L356,ahlamine31)+COUNTIF($L$10:L356,L356)-1," ")</f>
        <v>329</v>
      </c>
      <c r="O356" s="141">
        <v>347</v>
      </c>
      <c r="P356" s="137"/>
    </row>
    <row r="357" spans="1:16" x14ac:dyDescent="0.3">
      <c r="A357" s="140" t="str">
        <f t="shared" si="20"/>
        <v>أهلامين_348</v>
      </c>
      <c r="B357" s="30" t="str">
        <f>C357&amp;"_"&amp;COUNTIF($C$10:$C$10:C357,C357)</f>
        <v>6APG-9_36</v>
      </c>
      <c r="C357" s="131" t="str">
        <f>IFERROR(INDEX(القاعدة!C:C,MATCH(ahlamine!A357,القاعدة!$A:$A,0))," ")</f>
        <v>6APG-9</v>
      </c>
      <c r="D357" s="131" t="str">
        <f>IFERROR(INDEX(القاعدة!D:D,MATCH(ahlamine!A357,القاعدة!$A:$A,0))," ")</f>
        <v>E142236471</v>
      </c>
      <c r="E357" s="131" t="str">
        <f>IFERROR(INDEX(القاعدة!E:E,MATCH(ahlamine!A357,القاعدة!$A:$A,0))," ")</f>
        <v>أهلمين36</v>
      </c>
      <c r="F357" s="131" t="str">
        <f>IFERROR(INDEX(القاعدة!F:F,MATCH(ahlamine!A357,القاعدة!$A:$A,0))," ")</f>
        <v>أنثى</v>
      </c>
      <c r="G357" s="131" t="str">
        <f>IFERROR(INDEX(القاعدة!G:G,MATCH(ahlamine!A357,القاعدة!$A:$A,0))," ")</f>
        <v xml:space="preserve"> </v>
      </c>
      <c r="H357" s="131">
        <f>IFERROR(INDEX(القاعدة!H:H,MATCH(ahlamine!A357,القاعدة!$A:$A,0))," ")</f>
        <v>1</v>
      </c>
      <c r="I357" s="131">
        <f>IFERROR(INDEX(القاعدة!I:I,MATCH(ahlamine!A357,القاعدة!$A:$A,0))," ")</f>
        <v>1</v>
      </c>
      <c r="J357" s="135">
        <f>IFERROR(INDEX(القاعدة!J:J,MATCH(ahlamine!A357,القاعدة!$A:$A,0))," ")</f>
        <v>6.49</v>
      </c>
      <c r="K357" s="135">
        <f>IFERROR(INDEX(القاعدة!L:L,MATCH(ahlamine!A357,القاعدة!$A:$A,0))," ")</f>
        <v>7.92</v>
      </c>
      <c r="L357" s="136">
        <f t="shared" si="21"/>
        <v>7.2050000000000001</v>
      </c>
      <c r="M357" s="31" t="str">
        <f t="shared" si="22"/>
        <v>تشجيع</v>
      </c>
      <c r="N357" s="141">
        <f>IFERROR(RANK(L357,ahlamine31)+COUNTIF($L$10:L357,L357)-1," ")</f>
        <v>69</v>
      </c>
      <c r="O357" s="141">
        <v>348</v>
      </c>
      <c r="P357" s="137"/>
    </row>
    <row r="358" spans="1:16" x14ac:dyDescent="0.3">
      <c r="A358" s="140" t="str">
        <f t="shared" si="20"/>
        <v>أهلامين_349</v>
      </c>
      <c r="B358" s="30" t="str">
        <f>C358&amp;"_"&amp;COUNTIF($C$10:$C$10:C358,C358)</f>
        <v>6APG-9_37</v>
      </c>
      <c r="C358" s="131" t="str">
        <f>IFERROR(INDEX(القاعدة!C:C,MATCH(ahlamine!A358,القاعدة!$A:$A,0))," ")</f>
        <v>6APG-9</v>
      </c>
      <c r="D358" s="131" t="str">
        <f>IFERROR(INDEX(القاعدة!D:D,MATCH(ahlamine!A358,القاعدة!$A:$A,0))," ")</f>
        <v>G142001025</v>
      </c>
      <c r="E358" s="131" t="str">
        <f>IFERROR(INDEX(القاعدة!E:E,MATCH(ahlamine!A358,القاعدة!$A:$A,0))," ")</f>
        <v>أهلمين37</v>
      </c>
      <c r="F358" s="131" t="str">
        <f>IFERROR(INDEX(القاعدة!F:F,MATCH(ahlamine!A358,القاعدة!$A:$A,0))," ")</f>
        <v>ذكر</v>
      </c>
      <c r="G358" s="131" t="str">
        <f>IFERROR(INDEX(القاعدة!G:G,MATCH(ahlamine!A358,القاعدة!$A:$A,0))," ")</f>
        <v xml:space="preserve"> </v>
      </c>
      <c r="H358" s="131" t="str">
        <f>IFERROR(INDEX(القاعدة!H:H,MATCH(ahlamine!A358,القاعدة!$A:$A,0))," ")</f>
        <v xml:space="preserve"> </v>
      </c>
      <c r="I358" s="131">
        <f>IFERROR(INDEX(القاعدة!I:I,MATCH(ahlamine!A358,القاعدة!$A:$A,0))," ")</f>
        <v>1</v>
      </c>
      <c r="J358" s="135">
        <f>IFERROR(INDEX(القاعدة!J:J,MATCH(ahlamine!A358,القاعدة!$A:$A,0))," ")</f>
        <v>6.32</v>
      </c>
      <c r="K358" s="135">
        <f>IFERROR(INDEX(القاعدة!L:L,MATCH(ahlamine!A358,القاعدة!$A:$A,0))," ")</f>
        <v>7.01</v>
      </c>
      <c r="L358" s="136">
        <f t="shared" si="21"/>
        <v>6.665</v>
      </c>
      <c r="M358" s="31" t="str">
        <f t="shared" si="22"/>
        <v>لوحة الشرف</v>
      </c>
      <c r="N358" s="141">
        <f>IFERROR(RANK(L358,ahlamine31)+COUNTIF($L$10:L358,L358)-1," ")</f>
        <v>129</v>
      </c>
      <c r="O358" s="141">
        <v>349</v>
      </c>
      <c r="P358" s="137"/>
    </row>
    <row r="359" spans="1:16" x14ac:dyDescent="0.3">
      <c r="A359" s="140" t="str">
        <f t="shared" si="20"/>
        <v>أهلامين_350</v>
      </c>
      <c r="B359" s="30" t="str">
        <f>C359&amp;"_"&amp;COUNTIF($C$10:$C$10:C359,C359)</f>
        <v>6APG-9_38</v>
      </c>
      <c r="C359" s="131" t="str">
        <f>IFERROR(INDEX(القاعدة!C:C,MATCH(ahlamine!A359,القاعدة!$A:$A,0))," ")</f>
        <v>6APG-9</v>
      </c>
      <c r="D359" s="131" t="str">
        <f>IFERROR(INDEX(القاعدة!D:D,MATCH(ahlamine!A359,القاعدة!$A:$A,0))," ")</f>
        <v>E149099458</v>
      </c>
      <c r="E359" s="131" t="str">
        <f>IFERROR(INDEX(القاعدة!E:E,MATCH(ahlamine!A359,القاعدة!$A:$A,0))," ")</f>
        <v>أهلمين38</v>
      </c>
      <c r="F359" s="131" t="str">
        <f>IFERROR(INDEX(القاعدة!F:F,MATCH(ahlamine!A359,القاعدة!$A:$A,0))," ")</f>
        <v>أنثى</v>
      </c>
      <c r="G359" s="131" t="str">
        <f>IFERROR(INDEX(القاعدة!G:G,MATCH(ahlamine!A359,القاعدة!$A:$A,0))," ")</f>
        <v xml:space="preserve"> </v>
      </c>
      <c r="H359" s="131">
        <f>IFERROR(INDEX(القاعدة!H:H,MATCH(ahlamine!A359,القاعدة!$A:$A,0))," ")</f>
        <v>1</v>
      </c>
      <c r="I359" s="131">
        <f>IFERROR(INDEX(القاعدة!I:I,MATCH(ahlamine!A359,القاعدة!$A:$A,0))," ")</f>
        <v>1</v>
      </c>
      <c r="J359" s="135">
        <f>IFERROR(INDEX(القاعدة!J:J,MATCH(ahlamine!A359,القاعدة!$A:$A,0))," ")</f>
        <v>5.64</v>
      </c>
      <c r="K359" s="135">
        <f>IFERROR(INDEX(القاعدة!L:L,MATCH(ahlamine!A359,القاعدة!$A:$A,0))," ")</f>
        <v>6.93</v>
      </c>
      <c r="L359" s="136">
        <f t="shared" si="21"/>
        <v>6.2850000000000001</v>
      </c>
      <c r="M359" s="31" t="str">
        <f t="shared" si="22"/>
        <v>لوحة الشرف</v>
      </c>
      <c r="N359" s="141">
        <f>IFERROR(RANK(L359,ahlamine31)+COUNTIF($L$10:L359,L359)-1," ")</f>
        <v>199</v>
      </c>
      <c r="O359" s="141">
        <v>350</v>
      </c>
      <c r="P359" s="137"/>
    </row>
    <row r="360" spans="1:16" x14ac:dyDescent="0.3">
      <c r="A360" s="140" t="str">
        <f t="shared" si="20"/>
        <v>أهلامين_351</v>
      </c>
      <c r="B360" s="30" t="str">
        <f>C360&amp;"_"&amp;COUNTIF($C$10:$C$10:C360,C360)</f>
        <v>6APG-9_39</v>
      </c>
      <c r="C360" s="131" t="str">
        <f>IFERROR(INDEX(القاعدة!C:C,MATCH(ahlamine!A360,القاعدة!$A:$A,0))," ")</f>
        <v>6APG-9</v>
      </c>
      <c r="D360" s="131" t="str">
        <f>IFERROR(INDEX(القاعدة!D:D,MATCH(ahlamine!A360,القاعدة!$A:$A,0))," ")</f>
        <v>J133488430</v>
      </c>
      <c r="E360" s="131" t="str">
        <f>IFERROR(INDEX(القاعدة!E:E,MATCH(ahlamine!A360,القاعدة!$A:$A,0))," ")</f>
        <v>أهلمين39</v>
      </c>
      <c r="F360" s="131" t="str">
        <f>IFERROR(INDEX(القاعدة!F:F,MATCH(ahlamine!A360,القاعدة!$A:$A,0))," ")</f>
        <v>أنثى</v>
      </c>
      <c r="G360" s="131" t="str">
        <f>IFERROR(INDEX(القاعدة!G:G,MATCH(ahlamine!A360,القاعدة!$A:$A,0))," ")</f>
        <v xml:space="preserve"> </v>
      </c>
      <c r="H360" s="131">
        <f>IFERROR(INDEX(القاعدة!H:H,MATCH(ahlamine!A360,القاعدة!$A:$A,0))," ")</f>
        <v>1</v>
      </c>
      <c r="I360" s="131">
        <f>IFERROR(INDEX(القاعدة!I:I,MATCH(ahlamine!A360,القاعدة!$A:$A,0))," ")</f>
        <v>1</v>
      </c>
      <c r="J360" s="135">
        <f>IFERROR(INDEX(القاعدة!J:J,MATCH(ahlamine!A360,القاعدة!$A:$A,0))," ")</f>
        <v>5.85</v>
      </c>
      <c r="K360" s="135">
        <f>IFERROR(INDEX(القاعدة!L:L,MATCH(ahlamine!A360,القاعدة!$A:$A,0))," ")</f>
        <v>7.15</v>
      </c>
      <c r="L360" s="136">
        <f t="shared" si="21"/>
        <v>6.5</v>
      </c>
      <c r="M360" s="31" t="str">
        <f t="shared" si="22"/>
        <v>لوحة الشرف</v>
      </c>
      <c r="N360" s="141">
        <f>IFERROR(RANK(L360,ahlamine31)+COUNTIF($L$10:L360,L360)-1," ")</f>
        <v>159</v>
      </c>
      <c r="O360" s="141">
        <v>351</v>
      </c>
      <c r="P360" s="137"/>
    </row>
    <row r="361" spans="1:16" x14ac:dyDescent="0.3">
      <c r="A361" s="140" t="str">
        <f t="shared" si="20"/>
        <v>أهلامين_352</v>
      </c>
      <c r="B361" s="30" t="str">
        <f>C361&amp;"_"&amp;COUNTIF($C$10:$C$10:C361,C361)</f>
        <v>6APG-10_1</v>
      </c>
      <c r="C361" s="131" t="str">
        <f>IFERROR(INDEX(القاعدة!C:C,MATCH(ahlamine!A361,القاعدة!$A:$A,0))," ")</f>
        <v>6APG-10</v>
      </c>
      <c r="D361" s="131" t="str">
        <f>IFERROR(INDEX(القاعدة!D:D,MATCH(ahlamine!A361,القاعدة!$A:$A,0))," ")</f>
        <v>D133174574</v>
      </c>
      <c r="E361" s="131" t="str">
        <f>IFERROR(INDEX(القاعدة!E:E,MATCH(ahlamine!A361,القاعدة!$A:$A,0))," ")</f>
        <v>أهلمين1</v>
      </c>
      <c r="F361" s="131" t="str">
        <f>IFERROR(INDEX(القاعدة!F:F,MATCH(ahlamine!A361,القاعدة!$A:$A,0))," ")</f>
        <v>أنثى</v>
      </c>
      <c r="G361" s="131" t="str">
        <f>IFERROR(INDEX(القاعدة!G:G,MATCH(ahlamine!A361,القاعدة!$A:$A,0))," ")</f>
        <v xml:space="preserve"> </v>
      </c>
      <c r="H361" s="131">
        <f>IFERROR(INDEX(القاعدة!H:H,MATCH(ahlamine!A361,القاعدة!$A:$A,0))," ")</f>
        <v>1</v>
      </c>
      <c r="I361" s="131">
        <f>IFERROR(INDEX(القاعدة!I:I,MATCH(ahlamine!A361,القاعدة!$A:$A,0))," ")</f>
        <v>1</v>
      </c>
      <c r="J361" s="135">
        <f>IFERROR(INDEX(القاعدة!J:J,MATCH(ahlamine!A361,القاعدة!$A:$A,0))," ")</f>
        <v>8.61</v>
      </c>
      <c r="K361" s="135">
        <f>IFERROR(INDEX(القاعدة!L:L,MATCH(ahlamine!A361,القاعدة!$A:$A,0))," ")</f>
        <v>9.57</v>
      </c>
      <c r="L361" s="136">
        <f t="shared" si="21"/>
        <v>9.09</v>
      </c>
      <c r="M361" s="31" t="str">
        <f t="shared" si="22"/>
        <v>تنويه</v>
      </c>
      <c r="N361" s="141">
        <f>IFERROR(RANK(L361,ahlamine31)+COUNTIF($L$10:L361,L361)-1," ")</f>
        <v>10</v>
      </c>
      <c r="O361" s="141">
        <v>352</v>
      </c>
      <c r="P361" s="137"/>
    </row>
    <row r="362" spans="1:16" x14ac:dyDescent="0.3">
      <c r="A362" s="140" t="str">
        <f t="shared" si="20"/>
        <v>أهلامين_353</v>
      </c>
      <c r="B362" s="30" t="str">
        <f>C362&amp;"_"&amp;COUNTIF($C$10:$C$10:C362,C362)</f>
        <v>6APG-10_2</v>
      </c>
      <c r="C362" s="131" t="str">
        <f>IFERROR(INDEX(القاعدة!C:C,MATCH(ahlamine!A362,القاعدة!$A:$A,0))," ")</f>
        <v>6APG-10</v>
      </c>
      <c r="D362" s="131" t="str">
        <f>IFERROR(INDEX(القاعدة!D:D,MATCH(ahlamine!A362,القاعدة!$A:$A,0))," ")</f>
        <v>E132012602</v>
      </c>
      <c r="E362" s="131" t="str">
        <f>IFERROR(INDEX(القاعدة!E:E,MATCH(ahlamine!A362,القاعدة!$A:$A,0))," ")</f>
        <v>أهلمين2</v>
      </c>
      <c r="F362" s="131" t="str">
        <f>IFERROR(INDEX(القاعدة!F:F,MATCH(ahlamine!A362,القاعدة!$A:$A,0))," ")</f>
        <v>أنثى</v>
      </c>
      <c r="G362" s="131" t="str">
        <f>IFERROR(INDEX(القاعدة!G:G,MATCH(ahlamine!A362,القاعدة!$A:$A,0))," ")</f>
        <v xml:space="preserve"> </v>
      </c>
      <c r="H362" s="131">
        <f>IFERROR(INDEX(القاعدة!H:H,MATCH(ahlamine!A362,القاعدة!$A:$A,0))," ")</f>
        <v>1</v>
      </c>
      <c r="I362" s="131">
        <f>IFERROR(INDEX(القاعدة!I:I,MATCH(ahlamine!A362,القاعدة!$A:$A,0))," ")</f>
        <v>1</v>
      </c>
      <c r="J362" s="135">
        <f>IFERROR(INDEX(القاعدة!J:J,MATCH(ahlamine!A362,القاعدة!$A:$A,0))," ")</f>
        <v>5.39</v>
      </c>
      <c r="K362" s="135">
        <f>IFERROR(INDEX(القاعدة!L:L,MATCH(ahlamine!A362,القاعدة!$A:$A,0))," ")</f>
        <v>6.44</v>
      </c>
      <c r="L362" s="136">
        <f t="shared" si="21"/>
        <v>5.915</v>
      </c>
      <c r="M362" s="31" t="str">
        <f t="shared" si="22"/>
        <v/>
      </c>
      <c r="N362" s="141">
        <f>IFERROR(RANK(L362,ahlamine31)+COUNTIF($L$10:L362,L362)-1," ")</f>
        <v>250</v>
      </c>
      <c r="O362" s="141">
        <v>353</v>
      </c>
      <c r="P362" s="137"/>
    </row>
    <row r="363" spans="1:16" x14ac:dyDescent="0.3">
      <c r="A363" s="140" t="str">
        <f t="shared" si="20"/>
        <v>أهلامين_354</v>
      </c>
      <c r="B363" s="30" t="str">
        <f>C363&amp;"_"&amp;COUNTIF($C$10:$C$10:C363,C363)</f>
        <v>6APG-10_3</v>
      </c>
      <c r="C363" s="131" t="str">
        <f>IFERROR(INDEX(القاعدة!C:C,MATCH(ahlamine!A363,القاعدة!$A:$A,0))," ")</f>
        <v>6APG-10</v>
      </c>
      <c r="D363" s="131" t="str">
        <f>IFERROR(INDEX(القاعدة!D:D,MATCH(ahlamine!A363,القاعدة!$A:$A,0))," ")</f>
        <v>E132012603</v>
      </c>
      <c r="E363" s="131" t="str">
        <f>IFERROR(INDEX(القاعدة!E:E,MATCH(ahlamine!A363,القاعدة!$A:$A,0))," ")</f>
        <v>أهلمين3</v>
      </c>
      <c r="F363" s="131" t="str">
        <f>IFERROR(INDEX(القاعدة!F:F,MATCH(ahlamine!A363,القاعدة!$A:$A,0))," ")</f>
        <v>ذكر</v>
      </c>
      <c r="G363" s="131" t="str">
        <f>IFERROR(INDEX(القاعدة!G:G,MATCH(ahlamine!A363,القاعدة!$A:$A,0))," ")</f>
        <v xml:space="preserve"> </v>
      </c>
      <c r="H363" s="131">
        <f>IFERROR(INDEX(القاعدة!H:H,MATCH(ahlamine!A363,القاعدة!$A:$A,0))," ")</f>
        <v>1</v>
      </c>
      <c r="I363" s="131">
        <f>IFERROR(INDEX(القاعدة!I:I,MATCH(ahlamine!A363,القاعدة!$A:$A,0))," ")</f>
        <v>1</v>
      </c>
      <c r="J363" s="135">
        <f>IFERROR(INDEX(القاعدة!J:J,MATCH(ahlamine!A363,القاعدة!$A:$A,0))," ")</f>
        <v>6.73</v>
      </c>
      <c r="K363" s="135">
        <f>IFERROR(INDEX(القاعدة!L:L,MATCH(ahlamine!A363,القاعدة!$A:$A,0))," ")</f>
        <v>8.2100000000000009</v>
      </c>
      <c r="L363" s="136">
        <f t="shared" si="21"/>
        <v>7.4700000000000006</v>
      </c>
      <c r="M363" s="31" t="str">
        <f t="shared" si="22"/>
        <v>تشجيع</v>
      </c>
      <c r="N363" s="141">
        <f>IFERROR(RANK(L363,ahlamine31)+COUNTIF($L$10:L363,L363)-1," ")</f>
        <v>60</v>
      </c>
      <c r="O363" s="141">
        <v>354</v>
      </c>
      <c r="P363" s="137"/>
    </row>
    <row r="364" spans="1:16" x14ac:dyDescent="0.3">
      <c r="A364" s="140" t="str">
        <f t="shared" si="20"/>
        <v>أهلامين_355</v>
      </c>
      <c r="B364" s="30" t="str">
        <f>C364&amp;"_"&amp;COUNTIF($C$10:$C$10:C364,C364)</f>
        <v>6APG-10_4</v>
      </c>
      <c r="C364" s="131" t="str">
        <f>IFERROR(INDEX(القاعدة!C:C,MATCH(ahlamine!A364,القاعدة!$A:$A,0))," ")</f>
        <v>6APG-10</v>
      </c>
      <c r="D364" s="131" t="str">
        <f>IFERROR(INDEX(القاعدة!D:D,MATCH(ahlamine!A364,القاعدة!$A:$A,0))," ")</f>
        <v>E132245333</v>
      </c>
      <c r="E364" s="131" t="str">
        <f>IFERROR(INDEX(القاعدة!E:E,MATCH(ahlamine!A364,القاعدة!$A:$A,0))," ")</f>
        <v>أهلمين4</v>
      </c>
      <c r="F364" s="131" t="str">
        <f>IFERROR(INDEX(القاعدة!F:F,MATCH(ahlamine!A364,القاعدة!$A:$A,0))," ")</f>
        <v>أنثى</v>
      </c>
      <c r="G364" s="131" t="str">
        <f>IFERROR(INDEX(القاعدة!G:G,MATCH(ahlamine!A364,القاعدة!$A:$A,0))," ")</f>
        <v xml:space="preserve"> </v>
      </c>
      <c r="H364" s="131">
        <f>IFERROR(INDEX(القاعدة!H:H,MATCH(ahlamine!A364,القاعدة!$A:$A,0))," ")</f>
        <v>2</v>
      </c>
      <c r="I364" s="131">
        <f>IFERROR(INDEX(القاعدة!I:I,MATCH(ahlamine!A364,القاعدة!$A:$A,0))," ")</f>
        <v>1</v>
      </c>
      <c r="J364" s="135">
        <f>IFERROR(INDEX(القاعدة!J:J,MATCH(ahlamine!A364,القاعدة!$A:$A,0))," ")</f>
        <v>5.57</v>
      </c>
      <c r="K364" s="135">
        <f>IFERROR(INDEX(القاعدة!L:L,MATCH(ahlamine!A364,القاعدة!$A:$A,0))," ")</f>
        <v>6.61</v>
      </c>
      <c r="L364" s="136">
        <f t="shared" si="21"/>
        <v>6.09</v>
      </c>
      <c r="M364" s="31" t="str">
        <f t="shared" si="22"/>
        <v>لوحة الشرف</v>
      </c>
      <c r="N364" s="141">
        <f>IFERROR(RANK(L364,ahlamine31)+COUNTIF($L$10:L364,L364)-1," ")</f>
        <v>220</v>
      </c>
      <c r="O364" s="141">
        <v>355</v>
      </c>
      <c r="P364" s="137"/>
    </row>
    <row r="365" spans="1:16" x14ac:dyDescent="0.3">
      <c r="A365" s="140" t="str">
        <f t="shared" si="20"/>
        <v>أهلامين_356</v>
      </c>
      <c r="B365" s="30" t="str">
        <f>C365&amp;"_"&amp;COUNTIF($C$10:$C$10:C365,C365)</f>
        <v>6APG-10_5</v>
      </c>
      <c r="C365" s="131" t="str">
        <f>IFERROR(INDEX(القاعدة!C:C,MATCH(ahlamine!A365,القاعدة!$A:$A,0))," ")</f>
        <v>6APG-10</v>
      </c>
      <c r="D365" s="131" t="str">
        <f>IFERROR(INDEX(القاعدة!D:D,MATCH(ahlamine!A365,القاعدة!$A:$A,0))," ")</f>
        <v>E133087934</v>
      </c>
      <c r="E365" s="131" t="str">
        <f>IFERROR(INDEX(القاعدة!E:E,MATCH(ahlamine!A365,القاعدة!$A:$A,0))," ")</f>
        <v>أهلمين5</v>
      </c>
      <c r="F365" s="131" t="str">
        <f>IFERROR(INDEX(القاعدة!F:F,MATCH(ahlamine!A365,القاعدة!$A:$A,0))," ")</f>
        <v>أنثى</v>
      </c>
      <c r="G365" s="131" t="str">
        <f>IFERROR(INDEX(القاعدة!G:G,MATCH(ahlamine!A365,القاعدة!$A:$A,0))," ")</f>
        <v xml:space="preserve"> </v>
      </c>
      <c r="H365" s="131">
        <f>IFERROR(INDEX(القاعدة!H:H,MATCH(ahlamine!A365,القاعدة!$A:$A,0))," ")</f>
        <v>1</v>
      </c>
      <c r="I365" s="131">
        <f>IFERROR(INDEX(القاعدة!I:I,MATCH(ahlamine!A365,القاعدة!$A:$A,0))," ")</f>
        <v>1</v>
      </c>
      <c r="J365" s="135">
        <f>IFERROR(INDEX(القاعدة!J:J,MATCH(ahlamine!A365,القاعدة!$A:$A,0))," ")</f>
        <v>6.44</v>
      </c>
      <c r="K365" s="135">
        <f>IFERROR(INDEX(القاعدة!L:L,MATCH(ahlamine!A365,القاعدة!$A:$A,0))," ")</f>
        <v>7.53</v>
      </c>
      <c r="L365" s="136">
        <f t="shared" si="21"/>
        <v>6.9850000000000003</v>
      </c>
      <c r="M365" s="31" t="str">
        <f t="shared" si="22"/>
        <v>لوحة الشرف</v>
      </c>
      <c r="N365" s="141">
        <f>IFERROR(RANK(L365,ahlamine31)+COUNTIF($L$10:L365,L365)-1," ")</f>
        <v>90</v>
      </c>
      <c r="O365" s="141">
        <v>356</v>
      </c>
      <c r="P365" s="137"/>
    </row>
    <row r="366" spans="1:16" x14ac:dyDescent="0.3">
      <c r="A366" s="140" t="str">
        <f t="shared" si="20"/>
        <v>أهلامين_357</v>
      </c>
      <c r="B366" s="30" t="str">
        <f>C366&amp;"_"&amp;COUNTIF($C$10:$C$10:C366,C366)</f>
        <v>6APG-10_6</v>
      </c>
      <c r="C366" s="131" t="str">
        <f>IFERROR(INDEX(القاعدة!C:C,MATCH(ahlamine!A366,القاعدة!$A:$A,0))," ")</f>
        <v>6APG-10</v>
      </c>
      <c r="D366" s="131" t="str">
        <f>IFERROR(INDEX(القاعدة!D:D,MATCH(ahlamine!A366,القاعدة!$A:$A,0))," ")</f>
        <v>E139057118</v>
      </c>
      <c r="E366" s="131" t="str">
        <f>IFERROR(INDEX(القاعدة!E:E,MATCH(ahlamine!A366,القاعدة!$A:$A,0))," ")</f>
        <v>أهلمين6</v>
      </c>
      <c r="F366" s="131" t="str">
        <f>IFERROR(INDEX(القاعدة!F:F,MATCH(ahlamine!A366,القاعدة!$A:$A,0))," ")</f>
        <v>أنثى</v>
      </c>
      <c r="G366" s="131" t="str">
        <f>IFERROR(INDEX(القاعدة!G:G,MATCH(ahlamine!A366,القاعدة!$A:$A,0))," ")</f>
        <v xml:space="preserve"> </v>
      </c>
      <c r="H366" s="131">
        <f>IFERROR(INDEX(القاعدة!H:H,MATCH(ahlamine!A366,القاعدة!$A:$A,0))," ")</f>
        <v>1</v>
      </c>
      <c r="I366" s="131">
        <f>IFERROR(INDEX(القاعدة!I:I,MATCH(ahlamine!A366,القاعدة!$A:$A,0))," ")</f>
        <v>1</v>
      </c>
      <c r="J366" s="135">
        <f>IFERROR(INDEX(القاعدة!J:J,MATCH(ahlamine!A366,القاعدة!$A:$A,0))," ")</f>
        <v>8.16</v>
      </c>
      <c r="K366" s="135">
        <f>IFERROR(INDEX(القاعدة!L:L,MATCH(ahlamine!A366,القاعدة!$A:$A,0))," ")</f>
        <v>8.84</v>
      </c>
      <c r="L366" s="136">
        <f t="shared" si="21"/>
        <v>8.5</v>
      </c>
      <c r="M366" s="31" t="str">
        <f t="shared" si="22"/>
        <v>تنويه</v>
      </c>
      <c r="N366" s="141">
        <f>IFERROR(RANK(L366,ahlamine31)+COUNTIF($L$10:L366,L366)-1," ")</f>
        <v>40</v>
      </c>
      <c r="O366" s="141">
        <v>357</v>
      </c>
      <c r="P366" s="137"/>
    </row>
    <row r="367" spans="1:16" x14ac:dyDescent="0.3">
      <c r="A367" s="140" t="str">
        <f t="shared" si="20"/>
        <v>أهلامين_358</v>
      </c>
      <c r="B367" s="30" t="str">
        <f>C367&amp;"_"&amp;COUNTIF($C$10:$C$10:C367,C367)</f>
        <v>6APG-10_7</v>
      </c>
      <c r="C367" s="131" t="str">
        <f>IFERROR(INDEX(القاعدة!C:C,MATCH(ahlamine!A367,القاعدة!$A:$A,0))," ")</f>
        <v>6APG-10</v>
      </c>
      <c r="D367" s="131" t="str">
        <f>IFERROR(INDEX(القاعدة!D:D,MATCH(ahlamine!A367,القاعدة!$A:$A,0))," ")</f>
        <v>E140099485</v>
      </c>
      <c r="E367" s="131" t="str">
        <f>IFERROR(INDEX(القاعدة!E:E,MATCH(ahlamine!A367,القاعدة!$A:$A,0))," ")</f>
        <v>أهلمين7</v>
      </c>
      <c r="F367" s="131" t="str">
        <f>IFERROR(INDEX(القاعدة!F:F,MATCH(ahlamine!A367,القاعدة!$A:$A,0))," ")</f>
        <v>ذكر</v>
      </c>
      <c r="G367" s="131" t="str">
        <f>IFERROR(INDEX(القاعدة!G:G,MATCH(ahlamine!A367,القاعدة!$A:$A,0))," ")</f>
        <v xml:space="preserve"> </v>
      </c>
      <c r="H367" s="131">
        <f>IFERROR(INDEX(القاعدة!H:H,MATCH(ahlamine!A367,القاعدة!$A:$A,0))," ")</f>
        <v>1</v>
      </c>
      <c r="I367" s="131">
        <f>IFERROR(INDEX(القاعدة!I:I,MATCH(ahlamine!A367,القاعدة!$A:$A,0))," ")</f>
        <v>1</v>
      </c>
      <c r="J367" s="135">
        <f>IFERROR(INDEX(القاعدة!J:J,MATCH(ahlamine!A367,القاعدة!$A:$A,0))," ")</f>
        <v>4.97</v>
      </c>
      <c r="K367" s="135">
        <f>IFERROR(INDEX(القاعدة!L:L,MATCH(ahlamine!A367,القاعدة!$A:$A,0))," ")</f>
        <v>4.01</v>
      </c>
      <c r="L367" s="136">
        <f t="shared" si="21"/>
        <v>4.49</v>
      </c>
      <c r="M367" s="31" t="str">
        <f t="shared" si="22"/>
        <v/>
      </c>
      <c r="N367" s="141">
        <f>IFERROR(RANK(L367,ahlamine31)+COUNTIF($L$10:L367,L367)-1," ")</f>
        <v>380</v>
      </c>
      <c r="O367" s="141">
        <v>358</v>
      </c>
      <c r="P367" s="137"/>
    </row>
    <row r="368" spans="1:16" x14ac:dyDescent="0.3">
      <c r="A368" s="140" t="str">
        <f t="shared" si="20"/>
        <v>أهلامين_359</v>
      </c>
      <c r="B368" s="30" t="str">
        <f>C368&amp;"_"&amp;COUNTIF($C$10:$C$10:C368,C368)</f>
        <v>6APG-10_8</v>
      </c>
      <c r="C368" s="131" t="str">
        <f>IFERROR(INDEX(القاعدة!C:C,MATCH(ahlamine!A368,القاعدة!$A:$A,0))," ")</f>
        <v>6APG-10</v>
      </c>
      <c r="D368" s="131" t="str">
        <f>IFERROR(INDEX(القاعدة!D:D,MATCH(ahlamine!A368,القاعدة!$A:$A,0))," ")</f>
        <v>E140099487</v>
      </c>
      <c r="E368" s="131" t="str">
        <f>IFERROR(INDEX(القاعدة!E:E,MATCH(ahlamine!A368,القاعدة!$A:$A,0))," ")</f>
        <v>أهلمين8</v>
      </c>
      <c r="F368" s="131" t="str">
        <f>IFERROR(INDEX(القاعدة!F:F,MATCH(ahlamine!A368,القاعدة!$A:$A,0))," ")</f>
        <v>ذكر</v>
      </c>
      <c r="G368" s="131" t="str">
        <f>IFERROR(INDEX(القاعدة!G:G,MATCH(ahlamine!A368,القاعدة!$A:$A,0))," ")</f>
        <v xml:space="preserve"> </v>
      </c>
      <c r="H368" s="131">
        <f>IFERROR(INDEX(القاعدة!H:H,MATCH(ahlamine!A368,القاعدة!$A:$A,0))," ")</f>
        <v>1</v>
      </c>
      <c r="I368" s="131">
        <f>IFERROR(INDEX(القاعدة!I:I,MATCH(ahlamine!A368,القاعدة!$A:$A,0))," ")</f>
        <v>1</v>
      </c>
      <c r="J368" s="135">
        <f>IFERROR(INDEX(القاعدة!J:J,MATCH(ahlamine!A368,القاعدة!$A:$A,0))," ")</f>
        <v>5.33</v>
      </c>
      <c r="K368" s="135">
        <f>IFERROR(INDEX(القاعدة!L:L,MATCH(ahlamine!A368,القاعدة!$A:$A,0))," ")</f>
        <v>4.53</v>
      </c>
      <c r="L368" s="136">
        <f t="shared" si="21"/>
        <v>4.93</v>
      </c>
      <c r="M368" s="31" t="str">
        <f t="shared" si="22"/>
        <v/>
      </c>
      <c r="N368" s="141">
        <f>IFERROR(RANK(L368,ahlamine31)+COUNTIF($L$10:L368,L368)-1," ")</f>
        <v>340</v>
      </c>
      <c r="O368" s="141">
        <v>359</v>
      </c>
      <c r="P368" s="137"/>
    </row>
    <row r="369" spans="1:16" x14ac:dyDescent="0.3">
      <c r="A369" s="140" t="str">
        <f t="shared" si="20"/>
        <v>أهلامين_360</v>
      </c>
      <c r="B369" s="30" t="str">
        <f>C369&amp;"_"&amp;COUNTIF($C$10:$C$10:C369,C369)</f>
        <v>6APG-10_9</v>
      </c>
      <c r="C369" s="131" t="str">
        <f>IFERROR(INDEX(القاعدة!C:C,MATCH(ahlamine!A369,القاعدة!$A:$A,0))," ")</f>
        <v>6APG-10</v>
      </c>
      <c r="D369" s="131" t="str">
        <f>IFERROR(INDEX(القاعدة!D:D,MATCH(ahlamine!A369,القاعدة!$A:$A,0))," ")</f>
        <v>E140121535</v>
      </c>
      <c r="E369" s="131" t="str">
        <f>IFERROR(INDEX(القاعدة!E:E,MATCH(ahlamine!A369,القاعدة!$A:$A,0))," ")</f>
        <v>أهلمين9</v>
      </c>
      <c r="F369" s="131" t="str">
        <f>IFERROR(INDEX(القاعدة!F:F,MATCH(ahlamine!A369,القاعدة!$A:$A,0))," ")</f>
        <v>ذكر</v>
      </c>
      <c r="G369" s="131" t="str">
        <f>IFERROR(INDEX(القاعدة!G:G,MATCH(ahlamine!A369,القاعدة!$A:$A,0))," ")</f>
        <v xml:space="preserve"> </v>
      </c>
      <c r="H369" s="131">
        <f>IFERROR(INDEX(القاعدة!H:H,MATCH(ahlamine!A369,القاعدة!$A:$A,0))," ")</f>
        <v>1</v>
      </c>
      <c r="I369" s="131">
        <f>IFERROR(INDEX(القاعدة!I:I,MATCH(ahlamine!A369,القاعدة!$A:$A,0))," ")</f>
        <v>1</v>
      </c>
      <c r="J369" s="135">
        <f>IFERROR(INDEX(القاعدة!J:J,MATCH(ahlamine!A369,القاعدة!$A:$A,0))," ")</f>
        <v>5.42</v>
      </c>
      <c r="K369" s="135">
        <f>IFERROR(INDEX(القاعدة!L:L,MATCH(ahlamine!A369,القاعدة!$A:$A,0))," ")</f>
        <v>5.63</v>
      </c>
      <c r="L369" s="136">
        <f t="shared" si="21"/>
        <v>5.5250000000000004</v>
      </c>
      <c r="M369" s="31" t="str">
        <f t="shared" si="22"/>
        <v/>
      </c>
      <c r="N369" s="141">
        <f>IFERROR(RANK(L369,ahlamine31)+COUNTIF($L$10:L369,L369)-1," ")</f>
        <v>280</v>
      </c>
      <c r="O369" s="141">
        <v>360</v>
      </c>
      <c r="P369" s="137"/>
    </row>
    <row r="370" spans="1:16" x14ac:dyDescent="0.3">
      <c r="A370" s="140" t="str">
        <f t="shared" si="20"/>
        <v>أهلامين_361</v>
      </c>
      <c r="B370" s="30" t="str">
        <f>C370&amp;"_"&amp;COUNTIF($C$10:$C$10:C370,C370)</f>
        <v>6APG-10_10</v>
      </c>
      <c r="C370" s="131" t="str">
        <f>IFERROR(INDEX(القاعدة!C:C,MATCH(ahlamine!A370,القاعدة!$A:$A,0))," ")</f>
        <v>6APG-10</v>
      </c>
      <c r="D370" s="131" t="str">
        <f>IFERROR(INDEX(القاعدة!D:D,MATCH(ahlamine!A370,القاعدة!$A:$A,0))," ")</f>
        <v>E140121536</v>
      </c>
      <c r="E370" s="131" t="str">
        <f>IFERROR(INDEX(القاعدة!E:E,MATCH(ahlamine!A370,القاعدة!$A:$A,0))," ")</f>
        <v>أهلمين10</v>
      </c>
      <c r="F370" s="131" t="str">
        <f>IFERROR(INDEX(القاعدة!F:F,MATCH(ahlamine!A370,القاعدة!$A:$A,0))," ")</f>
        <v>ذكر</v>
      </c>
      <c r="G370" s="131" t="str">
        <f>IFERROR(INDEX(القاعدة!G:G,MATCH(ahlamine!A370,القاعدة!$A:$A,0))," ")</f>
        <v xml:space="preserve"> </v>
      </c>
      <c r="H370" s="131">
        <f>IFERROR(INDEX(القاعدة!H:H,MATCH(ahlamine!A370,القاعدة!$A:$A,0))," ")</f>
        <v>1</v>
      </c>
      <c r="I370" s="131">
        <f>IFERROR(INDEX(القاعدة!I:I,MATCH(ahlamine!A370,القاعدة!$A:$A,0))," ")</f>
        <v>1</v>
      </c>
      <c r="J370" s="135">
        <f>IFERROR(INDEX(القاعدة!J:J,MATCH(ahlamine!A370,القاعدة!$A:$A,0))," ")</f>
        <v>7.93</v>
      </c>
      <c r="K370" s="135">
        <f>IFERROR(INDEX(القاعدة!L:L,MATCH(ahlamine!A370,القاعدة!$A:$A,0))," ")</f>
        <v>9.27</v>
      </c>
      <c r="L370" s="136">
        <f t="shared" si="21"/>
        <v>8.6</v>
      </c>
      <c r="M370" s="31" t="str">
        <f t="shared" si="22"/>
        <v>تنويه</v>
      </c>
      <c r="N370" s="141">
        <f>IFERROR(RANK(L370,ahlamine31)+COUNTIF($L$10:L370,L370)-1," ")</f>
        <v>30</v>
      </c>
      <c r="O370" s="141">
        <v>361</v>
      </c>
      <c r="P370" s="137"/>
    </row>
    <row r="371" spans="1:16" x14ac:dyDescent="0.3">
      <c r="A371" s="140" t="str">
        <f t="shared" si="20"/>
        <v>أهلامين_362</v>
      </c>
      <c r="B371" s="30" t="str">
        <f>C371&amp;"_"&amp;COUNTIF($C$10:$C$10:C371,C371)</f>
        <v>6APG-10_11</v>
      </c>
      <c r="C371" s="131" t="str">
        <f>IFERROR(INDEX(القاعدة!C:C,MATCH(ahlamine!A371,القاعدة!$A:$A,0))," ")</f>
        <v>6APG-10</v>
      </c>
      <c r="D371" s="131" t="str">
        <f>IFERROR(INDEX(القاعدة!D:D,MATCH(ahlamine!A371,القاعدة!$A:$A,0))," ")</f>
        <v>E141118470</v>
      </c>
      <c r="E371" s="131" t="str">
        <f>IFERROR(INDEX(القاعدة!E:E,MATCH(ahlamine!A371,القاعدة!$A:$A,0))," ")</f>
        <v>أهلمين11</v>
      </c>
      <c r="F371" s="131" t="str">
        <f>IFERROR(INDEX(القاعدة!F:F,MATCH(ahlamine!A371,القاعدة!$A:$A,0))," ")</f>
        <v>ذكر</v>
      </c>
      <c r="G371" s="131" t="str">
        <f>IFERROR(INDEX(القاعدة!G:G,MATCH(ahlamine!A371,القاعدة!$A:$A,0))," ")</f>
        <v xml:space="preserve"> </v>
      </c>
      <c r="H371" s="131">
        <f>IFERROR(INDEX(القاعدة!H:H,MATCH(ahlamine!A371,القاعدة!$A:$A,0))," ")</f>
        <v>1</v>
      </c>
      <c r="I371" s="131">
        <f>IFERROR(INDEX(القاعدة!I:I,MATCH(ahlamine!A371,القاعدة!$A:$A,0))," ")</f>
        <v>1</v>
      </c>
      <c r="J371" s="135">
        <f>IFERROR(INDEX(القاعدة!J:J,MATCH(ahlamine!A371,القاعدة!$A:$A,0))," ")</f>
        <v>5.48</v>
      </c>
      <c r="K371" s="135">
        <f>IFERROR(INDEX(القاعدة!L:L,MATCH(ahlamine!A371,القاعدة!$A:$A,0))," ")</f>
        <v>7.18</v>
      </c>
      <c r="L371" s="136">
        <f t="shared" si="21"/>
        <v>6.33</v>
      </c>
      <c r="M371" s="31" t="str">
        <f t="shared" si="22"/>
        <v>لوحة الشرف</v>
      </c>
      <c r="N371" s="141">
        <f>IFERROR(RANK(L371,ahlamine31)+COUNTIF($L$10:L371,L371)-1," ")</f>
        <v>180</v>
      </c>
      <c r="O371" s="141">
        <v>362</v>
      </c>
      <c r="P371" s="137"/>
    </row>
    <row r="372" spans="1:16" x14ac:dyDescent="0.3">
      <c r="A372" s="140" t="str">
        <f t="shared" si="20"/>
        <v>أهلامين_363</v>
      </c>
      <c r="B372" s="30" t="str">
        <f>C372&amp;"_"&amp;COUNTIF($C$10:$C$10:C372,C372)</f>
        <v>6APG-10_12</v>
      </c>
      <c r="C372" s="131" t="str">
        <f>IFERROR(INDEX(القاعدة!C:C,MATCH(ahlamine!A372,القاعدة!$A:$A,0))," ")</f>
        <v>6APG-10</v>
      </c>
      <c r="D372" s="131" t="str">
        <f>IFERROR(INDEX(القاعدة!D:D,MATCH(ahlamine!A372,القاعدة!$A:$A,0))," ")</f>
        <v>E141124147</v>
      </c>
      <c r="E372" s="131" t="str">
        <f>IFERROR(INDEX(القاعدة!E:E,MATCH(ahlamine!A372,القاعدة!$A:$A,0))," ")</f>
        <v>أهلمين12</v>
      </c>
      <c r="F372" s="131" t="str">
        <f>IFERROR(INDEX(القاعدة!F:F,MATCH(ahlamine!A372,القاعدة!$A:$A,0))," ")</f>
        <v>ذكر</v>
      </c>
      <c r="G372" s="131" t="str">
        <f>IFERROR(INDEX(القاعدة!G:G,MATCH(ahlamine!A372,القاعدة!$A:$A,0))," ")</f>
        <v xml:space="preserve"> </v>
      </c>
      <c r="H372" s="131">
        <f>IFERROR(INDEX(القاعدة!H:H,MATCH(ahlamine!A372,القاعدة!$A:$A,0))," ")</f>
        <v>1</v>
      </c>
      <c r="I372" s="131">
        <f>IFERROR(INDEX(القاعدة!I:I,MATCH(ahlamine!A372,القاعدة!$A:$A,0))," ")</f>
        <v>1</v>
      </c>
      <c r="J372" s="135">
        <f>IFERROR(INDEX(القاعدة!J:J,MATCH(ahlamine!A372,القاعدة!$A:$A,0))," ")</f>
        <v>5.77</v>
      </c>
      <c r="K372" s="135">
        <f>IFERROR(INDEX(القاعدة!L:L,MATCH(ahlamine!A372,القاعدة!$A:$A,0))," ")</f>
        <v>7.44</v>
      </c>
      <c r="L372" s="136">
        <f t="shared" si="21"/>
        <v>6.6050000000000004</v>
      </c>
      <c r="M372" s="31" t="str">
        <f t="shared" si="22"/>
        <v>لوحة الشرف</v>
      </c>
      <c r="N372" s="141">
        <f>IFERROR(RANK(L372,ahlamine31)+COUNTIF($L$10:L372,L372)-1," ")</f>
        <v>150</v>
      </c>
      <c r="O372" s="141">
        <v>363</v>
      </c>
      <c r="P372" s="137"/>
    </row>
    <row r="373" spans="1:16" x14ac:dyDescent="0.3">
      <c r="A373" s="140" t="str">
        <f t="shared" si="20"/>
        <v>أهلامين_364</v>
      </c>
      <c r="B373" s="30" t="str">
        <f>C373&amp;"_"&amp;COUNTIF($C$10:$C$10:C373,C373)</f>
        <v>6APG-10_13</v>
      </c>
      <c r="C373" s="131" t="str">
        <f>IFERROR(INDEX(القاعدة!C:C,MATCH(ahlamine!A373,القاعدة!$A:$A,0))," ")</f>
        <v>6APG-10</v>
      </c>
      <c r="D373" s="131" t="str">
        <f>IFERROR(INDEX(القاعدة!D:D,MATCH(ahlamine!A373,القاعدة!$A:$A,0))," ")</f>
        <v>E142094383</v>
      </c>
      <c r="E373" s="131" t="str">
        <f>IFERROR(INDEX(القاعدة!E:E,MATCH(ahlamine!A373,القاعدة!$A:$A,0))," ")</f>
        <v>أهلمين13</v>
      </c>
      <c r="F373" s="131" t="str">
        <f>IFERROR(INDEX(القاعدة!F:F,MATCH(ahlamine!A373,القاعدة!$A:$A,0))," ")</f>
        <v>أنثى</v>
      </c>
      <c r="G373" s="131" t="str">
        <f>IFERROR(INDEX(القاعدة!G:G,MATCH(ahlamine!A373,القاعدة!$A:$A,0))," ")</f>
        <v xml:space="preserve"> </v>
      </c>
      <c r="H373" s="131">
        <f>IFERROR(INDEX(القاعدة!H:H,MATCH(ahlamine!A373,القاعدة!$A:$A,0))," ")</f>
        <v>2</v>
      </c>
      <c r="I373" s="131">
        <f>IFERROR(INDEX(القاعدة!I:I,MATCH(ahlamine!A373,القاعدة!$A:$A,0))," ")</f>
        <v>1</v>
      </c>
      <c r="J373" s="135">
        <f>IFERROR(INDEX(القاعدة!J:J,MATCH(ahlamine!A373,القاعدة!$A:$A,0))," ")</f>
        <v>4.92</v>
      </c>
      <c r="K373" s="135">
        <f>IFERROR(INDEX(القاعدة!L:L,MATCH(ahlamine!A373,القاعدة!$A:$A,0))," ")</f>
        <v>2.79</v>
      </c>
      <c r="L373" s="136">
        <f t="shared" si="21"/>
        <v>3.855</v>
      </c>
      <c r="M373" s="31" t="str">
        <f t="shared" si="22"/>
        <v>تنبيه</v>
      </c>
      <c r="N373" s="141">
        <f>IFERROR(RANK(L373,ahlamine31)+COUNTIF($L$10:L373,L373)-1," ")</f>
        <v>390</v>
      </c>
      <c r="O373" s="141">
        <v>364</v>
      </c>
      <c r="P373" s="137"/>
    </row>
    <row r="374" spans="1:16" x14ac:dyDescent="0.3">
      <c r="A374" s="140" t="str">
        <f t="shared" si="20"/>
        <v>أهلامين_365</v>
      </c>
      <c r="B374" s="30" t="str">
        <f>C374&amp;"_"&amp;COUNTIF($C$10:$C$10:C374,C374)</f>
        <v>6APG-10_14</v>
      </c>
      <c r="C374" s="131" t="str">
        <f>IFERROR(INDEX(القاعدة!C:C,MATCH(ahlamine!A374,القاعدة!$A:$A,0))," ")</f>
        <v>6APG-10</v>
      </c>
      <c r="D374" s="131" t="str">
        <f>IFERROR(INDEX(القاعدة!D:D,MATCH(ahlamine!A374,القاعدة!$A:$A,0))," ")</f>
        <v>E142121685</v>
      </c>
      <c r="E374" s="131" t="str">
        <f>IFERROR(INDEX(القاعدة!E:E,MATCH(ahlamine!A374,القاعدة!$A:$A,0))," ")</f>
        <v>أهلمين14</v>
      </c>
      <c r="F374" s="131" t="str">
        <f>IFERROR(INDEX(القاعدة!F:F,MATCH(ahlamine!A374,القاعدة!$A:$A,0))," ")</f>
        <v>أنثى</v>
      </c>
      <c r="G374" s="131" t="str">
        <f>IFERROR(INDEX(القاعدة!G:G,MATCH(ahlamine!A374,القاعدة!$A:$A,0))," ")</f>
        <v xml:space="preserve"> </v>
      </c>
      <c r="H374" s="131">
        <f>IFERROR(INDEX(القاعدة!H:H,MATCH(ahlamine!A374,القاعدة!$A:$A,0))," ")</f>
        <v>1</v>
      </c>
      <c r="I374" s="131">
        <f>IFERROR(INDEX(القاعدة!I:I,MATCH(ahlamine!A374,القاعدة!$A:$A,0))," ")</f>
        <v>1</v>
      </c>
      <c r="J374" s="135">
        <f>IFERROR(INDEX(القاعدة!J:J,MATCH(ahlamine!A374,القاعدة!$A:$A,0))," ")</f>
        <v>5.95</v>
      </c>
      <c r="K374" s="135">
        <f>IFERROR(INDEX(القاعدة!L:L,MATCH(ahlamine!A374,القاعدة!$A:$A,0))," ")</f>
        <v>6.64</v>
      </c>
      <c r="L374" s="136">
        <f t="shared" si="21"/>
        <v>6.2949999999999999</v>
      </c>
      <c r="M374" s="31" t="str">
        <f t="shared" si="22"/>
        <v>لوحة الشرف</v>
      </c>
      <c r="N374" s="141">
        <f>IFERROR(RANK(L374,ahlamine31)+COUNTIF($L$10:L374,L374)-1," ")</f>
        <v>190</v>
      </c>
      <c r="O374" s="141">
        <v>365</v>
      </c>
      <c r="P374" s="137"/>
    </row>
    <row r="375" spans="1:16" x14ac:dyDescent="0.3">
      <c r="A375" s="140" t="str">
        <f t="shared" si="20"/>
        <v>أهلامين_366</v>
      </c>
      <c r="B375" s="30" t="str">
        <f>C375&amp;"_"&amp;COUNTIF($C$10:$C$10:C375,C375)</f>
        <v>6APG-10_15</v>
      </c>
      <c r="C375" s="131" t="str">
        <f>IFERROR(INDEX(القاعدة!C:C,MATCH(ahlamine!A375,القاعدة!$A:$A,0))," ")</f>
        <v>6APG-10</v>
      </c>
      <c r="D375" s="131" t="str">
        <f>IFERROR(INDEX(القاعدة!D:D,MATCH(ahlamine!A375,القاعدة!$A:$A,0))," ")</f>
        <v>E144124234</v>
      </c>
      <c r="E375" s="131" t="str">
        <f>IFERROR(INDEX(القاعدة!E:E,MATCH(ahlamine!A375,القاعدة!$A:$A,0))," ")</f>
        <v>أهلمين15</v>
      </c>
      <c r="F375" s="131" t="str">
        <f>IFERROR(INDEX(القاعدة!F:F,MATCH(ahlamine!A375,القاعدة!$A:$A,0))," ")</f>
        <v>أنثى</v>
      </c>
      <c r="G375" s="131" t="str">
        <f>IFERROR(INDEX(القاعدة!G:G,MATCH(ahlamine!A375,القاعدة!$A:$A,0))," ")</f>
        <v xml:space="preserve"> </v>
      </c>
      <c r="H375" s="131">
        <f>IFERROR(INDEX(القاعدة!H:H,MATCH(ahlamine!A375,القاعدة!$A:$A,0))," ")</f>
        <v>1</v>
      </c>
      <c r="I375" s="131">
        <f>IFERROR(INDEX(القاعدة!I:I,MATCH(ahlamine!A375,القاعدة!$A:$A,0))," ")</f>
        <v>1</v>
      </c>
      <c r="J375" s="135">
        <f>IFERROR(INDEX(القاعدة!J:J,MATCH(ahlamine!A375,القاعدة!$A:$A,0))," ")</f>
        <v>5.6</v>
      </c>
      <c r="K375" s="135">
        <f>IFERROR(INDEX(القاعدة!L:L,MATCH(ahlamine!A375,القاعدة!$A:$A,0))," ")</f>
        <v>6.77</v>
      </c>
      <c r="L375" s="136">
        <f t="shared" si="21"/>
        <v>6.1849999999999996</v>
      </c>
      <c r="M375" s="31" t="str">
        <f t="shared" si="22"/>
        <v>لوحة الشرف</v>
      </c>
      <c r="N375" s="141">
        <f>IFERROR(RANK(L375,ahlamine31)+COUNTIF($L$10:L375,L375)-1," ")</f>
        <v>210</v>
      </c>
      <c r="O375" s="141">
        <v>366</v>
      </c>
      <c r="P375" s="137"/>
    </row>
    <row r="376" spans="1:16" x14ac:dyDescent="0.3">
      <c r="A376" s="140" t="str">
        <f t="shared" si="20"/>
        <v>أهلامين_367</v>
      </c>
      <c r="B376" s="30" t="str">
        <f>C376&amp;"_"&amp;COUNTIF($C$10:$C$10:C376,C376)</f>
        <v>6APG-10_16</v>
      </c>
      <c r="C376" s="131" t="str">
        <f>IFERROR(INDEX(القاعدة!C:C,MATCH(ahlamine!A376,القاعدة!$A:$A,0))," ")</f>
        <v>6APG-10</v>
      </c>
      <c r="D376" s="131" t="str">
        <f>IFERROR(INDEX(القاعدة!D:D,MATCH(ahlamine!A376,القاعدة!$A:$A,0))," ")</f>
        <v>E144124236</v>
      </c>
      <c r="E376" s="131" t="str">
        <f>IFERROR(INDEX(القاعدة!E:E,MATCH(ahlamine!A376,القاعدة!$A:$A,0))," ")</f>
        <v>أهلمين16</v>
      </c>
      <c r="F376" s="131" t="str">
        <f>IFERROR(INDEX(القاعدة!F:F,MATCH(ahlamine!A376,القاعدة!$A:$A,0))," ")</f>
        <v>أنثى</v>
      </c>
      <c r="G376" s="131" t="str">
        <f>IFERROR(INDEX(القاعدة!G:G,MATCH(ahlamine!A376,القاعدة!$A:$A,0))," ")</f>
        <v xml:space="preserve"> </v>
      </c>
      <c r="H376" s="131">
        <f>IFERROR(INDEX(القاعدة!H:H,MATCH(ahlamine!A376,القاعدة!$A:$A,0))," ")</f>
        <v>1</v>
      </c>
      <c r="I376" s="131">
        <f>IFERROR(INDEX(القاعدة!I:I,MATCH(ahlamine!A376,القاعدة!$A:$A,0))," ")</f>
        <v>1</v>
      </c>
      <c r="J376" s="135">
        <f>IFERROR(INDEX(القاعدة!J:J,MATCH(ahlamine!A376,القاعدة!$A:$A,0))," ")</f>
        <v>5.05</v>
      </c>
      <c r="K376" s="135">
        <f>IFERROR(INDEX(القاعدة!L:L,MATCH(ahlamine!A376,القاعدة!$A:$A,0))," ")</f>
        <v>4.1900000000000004</v>
      </c>
      <c r="L376" s="136">
        <f t="shared" si="21"/>
        <v>4.62</v>
      </c>
      <c r="M376" s="31" t="str">
        <f t="shared" si="22"/>
        <v/>
      </c>
      <c r="N376" s="141">
        <f>IFERROR(RANK(L376,ahlamine31)+COUNTIF($L$10:L376,L376)-1," ")</f>
        <v>370</v>
      </c>
      <c r="O376" s="141">
        <v>367</v>
      </c>
      <c r="P376" s="137"/>
    </row>
    <row r="377" spans="1:16" x14ac:dyDescent="0.3">
      <c r="A377" s="140" t="str">
        <f t="shared" si="20"/>
        <v>أهلامين_368</v>
      </c>
      <c r="B377" s="30" t="str">
        <f>C377&amp;"_"&amp;COUNTIF($C$10:$C$10:C377,C377)</f>
        <v>6APG-10_17</v>
      </c>
      <c r="C377" s="131" t="str">
        <f>IFERROR(INDEX(القاعدة!C:C,MATCH(ahlamine!A377,القاعدة!$A:$A,0))," ")</f>
        <v>6APG-10</v>
      </c>
      <c r="D377" s="131" t="str">
        <f>IFERROR(INDEX(القاعدة!D:D,MATCH(ahlamine!A377,القاعدة!$A:$A,0))," ")</f>
        <v>E144124238</v>
      </c>
      <c r="E377" s="131" t="str">
        <f>IFERROR(INDEX(القاعدة!E:E,MATCH(ahlamine!A377,القاعدة!$A:$A,0))," ")</f>
        <v>أهلمين17</v>
      </c>
      <c r="F377" s="131" t="str">
        <f>IFERROR(INDEX(القاعدة!F:F,MATCH(ahlamine!A377,القاعدة!$A:$A,0))," ")</f>
        <v>أنثى</v>
      </c>
      <c r="G377" s="131" t="str">
        <f>IFERROR(INDEX(القاعدة!G:G,MATCH(ahlamine!A377,القاعدة!$A:$A,0))," ")</f>
        <v xml:space="preserve"> </v>
      </c>
      <c r="H377" s="131">
        <f>IFERROR(INDEX(القاعدة!H:H,MATCH(ahlamine!A377,القاعدة!$A:$A,0))," ")</f>
        <v>1</v>
      </c>
      <c r="I377" s="131">
        <f>IFERROR(INDEX(القاعدة!I:I,MATCH(ahlamine!A377,القاعدة!$A:$A,0))," ")</f>
        <v>1</v>
      </c>
      <c r="J377" s="135">
        <f>IFERROR(INDEX(القاعدة!J:J,MATCH(ahlamine!A377,القاعدة!$A:$A,0))," ")</f>
        <v>5.3</v>
      </c>
      <c r="K377" s="135">
        <f>IFERROR(INDEX(القاعدة!L:L,MATCH(ahlamine!A377,القاعدة!$A:$A,0))," ")</f>
        <v>5.08</v>
      </c>
      <c r="L377" s="136">
        <f t="shared" si="21"/>
        <v>5.1899999999999995</v>
      </c>
      <c r="M377" s="31" t="str">
        <f t="shared" si="22"/>
        <v/>
      </c>
      <c r="N377" s="141">
        <f>IFERROR(RANK(L377,ahlamine31)+COUNTIF($L$10:L377,L377)-1," ")</f>
        <v>320</v>
      </c>
      <c r="O377" s="141">
        <v>368</v>
      </c>
      <c r="P377" s="137"/>
    </row>
    <row r="378" spans="1:16" x14ac:dyDescent="0.3">
      <c r="A378" s="140" t="str">
        <f t="shared" si="20"/>
        <v>أهلامين_369</v>
      </c>
      <c r="B378" s="30" t="str">
        <f>C378&amp;"_"&amp;COUNTIF($C$10:$C$10:C378,C378)</f>
        <v>6APG-10_18</v>
      </c>
      <c r="C378" s="131" t="str">
        <f>IFERROR(INDEX(القاعدة!C:C,MATCH(ahlamine!A378,القاعدة!$A:$A,0))," ")</f>
        <v>6APG-10</v>
      </c>
      <c r="D378" s="131" t="str">
        <f>IFERROR(INDEX(القاعدة!D:D,MATCH(ahlamine!A378,القاعدة!$A:$A,0))," ")</f>
        <v>E147108468</v>
      </c>
      <c r="E378" s="131" t="str">
        <f>IFERROR(INDEX(القاعدة!E:E,MATCH(ahlamine!A378,القاعدة!$A:$A,0))," ")</f>
        <v>أهلمين18</v>
      </c>
      <c r="F378" s="131" t="str">
        <f>IFERROR(INDEX(القاعدة!F:F,MATCH(ahlamine!A378,القاعدة!$A:$A,0))," ")</f>
        <v>أنثى</v>
      </c>
      <c r="G378" s="131">
        <f>IFERROR(INDEX(القاعدة!G:G,MATCH(ahlamine!A378,القاعدة!$A:$A,0))," ")</f>
        <v>1</v>
      </c>
      <c r="H378" s="131">
        <f>IFERROR(INDEX(القاعدة!H:H,MATCH(ahlamine!A378,القاعدة!$A:$A,0))," ")</f>
        <v>1</v>
      </c>
      <c r="I378" s="131">
        <f>IFERROR(INDEX(القاعدة!I:I,MATCH(ahlamine!A378,القاعدة!$A:$A,0))," ")</f>
        <v>1</v>
      </c>
      <c r="J378" s="135">
        <f>IFERROR(INDEX(القاعدة!J:J,MATCH(ahlamine!A378,القاعدة!$A:$A,0))," ")</f>
        <v>5.16</v>
      </c>
      <c r="K378" s="135">
        <f>IFERROR(INDEX(القاعدة!L:L,MATCH(ahlamine!A378,القاعدة!$A:$A,0))," ")</f>
        <v>6.31</v>
      </c>
      <c r="L378" s="136">
        <f t="shared" si="21"/>
        <v>5.7349999999999994</v>
      </c>
      <c r="M378" s="31" t="str">
        <f t="shared" si="22"/>
        <v/>
      </c>
      <c r="N378" s="141">
        <f>IFERROR(RANK(L378,ahlamine31)+COUNTIF($L$10:L378,L378)-1," ")</f>
        <v>260</v>
      </c>
      <c r="O378" s="141">
        <v>369</v>
      </c>
      <c r="P378" s="137"/>
    </row>
    <row r="379" spans="1:16" x14ac:dyDescent="0.3">
      <c r="A379" s="140" t="str">
        <f t="shared" si="20"/>
        <v>أهلامين_370</v>
      </c>
      <c r="B379" s="30" t="str">
        <f>C379&amp;"_"&amp;COUNTIF($C$10:$C$10:C379,C379)</f>
        <v>6APG-10_19</v>
      </c>
      <c r="C379" s="131" t="str">
        <f>IFERROR(INDEX(القاعدة!C:C,MATCH(ahlamine!A379,القاعدة!$A:$A,0))," ")</f>
        <v>6APG-10</v>
      </c>
      <c r="D379" s="131" t="str">
        <f>IFERROR(INDEX(القاعدة!D:D,MATCH(ahlamine!A379,القاعدة!$A:$A,0))," ")</f>
        <v>E148029910</v>
      </c>
      <c r="E379" s="131" t="str">
        <f>IFERROR(INDEX(القاعدة!E:E,MATCH(ahlamine!A379,القاعدة!$A:$A,0))," ")</f>
        <v>أهلمين19</v>
      </c>
      <c r="F379" s="131" t="str">
        <f>IFERROR(INDEX(القاعدة!F:F,MATCH(ahlamine!A379,القاعدة!$A:$A,0))," ")</f>
        <v>أنثى</v>
      </c>
      <c r="G379" s="131" t="str">
        <f>IFERROR(INDEX(القاعدة!G:G,MATCH(ahlamine!A379,القاعدة!$A:$A,0))," ")</f>
        <v xml:space="preserve"> </v>
      </c>
      <c r="H379" s="131">
        <f>IFERROR(INDEX(القاعدة!H:H,MATCH(ahlamine!A379,القاعدة!$A:$A,0))," ")</f>
        <v>1</v>
      </c>
      <c r="I379" s="131">
        <f>IFERROR(INDEX(القاعدة!I:I,MATCH(ahlamine!A379,القاعدة!$A:$A,0))," ")</f>
        <v>1</v>
      </c>
      <c r="J379" s="135">
        <f>IFERROR(INDEX(القاعدة!J:J,MATCH(ahlamine!A379,القاعدة!$A:$A,0))," ")</f>
        <v>8.27</v>
      </c>
      <c r="K379" s="135">
        <f>IFERROR(INDEX(القاعدة!L:L,MATCH(ahlamine!A379,القاعدة!$A:$A,0))," ")</f>
        <v>9.33</v>
      </c>
      <c r="L379" s="136">
        <f t="shared" si="21"/>
        <v>8.8000000000000007</v>
      </c>
      <c r="M379" s="31" t="str">
        <f t="shared" si="22"/>
        <v>تنويه</v>
      </c>
      <c r="N379" s="141">
        <f>IFERROR(RANK(L379,ahlamine31)+COUNTIF($L$10:L379,L379)-1," ")</f>
        <v>20</v>
      </c>
      <c r="O379" s="141">
        <v>370</v>
      </c>
      <c r="P379" s="137"/>
    </row>
    <row r="380" spans="1:16" x14ac:dyDescent="0.3">
      <c r="A380" s="140" t="str">
        <f t="shared" si="20"/>
        <v>أهلامين_371</v>
      </c>
      <c r="B380" s="30" t="str">
        <f>C380&amp;"_"&amp;COUNTIF($C$10:$C$10:C380,C380)</f>
        <v>6APG-10_20</v>
      </c>
      <c r="C380" s="131" t="str">
        <f>IFERROR(INDEX(القاعدة!C:C,MATCH(ahlamine!A380,القاعدة!$A:$A,0))," ")</f>
        <v>6APG-10</v>
      </c>
      <c r="D380" s="131" t="str">
        <f>IFERROR(INDEX(القاعدة!D:D,MATCH(ahlamine!A380,القاعدة!$A:$A,0))," ")</f>
        <v>E148108395</v>
      </c>
      <c r="E380" s="131" t="str">
        <f>IFERROR(INDEX(القاعدة!E:E,MATCH(ahlamine!A380,القاعدة!$A:$A,0))," ")</f>
        <v>أهلمين20</v>
      </c>
      <c r="F380" s="131" t="str">
        <f>IFERROR(INDEX(القاعدة!F:F,MATCH(ahlamine!A380,القاعدة!$A:$A,0))," ")</f>
        <v>ذكر</v>
      </c>
      <c r="G380" s="131">
        <f>IFERROR(INDEX(القاعدة!G:G,MATCH(ahlamine!A380,القاعدة!$A:$A,0))," ")</f>
        <v>1</v>
      </c>
      <c r="H380" s="131">
        <f>IFERROR(INDEX(القاعدة!H:H,MATCH(ahlamine!A380,القاعدة!$A:$A,0))," ")</f>
        <v>1</v>
      </c>
      <c r="I380" s="131">
        <f>IFERROR(INDEX(القاعدة!I:I,MATCH(ahlamine!A380,القاعدة!$A:$A,0))," ")</f>
        <v>1</v>
      </c>
      <c r="J380" s="135">
        <f>IFERROR(INDEX(القاعدة!J:J,MATCH(ahlamine!A380,القاعدة!$A:$A,0))," ")</f>
        <v>5.21</v>
      </c>
      <c r="K380" s="135">
        <f>IFERROR(INDEX(القاعدة!L:L,MATCH(ahlamine!A380,القاعدة!$A:$A,0))," ")</f>
        <v>5.83</v>
      </c>
      <c r="L380" s="136">
        <f t="shared" si="21"/>
        <v>5.52</v>
      </c>
      <c r="M380" s="31" t="str">
        <f t="shared" si="22"/>
        <v/>
      </c>
      <c r="N380" s="141">
        <f>IFERROR(RANK(L380,ahlamine31)+COUNTIF($L$10:L380,L380)-1," ")</f>
        <v>290</v>
      </c>
      <c r="O380" s="141">
        <v>371</v>
      </c>
      <c r="P380" s="137"/>
    </row>
    <row r="381" spans="1:16" x14ac:dyDescent="0.3">
      <c r="A381" s="140" t="str">
        <f t="shared" si="20"/>
        <v>أهلامين_372</v>
      </c>
      <c r="B381" s="30" t="str">
        <f>C381&amp;"_"&amp;COUNTIF($C$10:$C$10:C381,C381)</f>
        <v>6APG-10_21</v>
      </c>
      <c r="C381" s="131" t="str">
        <f>IFERROR(INDEX(القاعدة!C:C,MATCH(ahlamine!A381,القاعدة!$A:$A,0))," ")</f>
        <v>6APG-10</v>
      </c>
      <c r="D381" s="131" t="str">
        <f>IFERROR(INDEX(القاعدة!D:D,MATCH(ahlamine!A381,القاعدة!$A:$A,0))," ")</f>
        <v>E149094374</v>
      </c>
      <c r="E381" s="131" t="str">
        <f>IFERROR(INDEX(القاعدة!E:E,MATCH(ahlamine!A381,القاعدة!$A:$A,0))," ")</f>
        <v>أهلمين21</v>
      </c>
      <c r="F381" s="131" t="str">
        <f>IFERROR(INDEX(القاعدة!F:F,MATCH(ahlamine!A381,القاعدة!$A:$A,0))," ")</f>
        <v>أنثى</v>
      </c>
      <c r="G381" s="131" t="str">
        <f>IFERROR(INDEX(القاعدة!G:G,MATCH(ahlamine!A381,القاعدة!$A:$A,0))," ")</f>
        <v xml:space="preserve"> </v>
      </c>
      <c r="H381" s="131">
        <f>IFERROR(INDEX(القاعدة!H:H,MATCH(ahlamine!A381,القاعدة!$A:$A,0))," ")</f>
        <v>1</v>
      </c>
      <c r="I381" s="131">
        <f>IFERROR(INDEX(القاعدة!I:I,MATCH(ahlamine!A381,القاعدة!$A:$A,0))," ")</f>
        <v>1</v>
      </c>
      <c r="J381" s="135">
        <f>IFERROR(INDEX(القاعدة!J:J,MATCH(ahlamine!A381,القاعدة!$A:$A,0))," ")</f>
        <v>5.3</v>
      </c>
      <c r="K381" s="135">
        <f>IFERROR(INDEX(القاعدة!L:L,MATCH(ahlamine!A381,القاعدة!$A:$A,0))," ")</f>
        <v>4.5</v>
      </c>
      <c r="L381" s="136">
        <f t="shared" si="21"/>
        <v>4.9000000000000004</v>
      </c>
      <c r="M381" s="31" t="str">
        <f t="shared" si="22"/>
        <v/>
      </c>
      <c r="N381" s="141">
        <f>IFERROR(RANK(L381,ahlamine31)+COUNTIF($L$10:L381,L381)-1," ")</f>
        <v>350</v>
      </c>
      <c r="O381" s="141">
        <v>372</v>
      </c>
      <c r="P381" s="137"/>
    </row>
    <row r="382" spans="1:16" x14ac:dyDescent="0.3">
      <c r="A382" s="140" t="str">
        <f t="shared" si="20"/>
        <v>أهلامين_373</v>
      </c>
      <c r="B382" s="30" t="str">
        <f>C382&amp;"_"&amp;COUNTIF($C$10:$C$10:C382,C382)</f>
        <v>6APG-10_22</v>
      </c>
      <c r="C382" s="131" t="str">
        <f>IFERROR(INDEX(القاعدة!C:C,MATCH(ahlamine!A382,القاعدة!$A:$A,0))," ")</f>
        <v>6APG-10</v>
      </c>
      <c r="D382" s="131" t="str">
        <f>IFERROR(INDEX(القاعدة!D:D,MATCH(ahlamine!A382,القاعدة!$A:$A,0))," ")</f>
        <v>E149095399</v>
      </c>
      <c r="E382" s="131" t="str">
        <f>IFERROR(INDEX(القاعدة!E:E,MATCH(ahlamine!A382,القاعدة!$A:$A,0))," ")</f>
        <v>أهلمين22</v>
      </c>
      <c r="F382" s="131" t="str">
        <f>IFERROR(INDEX(القاعدة!F:F,MATCH(ahlamine!A382,القاعدة!$A:$A,0))," ")</f>
        <v>ذكر</v>
      </c>
      <c r="G382" s="131" t="str">
        <f>IFERROR(INDEX(القاعدة!G:G,MATCH(ahlamine!A382,القاعدة!$A:$A,0))," ")</f>
        <v xml:space="preserve"> </v>
      </c>
      <c r="H382" s="131">
        <f>IFERROR(INDEX(القاعدة!H:H,MATCH(ahlamine!A382,القاعدة!$A:$A,0))," ")</f>
        <v>2</v>
      </c>
      <c r="I382" s="131">
        <f>IFERROR(INDEX(القاعدة!I:I,MATCH(ahlamine!A382,القاعدة!$A:$A,0))," ")</f>
        <v>1</v>
      </c>
      <c r="J382" s="135">
        <f>IFERROR(INDEX(القاعدة!J:J,MATCH(ahlamine!A382,القاعدة!$A:$A,0))," ")</f>
        <v>5.15</v>
      </c>
      <c r="K382" s="135">
        <f>IFERROR(INDEX(القاعدة!L:L,MATCH(ahlamine!A382,القاعدة!$A:$A,0))," ")</f>
        <v>5.61</v>
      </c>
      <c r="L382" s="136">
        <f t="shared" si="21"/>
        <v>5.3800000000000008</v>
      </c>
      <c r="M382" s="31" t="str">
        <f t="shared" si="22"/>
        <v/>
      </c>
      <c r="N382" s="141">
        <f>IFERROR(RANK(L382,ahlamine31)+COUNTIF($L$10:L382,L382)-1," ")</f>
        <v>300</v>
      </c>
      <c r="O382" s="141">
        <v>373</v>
      </c>
      <c r="P382" s="137"/>
    </row>
    <row r="383" spans="1:16" x14ac:dyDescent="0.3">
      <c r="A383" s="140" t="str">
        <f t="shared" si="20"/>
        <v>أهلامين_374</v>
      </c>
      <c r="B383" s="30" t="str">
        <f>C383&amp;"_"&amp;COUNTIF($C$10:$C$10:C383,C383)</f>
        <v>6APG-10_23</v>
      </c>
      <c r="C383" s="131" t="str">
        <f>IFERROR(INDEX(القاعدة!C:C,MATCH(ahlamine!A383,القاعدة!$A:$A,0))," ")</f>
        <v>6APG-10</v>
      </c>
      <c r="D383" s="131" t="str">
        <f>IFERROR(INDEX(القاعدة!D:D,MATCH(ahlamine!A383,القاعدة!$A:$A,0))," ")</f>
        <v>E149099449</v>
      </c>
      <c r="E383" s="131" t="str">
        <f>IFERROR(INDEX(القاعدة!E:E,MATCH(ahlamine!A383,القاعدة!$A:$A,0))," ")</f>
        <v>أهلمين23</v>
      </c>
      <c r="F383" s="131" t="str">
        <f>IFERROR(INDEX(القاعدة!F:F,MATCH(ahlamine!A383,القاعدة!$A:$A,0))," ")</f>
        <v>أنثى</v>
      </c>
      <c r="G383" s="131" t="str">
        <f>IFERROR(INDEX(القاعدة!G:G,MATCH(ahlamine!A383,القاعدة!$A:$A,0))," ")</f>
        <v xml:space="preserve"> </v>
      </c>
      <c r="H383" s="131">
        <f>IFERROR(INDEX(القاعدة!H:H,MATCH(ahlamine!A383,القاعدة!$A:$A,0))," ")</f>
        <v>1</v>
      </c>
      <c r="I383" s="131">
        <f>IFERROR(INDEX(القاعدة!I:I,MATCH(ahlamine!A383,القاعدة!$A:$A,0))," ")</f>
        <v>1</v>
      </c>
      <c r="J383" s="135">
        <f>IFERROR(INDEX(القاعدة!J:J,MATCH(ahlamine!A383,القاعدة!$A:$A,0))," ")</f>
        <v>6.34</v>
      </c>
      <c r="K383" s="135">
        <f>IFERROR(INDEX(القاعدة!L:L,MATCH(ahlamine!A383,القاعدة!$A:$A,0))," ")</f>
        <v>7.64</v>
      </c>
      <c r="L383" s="136">
        <f t="shared" si="21"/>
        <v>6.99</v>
      </c>
      <c r="M383" s="31" t="str">
        <f t="shared" si="22"/>
        <v>لوحة الشرف</v>
      </c>
      <c r="N383" s="141">
        <f>IFERROR(RANK(L383,ahlamine31)+COUNTIF($L$10:L383,L383)-1," ")</f>
        <v>80</v>
      </c>
      <c r="O383" s="141">
        <v>374</v>
      </c>
      <c r="P383" s="137"/>
    </row>
    <row r="384" spans="1:16" x14ac:dyDescent="0.3">
      <c r="A384" s="140" t="str">
        <f t="shared" si="20"/>
        <v>أهلامين_375</v>
      </c>
      <c r="B384" s="30" t="str">
        <f>C384&amp;"_"&amp;COUNTIF($C$10:$C$10:C384,C384)</f>
        <v>6APG-10_24</v>
      </c>
      <c r="C384" s="131" t="str">
        <f>IFERROR(INDEX(القاعدة!C:C,MATCH(ahlamine!A384,القاعدة!$A:$A,0))," ")</f>
        <v>6APG-10</v>
      </c>
      <c r="D384" s="131" t="str">
        <f>IFERROR(INDEX(القاعدة!D:D,MATCH(ahlamine!A384,القاعدة!$A:$A,0))," ")</f>
        <v>E149099450</v>
      </c>
      <c r="E384" s="131" t="str">
        <f>IFERROR(INDEX(القاعدة!E:E,MATCH(ahlamine!A384,القاعدة!$A:$A,0))," ")</f>
        <v>أهلمين24</v>
      </c>
      <c r="F384" s="131" t="str">
        <f>IFERROR(INDEX(القاعدة!F:F,MATCH(ahlamine!A384,القاعدة!$A:$A,0))," ")</f>
        <v>أنثى</v>
      </c>
      <c r="G384" s="131" t="str">
        <f>IFERROR(INDEX(القاعدة!G:G,MATCH(ahlamine!A384,القاعدة!$A:$A,0))," ")</f>
        <v xml:space="preserve"> </v>
      </c>
      <c r="H384" s="131">
        <f>IFERROR(INDEX(القاعدة!H:H,MATCH(ahlamine!A384,القاعدة!$A:$A,0))," ")</f>
        <v>1</v>
      </c>
      <c r="I384" s="131">
        <f>IFERROR(INDEX(القاعدة!I:I,MATCH(ahlamine!A384,القاعدة!$A:$A,0))," ")</f>
        <v>1</v>
      </c>
      <c r="J384" s="135">
        <f>IFERROR(INDEX(القاعدة!J:J,MATCH(ahlamine!A384,القاعدة!$A:$A,0))," ")</f>
        <v>5.0199999999999996</v>
      </c>
      <c r="K384" s="135">
        <f>IFERROR(INDEX(القاعدة!L:L,MATCH(ahlamine!A384,القاعدة!$A:$A,0))," ")</f>
        <v>5.61</v>
      </c>
      <c r="L384" s="136">
        <f t="shared" si="21"/>
        <v>5.3149999999999995</v>
      </c>
      <c r="M384" s="31" t="str">
        <f t="shared" si="22"/>
        <v/>
      </c>
      <c r="N384" s="141">
        <f>IFERROR(RANK(L384,ahlamine31)+COUNTIF($L$10:L384,L384)-1," ")</f>
        <v>310</v>
      </c>
      <c r="O384" s="141">
        <v>375</v>
      </c>
      <c r="P384" s="137"/>
    </row>
    <row r="385" spans="1:16" x14ac:dyDescent="0.3">
      <c r="A385" s="140" t="str">
        <f t="shared" si="20"/>
        <v>أهلامين_376</v>
      </c>
      <c r="B385" s="30" t="str">
        <f>C385&amp;"_"&amp;COUNTIF($C$10:$C$10:C385,C385)</f>
        <v>6APG-10_25</v>
      </c>
      <c r="C385" s="131" t="str">
        <f>IFERROR(INDEX(القاعدة!C:C,MATCH(ahlamine!A385,القاعدة!$A:$A,0))," ")</f>
        <v>6APG-10</v>
      </c>
      <c r="D385" s="131" t="str">
        <f>IFERROR(INDEX(القاعدة!D:D,MATCH(ahlamine!A385,القاعدة!$A:$A,0))," ")</f>
        <v>E149099452</v>
      </c>
      <c r="E385" s="131" t="str">
        <f>IFERROR(INDEX(القاعدة!E:E,MATCH(ahlamine!A385,القاعدة!$A:$A,0))," ")</f>
        <v>أهلمين25</v>
      </c>
      <c r="F385" s="131" t="str">
        <f>IFERROR(INDEX(القاعدة!F:F,MATCH(ahlamine!A385,القاعدة!$A:$A,0))," ")</f>
        <v>أنثى</v>
      </c>
      <c r="G385" s="131" t="str">
        <f>IFERROR(INDEX(القاعدة!G:G,MATCH(ahlamine!A385,القاعدة!$A:$A,0))," ")</f>
        <v xml:space="preserve"> </v>
      </c>
      <c r="H385" s="131">
        <f>IFERROR(INDEX(القاعدة!H:H,MATCH(ahlamine!A385,القاعدة!$A:$A,0))," ")</f>
        <v>1</v>
      </c>
      <c r="I385" s="131">
        <f>IFERROR(INDEX(القاعدة!I:I,MATCH(ahlamine!A385,القاعدة!$A:$A,0))," ")</f>
        <v>1</v>
      </c>
      <c r="J385" s="135">
        <f>IFERROR(INDEX(القاعدة!J:J,MATCH(ahlamine!A385,القاعدة!$A:$A,0))," ")</f>
        <v>5.35</v>
      </c>
      <c r="K385" s="135">
        <f>IFERROR(INDEX(القاعدة!L:L,MATCH(ahlamine!A385,القاعدة!$A:$A,0))," ")</f>
        <v>6.5</v>
      </c>
      <c r="L385" s="136">
        <f t="shared" si="21"/>
        <v>5.9249999999999998</v>
      </c>
      <c r="M385" s="31" t="str">
        <f t="shared" si="22"/>
        <v/>
      </c>
      <c r="N385" s="141">
        <f>IFERROR(RANK(L385,ahlamine31)+COUNTIF($L$10:L385,L385)-1," ")</f>
        <v>240</v>
      </c>
      <c r="O385" s="141">
        <v>376</v>
      </c>
      <c r="P385" s="137"/>
    </row>
    <row r="386" spans="1:16" x14ac:dyDescent="0.3">
      <c r="A386" s="140" t="str">
        <f t="shared" si="20"/>
        <v>أهلامين_377</v>
      </c>
      <c r="B386" s="30" t="str">
        <f>C386&amp;"_"&amp;COUNTIF($C$10:$C$10:C386,C386)</f>
        <v>6APG-10_26</v>
      </c>
      <c r="C386" s="131" t="str">
        <f>IFERROR(INDEX(القاعدة!C:C,MATCH(ahlamine!A386,القاعدة!$A:$A,0))," ")</f>
        <v>6APG-10</v>
      </c>
      <c r="D386" s="131" t="str">
        <f>IFERROR(INDEX(القاعدة!D:D,MATCH(ahlamine!A386,القاعدة!$A:$A,0))," ")</f>
        <v>E148200432</v>
      </c>
      <c r="E386" s="131" t="str">
        <f>IFERROR(INDEX(القاعدة!E:E,MATCH(ahlamine!A386,القاعدة!$A:$A,0))," ")</f>
        <v>أهلمين26</v>
      </c>
      <c r="F386" s="131" t="str">
        <f>IFERROR(INDEX(القاعدة!F:F,MATCH(ahlamine!A386,القاعدة!$A:$A,0))," ")</f>
        <v>أنثى</v>
      </c>
      <c r="G386" s="131" t="str">
        <f>IFERROR(INDEX(القاعدة!G:G,MATCH(ahlamine!A386,القاعدة!$A:$A,0))," ")</f>
        <v xml:space="preserve"> </v>
      </c>
      <c r="H386" s="131">
        <f>IFERROR(INDEX(القاعدة!H:H,MATCH(ahlamine!A386,القاعدة!$A:$A,0))," ")</f>
        <v>1</v>
      </c>
      <c r="I386" s="131">
        <f>IFERROR(INDEX(القاعدة!I:I,MATCH(ahlamine!A386,القاعدة!$A:$A,0))," ")</f>
        <v>1</v>
      </c>
      <c r="J386" s="135">
        <f>IFERROR(INDEX(القاعدة!J:J,MATCH(ahlamine!A386,القاعدة!$A:$A,0))," ")</f>
        <v>6.57</v>
      </c>
      <c r="K386" s="135">
        <f>IFERROR(INDEX(القاعدة!L:L,MATCH(ahlamine!A386,القاعدة!$A:$A,0))," ")</f>
        <v>7.16</v>
      </c>
      <c r="L386" s="136">
        <f t="shared" si="21"/>
        <v>6.8650000000000002</v>
      </c>
      <c r="M386" s="31" t="str">
        <f t="shared" si="22"/>
        <v>لوحة الشرف</v>
      </c>
      <c r="N386" s="141">
        <f>IFERROR(RANK(L386,ahlamine31)+COUNTIF($L$10:L386,L386)-1," ")</f>
        <v>110</v>
      </c>
      <c r="O386" s="141">
        <v>377</v>
      </c>
      <c r="P386" s="137"/>
    </row>
    <row r="387" spans="1:16" x14ac:dyDescent="0.3">
      <c r="A387" s="140" t="str">
        <f t="shared" si="20"/>
        <v>أهلامين_378</v>
      </c>
      <c r="B387" s="30" t="str">
        <f>C387&amp;"_"&amp;COUNTIF($C$10:$C$10:C387,C387)</f>
        <v>6APG-10_27</v>
      </c>
      <c r="C387" s="131" t="str">
        <f>IFERROR(INDEX(القاعدة!C:C,MATCH(ahlamine!A387,القاعدة!$A:$A,0))," ")</f>
        <v>6APG-10</v>
      </c>
      <c r="D387" s="131" t="str">
        <f>IFERROR(INDEX(القاعدة!D:D,MATCH(ahlamine!A387,القاعدة!$A:$A,0))," ")</f>
        <v>E149099454</v>
      </c>
      <c r="E387" s="131" t="str">
        <f>IFERROR(INDEX(القاعدة!E:E,MATCH(ahlamine!A387,القاعدة!$A:$A,0))," ")</f>
        <v>أهلمين27</v>
      </c>
      <c r="F387" s="131" t="str">
        <f>IFERROR(INDEX(القاعدة!F:F,MATCH(ahlamine!A387,القاعدة!$A:$A,0))," ")</f>
        <v>أنثى</v>
      </c>
      <c r="G387" s="131" t="str">
        <f>IFERROR(INDEX(القاعدة!G:G,MATCH(ahlamine!A387,القاعدة!$A:$A,0))," ")</f>
        <v xml:space="preserve"> </v>
      </c>
      <c r="H387" s="131">
        <f>IFERROR(INDEX(القاعدة!H:H,MATCH(ahlamine!A387,القاعدة!$A:$A,0))," ")</f>
        <v>1</v>
      </c>
      <c r="I387" s="131">
        <f>IFERROR(INDEX(القاعدة!I:I,MATCH(ahlamine!A387,القاعدة!$A:$A,0))," ")</f>
        <v>1</v>
      </c>
      <c r="J387" s="135">
        <f>IFERROR(INDEX(القاعدة!J:J,MATCH(ahlamine!A387,القاعدة!$A:$A,0))," ")</f>
        <v>6.8</v>
      </c>
      <c r="K387" s="135">
        <f>IFERROR(INDEX(القاعدة!L:L,MATCH(ahlamine!A387,القاعدة!$A:$A,0))," ")</f>
        <v>8.31</v>
      </c>
      <c r="L387" s="136">
        <f t="shared" si="21"/>
        <v>7.5549999999999997</v>
      </c>
      <c r="M387" s="31" t="str">
        <f t="shared" si="22"/>
        <v>تشجيع</v>
      </c>
      <c r="N387" s="141">
        <f>IFERROR(RANK(L387,ahlamine31)+COUNTIF($L$10:L387,L387)-1," ")</f>
        <v>50</v>
      </c>
      <c r="O387" s="141">
        <v>378</v>
      </c>
      <c r="P387" s="137"/>
    </row>
    <row r="388" spans="1:16" x14ac:dyDescent="0.3">
      <c r="A388" s="140" t="str">
        <f t="shared" si="20"/>
        <v>أهلامين_379</v>
      </c>
      <c r="B388" s="30" t="str">
        <f>C388&amp;"_"&amp;COUNTIF($C$10:$C$10:C388,C388)</f>
        <v>6APG-10_28</v>
      </c>
      <c r="C388" s="131" t="str">
        <f>IFERROR(INDEX(القاعدة!C:C,MATCH(ahlamine!A388,القاعدة!$A:$A,0))," ")</f>
        <v>6APG-10</v>
      </c>
      <c r="D388" s="131" t="str">
        <f>IFERROR(INDEX(القاعدة!D:D,MATCH(ahlamine!A388,القاعدة!$A:$A,0))," ")</f>
        <v>E149099457</v>
      </c>
      <c r="E388" s="131" t="str">
        <f>IFERROR(INDEX(القاعدة!E:E,MATCH(ahlamine!A388,القاعدة!$A:$A,0))," ")</f>
        <v>أهلمين28</v>
      </c>
      <c r="F388" s="131" t="str">
        <f>IFERROR(INDEX(القاعدة!F:F,MATCH(ahlamine!A388,القاعدة!$A:$A,0))," ")</f>
        <v>أنثى</v>
      </c>
      <c r="G388" s="131" t="str">
        <f>IFERROR(INDEX(القاعدة!G:G,MATCH(ahlamine!A388,القاعدة!$A:$A,0))," ")</f>
        <v xml:space="preserve"> </v>
      </c>
      <c r="H388" s="131">
        <f>IFERROR(INDEX(القاعدة!H:H,MATCH(ahlamine!A388,القاعدة!$A:$A,0))," ")</f>
        <v>1</v>
      </c>
      <c r="I388" s="131">
        <f>IFERROR(INDEX(القاعدة!I:I,MATCH(ahlamine!A388,القاعدة!$A:$A,0))," ")</f>
        <v>1</v>
      </c>
      <c r="J388" s="135">
        <f>IFERROR(INDEX(القاعدة!J:J,MATCH(ahlamine!A388,القاعدة!$A:$A,0))," ")</f>
        <v>6.13</v>
      </c>
      <c r="K388" s="135">
        <f>IFERROR(INDEX(القاعدة!L:L,MATCH(ahlamine!A388,القاعدة!$A:$A,0))," ")</f>
        <v>7.23</v>
      </c>
      <c r="L388" s="136">
        <f t="shared" si="21"/>
        <v>6.68</v>
      </c>
      <c r="M388" s="31" t="str">
        <f t="shared" si="22"/>
        <v>لوحة الشرف</v>
      </c>
      <c r="N388" s="141">
        <f>IFERROR(RANK(L388,ahlamine31)+COUNTIF($L$10:L388,L388)-1," ")</f>
        <v>120</v>
      </c>
      <c r="O388" s="141">
        <v>379</v>
      </c>
      <c r="P388" s="137"/>
    </row>
    <row r="389" spans="1:16" x14ac:dyDescent="0.3">
      <c r="A389" s="140" t="str">
        <f t="shared" si="20"/>
        <v>أهلامين_380</v>
      </c>
      <c r="B389" s="30" t="str">
        <f>C389&amp;"_"&amp;COUNTIF($C$10:$C$10:C389,C389)</f>
        <v>6APG-10_29</v>
      </c>
      <c r="C389" s="131" t="str">
        <f>IFERROR(INDEX(القاعدة!C:C,MATCH(ahlamine!A389,القاعدة!$A:$A,0))," ")</f>
        <v>6APG-10</v>
      </c>
      <c r="D389" s="131" t="str">
        <f>IFERROR(INDEX(القاعدة!D:D,MATCH(ahlamine!A389,القاعدة!$A:$A,0))," ")</f>
        <v>E149099460</v>
      </c>
      <c r="E389" s="131" t="str">
        <f>IFERROR(INDEX(القاعدة!E:E,MATCH(ahlamine!A389,القاعدة!$A:$A,0))," ")</f>
        <v>أهلمين29</v>
      </c>
      <c r="F389" s="131" t="str">
        <f>IFERROR(INDEX(القاعدة!F:F,MATCH(ahlamine!A389,القاعدة!$A:$A,0))," ")</f>
        <v>أنثى</v>
      </c>
      <c r="G389" s="131" t="str">
        <f>IFERROR(INDEX(القاعدة!G:G,MATCH(ahlamine!A389,القاعدة!$A:$A,0))," ")</f>
        <v xml:space="preserve"> </v>
      </c>
      <c r="H389" s="131">
        <f>IFERROR(INDEX(القاعدة!H:H,MATCH(ahlamine!A389,القاعدة!$A:$A,0))," ")</f>
        <v>1</v>
      </c>
      <c r="I389" s="131">
        <f>IFERROR(INDEX(القاعدة!I:I,MATCH(ahlamine!A389,القاعدة!$A:$A,0))," ")</f>
        <v>1</v>
      </c>
      <c r="J389" s="135">
        <f>IFERROR(INDEX(القاعدة!J:J,MATCH(ahlamine!A389,القاعدة!$A:$A,0))," ")</f>
        <v>5.38</v>
      </c>
      <c r="K389" s="135">
        <f>IFERROR(INDEX(القاعدة!L:L,MATCH(ahlamine!A389,القاعدة!$A:$A,0))," ")</f>
        <v>6.62</v>
      </c>
      <c r="L389" s="136">
        <f t="shared" si="21"/>
        <v>6</v>
      </c>
      <c r="M389" s="31" t="str">
        <f t="shared" si="22"/>
        <v>لوحة الشرف</v>
      </c>
      <c r="N389" s="141">
        <f>IFERROR(RANK(L389,ahlamine31)+COUNTIF($L$10:L389,L389)-1," ")</f>
        <v>230</v>
      </c>
      <c r="O389" s="141">
        <v>380</v>
      </c>
      <c r="P389" s="137"/>
    </row>
    <row r="390" spans="1:16" x14ac:dyDescent="0.3">
      <c r="A390" s="140" t="str">
        <f t="shared" si="20"/>
        <v>أهلامين_381</v>
      </c>
      <c r="B390" s="30" t="str">
        <f>C390&amp;"_"&amp;COUNTIF($C$10:$C$10:C390,C390)</f>
        <v>6APG-10_30</v>
      </c>
      <c r="C390" s="131" t="str">
        <f>IFERROR(INDEX(القاعدة!C:C,MATCH(ahlamine!A390,القاعدة!$A:$A,0))," ")</f>
        <v>6APG-10</v>
      </c>
      <c r="D390" s="131" t="str">
        <f>IFERROR(INDEX(القاعدة!D:D,MATCH(ahlamine!A390,القاعدة!$A:$A,0))," ")</f>
        <v>E149124248</v>
      </c>
      <c r="E390" s="131" t="str">
        <f>IFERROR(INDEX(القاعدة!E:E,MATCH(ahlamine!A390,القاعدة!$A:$A,0))," ")</f>
        <v>أهلمين30</v>
      </c>
      <c r="F390" s="131" t="str">
        <f>IFERROR(INDEX(القاعدة!F:F,MATCH(ahlamine!A390,القاعدة!$A:$A,0))," ")</f>
        <v>أنثى</v>
      </c>
      <c r="G390" s="131" t="str">
        <f>IFERROR(INDEX(القاعدة!G:G,MATCH(ahlamine!A390,القاعدة!$A:$A,0))," ")</f>
        <v xml:space="preserve"> </v>
      </c>
      <c r="H390" s="131">
        <f>IFERROR(INDEX(القاعدة!H:H,MATCH(ahlamine!A390,القاعدة!$A:$A,0))," ")</f>
        <v>1</v>
      </c>
      <c r="I390" s="131">
        <f>IFERROR(INDEX(القاعدة!I:I,MATCH(ahlamine!A390,القاعدة!$A:$A,0))," ")</f>
        <v>1</v>
      </c>
      <c r="J390" s="135">
        <f>IFERROR(INDEX(القاعدة!J:J,MATCH(ahlamine!A390,القاعدة!$A:$A,0))," ")</f>
        <v>5.38</v>
      </c>
      <c r="K390" s="135">
        <f>IFERROR(INDEX(القاعدة!L:L,MATCH(ahlamine!A390,القاعدة!$A:$A,0))," ")</f>
        <v>5.99</v>
      </c>
      <c r="L390" s="136">
        <f t="shared" si="21"/>
        <v>5.6850000000000005</v>
      </c>
      <c r="M390" s="31" t="str">
        <f t="shared" si="22"/>
        <v/>
      </c>
      <c r="N390" s="141">
        <f>IFERROR(RANK(L390,ahlamine31)+COUNTIF($L$10:L390,L390)-1," ")</f>
        <v>270</v>
      </c>
      <c r="O390" s="141">
        <v>381</v>
      </c>
      <c r="P390" s="137"/>
    </row>
    <row r="391" spans="1:16" x14ac:dyDescent="0.3">
      <c r="A391" s="140" t="str">
        <f t="shared" si="20"/>
        <v>أهلامين_382</v>
      </c>
      <c r="B391" s="30" t="str">
        <f>C391&amp;"_"&amp;COUNTIF($C$10:$C$10:C391,C391)</f>
        <v>6APG-10_31</v>
      </c>
      <c r="C391" s="131" t="str">
        <f>IFERROR(INDEX(القاعدة!C:C,MATCH(ahlamine!A391,القاعدة!$A:$A,0))," ")</f>
        <v>6APG-10</v>
      </c>
      <c r="D391" s="131" t="str">
        <f>IFERROR(INDEX(القاعدة!D:D,MATCH(ahlamine!A391,القاعدة!$A:$A,0))," ")</f>
        <v>E149124249</v>
      </c>
      <c r="E391" s="131" t="str">
        <f>IFERROR(INDEX(القاعدة!E:E,MATCH(ahlamine!A391,القاعدة!$A:$A,0))," ")</f>
        <v>أهلمين31</v>
      </c>
      <c r="F391" s="131" t="str">
        <f>IFERROR(INDEX(القاعدة!F:F,MATCH(ahlamine!A391,القاعدة!$A:$A,0))," ")</f>
        <v>ذكر</v>
      </c>
      <c r="G391" s="131" t="str">
        <f>IFERROR(INDEX(القاعدة!G:G,MATCH(ahlamine!A391,القاعدة!$A:$A,0))," ")</f>
        <v xml:space="preserve"> </v>
      </c>
      <c r="H391" s="131">
        <f>IFERROR(INDEX(القاعدة!H:H,MATCH(ahlamine!A391,القاعدة!$A:$A,0))," ")</f>
        <v>1</v>
      </c>
      <c r="I391" s="131">
        <f>IFERROR(INDEX(القاعدة!I:I,MATCH(ahlamine!A391,القاعدة!$A:$A,0))," ")</f>
        <v>1</v>
      </c>
      <c r="J391" s="135">
        <f>IFERROR(INDEX(القاعدة!J:J,MATCH(ahlamine!A391,القاعدة!$A:$A,0))," ")</f>
        <v>6.71</v>
      </c>
      <c r="K391" s="135">
        <f>IFERROR(INDEX(القاعدة!L:L,MATCH(ahlamine!A391,القاعدة!$A:$A,0))," ")</f>
        <v>7.17</v>
      </c>
      <c r="L391" s="136">
        <f t="shared" si="21"/>
        <v>6.9399999999999995</v>
      </c>
      <c r="M391" s="31" t="str">
        <f t="shared" si="22"/>
        <v>لوحة الشرف</v>
      </c>
      <c r="N391" s="141">
        <f>IFERROR(RANK(L391,ahlamine31)+COUNTIF($L$10:L391,L391)-1," ")</f>
        <v>100</v>
      </c>
      <c r="O391" s="141">
        <v>382</v>
      </c>
      <c r="P391" s="137"/>
    </row>
    <row r="392" spans="1:16" x14ac:dyDescent="0.3">
      <c r="A392" s="140" t="str">
        <f t="shared" si="20"/>
        <v>أهلامين_383</v>
      </c>
      <c r="B392" s="30" t="str">
        <f>C392&amp;"_"&amp;COUNTIF($C$10:$C$10:C392,C392)</f>
        <v>6APG-10_32</v>
      </c>
      <c r="C392" s="131" t="str">
        <f>IFERROR(INDEX(القاعدة!C:C,MATCH(ahlamine!A392,القاعدة!$A:$A,0))," ")</f>
        <v>6APG-10</v>
      </c>
      <c r="D392" s="131" t="str">
        <f>IFERROR(INDEX(القاعدة!D:D,MATCH(ahlamine!A392,القاعدة!$A:$A,0))," ")</f>
        <v>E149124250</v>
      </c>
      <c r="E392" s="131" t="str">
        <f>IFERROR(INDEX(القاعدة!E:E,MATCH(ahlamine!A392,القاعدة!$A:$A,0))," ")</f>
        <v>أهلمين32</v>
      </c>
      <c r="F392" s="131" t="str">
        <f>IFERROR(INDEX(القاعدة!F:F,MATCH(ahlamine!A392,القاعدة!$A:$A,0))," ")</f>
        <v>ذكر</v>
      </c>
      <c r="G392" s="131" t="str">
        <f>IFERROR(INDEX(القاعدة!G:G,MATCH(ahlamine!A392,القاعدة!$A:$A,0))," ")</f>
        <v xml:space="preserve"> </v>
      </c>
      <c r="H392" s="131">
        <f>IFERROR(INDEX(القاعدة!H:H,MATCH(ahlamine!A392,القاعدة!$A:$A,0))," ")</f>
        <v>1</v>
      </c>
      <c r="I392" s="131">
        <f>IFERROR(INDEX(القاعدة!I:I,MATCH(ahlamine!A392,القاعدة!$A:$A,0))," ")</f>
        <v>1</v>
      </c>
      <c r="J392" s="135">
        <f>IFERROR(INDEX(القاعدة!J:J,MATCH(ahlamine!A392,القاعدة!$A:$A,0))," ")</f>
        <v>6.33</v>
      </c>
      <c r="K392" s="135">
        <f>IFERROR(INDEX(القاعدة!L:L,MATCH(ahlamine!A392,القاعدة!$A:$A,0))," ")</f>
        <v>6.65</v>
      </c>
      <c r="L392" s="136">
        <f t="shared" si="21"/>
        <v>6.49</v>
      </c>
      <c r="M392" s="31" t="str">
        <f t="shared" si="22"/>
        <v>لوحة الشرف</v>
      </c>
      <c r="N392" s="141">
        <f>IFERROR(RANK(L392,ahlamine31)+COUNTIF($L$10:L392,L392)-1," ")</f>
        <v>170</v>
      </c>
      <c r="O392" s="141">
        <v>383</v>
      </c>
      <c r="P392" s="137"/>
    </row>
    <row r="393" spans="1:16" x14ac:dyDescent="0.3">
      <c r="A393" s="140" t="str">
        <f t="shared" si="20"/>
        <v>أهلامين_384</v>
      </c>
      <c r="B393" s="30" t="str">
        <f>C393&amp;"_"&amp;COUNTIF($C$10:$C$10:C393,C393)</f>
        <v>6APG-10_33</v>
      </c>
      <c r="C393" s="131" t="str">
        <f>IFERROR(INDEX(القاعدة!C:C,MATCH(ahlamine!A393,القاعدة!$A:$A,0))," ")</f>
        <v>6APG-10</v>
      </c>
      <c r="D393" s="131" t="str">
        <f>IFERROR(INDEX(القاعدة!D:D,MATCH(ahlamine!A393,القاعدة!$A:$A,0))," ")</f>
        <v>G131742576</v>
      </c>
      <c r="E393" s="131" t="str">
        <f>IFERROR(INDEX(القاعدة!E:E,MATCH(ahlamine!A393,القاعدة!$A:$A,0))," ")</f>
        <v>أهلمين33</v>
      </c>
      <c r="F393" s="131" t="str">
        <f>IFERROR(INDEX(القاعدة!F:F,MATCH(ahlamine!A393,القاعدة!$A:$A,0))," ")</f>
        <v>أنثى</v>
      </c>
      <c r="G393" s="131" t="str">
        <f>IFERROR(INDEX(القاعدة!G:G,MATCH(ahlamine!A393,القاعدة!$A:$A,0))," ")</f>
        <v xml:space="preserve"> </v>
      </c>
      <c r="H393" s="131">
        <f>IFERROR(INDEX(القاعدة!H:H,MATCH(ahlamine!A393,القاعدة!$A:$A,0))," ")</f>
        <v>1</v>
      </c>
      <c r="I393" s="131">
        <f>IFERROR(INDEX(القاعدة!I:I,MATCH(ahlamine!A393,القاعدة!$A:$A,0))," ")</f>
        <v>1</v>
      </c>
      <c r="J393" s="135">
        <f>IFERROR(INDEX(القاعدة!J:J,MATCH(ahlamine!A393,القاعدة!$A:$A,0))," ")</f>
        <v>6.27</v>
      </c>
      <c r="K393" s="135">
        <f>IFERROR(INDEX(القاعدة!L:L,MATCH(ahlamine!A393,القاعدة!$A:$A,0))," ")</f>
        <v>7</v>
      </c>
      <c r="L393" s="136">
        <f t="shared" si="21"/>
        <v>6.6349999999999998</v>
      </c>
      <c r="M393" s="31" t="str">
        <f t="shared" si="22"/>
        <v>لوحة الشرف</v>
      </c>
      <c r="N393" s="141">
        <f>IFERROR(RANK(L393,ahlamine31)+COUNTIF($L$10:L393,L393)-1," ")</f>
        <v>140</v>
      </c>
      <c r="O393" s="141">
        <v>384</v>
      </c>
      <c r="P393" s="137"/>
    </row>
    <row r="394" spans="1:16" x14ac:dyDescent="0.3">
      <c r="A394" s="140" t="str">
        <f t="shared" si="20"/>
        <v>أهلامين_385</v>
      </c>
      <c r="B394" s="30" t="str">
        <f>C394&amp;"_"&amp;COUNTIF($C$10:$C$10:C394,C394)</f>
        <v>6APG-10_34</v>
      </c>
      <c r="C394" s="131" t="str">
        <f>IFERROR(INDEX(القاعدة!C:C,MATCH(ahlamine!A394,القاعدة!$A:$A,0))," ")</f>
        <v>6APG-10</v>
      </c>
      <c r="D394" s="131" t="str">
        <f>IFERROR(INDEX(القاعدة!D:D,MATCH(ahlamine!A394,القاعدة!$A:$A,0))," ")</f>
        <v>J130085629</v>
      </c>
      <c r="E394" s="131" t="str">
        <f>IFERROR(INDEX(القاعدة!E:E,MATCH(ahlamine!A394,القاعدة!$A:$A,0))," ")</f>
        <v>أهلمين34</v>
      </c>
      <c r="F394" s="131" t="str">
        <f>IFERROR(INDEX(القاعدة!F:F,MATCH(ahlamine!A394,القاعدة!$A:$A,0))," ")</f>
        <v>ذكر</v>
      </c>
      <c r="G394" s="131" t="str">
        <f>IFERROR(INDEX(القاعدة!G:G,MATCH(ahlamine!A394,القاعدة!$A:$A,0))," ")</f>
        <v xml:space="preserve"> </v>
      </c>
      <c r="H394" s="131">
        <f>IFERROR(INDEX(القاعدة!H:H,MATCH(ahlamine!A394,القاعدة!$A:$A,0))," ")</f>
        <v>1</v>
      </c>
      <c r="I394" s="131">
        <f>IFERROR(INDEX(القاعدة!I:I,MATCH(ahlamine!A394,القاعدة!$A:$A,0))," ")</f>
        <v>2</v>
      </c>
      <c r="J394" s="135">
        <f>IFERROR(INDEX(القاعدة!J:J,MATCH(ahlamine!A394,القاعدة!$A:$A,0))," ")</f>
        <v>5.17</v>
      </c>
      <c r="K394" s="135">
        <f>IFERROR(INDEX(القاعدة!L:L,MATCH(ahlamine!A394,القاعدة!$A:$A,0))," ")</f>
        <v>4.16</v>
      </c>
      <c r="L394" s="136">
        <f t="shared" si="21"/>
        <v>4.665</v>
      </c>
      <c r="M394" s="31" t="str">
        <f t="shared" si="22"/>
        <v/>
      </c>
      <c r="N394" s="141">
        <f>IFERROR(RANK(L394,ahlamine31)+COUNTIF($L$10:L394,L394)-1," ")</f>
        <v>360</v>
      </c>
      <c r="O394" s="141">
        <v>385</v>
      </c>
      <c r="P394" s="137"/>
    </row>
    <row r="395" spans="1:16" x14ac:dyDescent="0.3">
      <c r="A395" s="140" t="str">
        <f t="shared" ref="A395:A458" si="23">$R$6&amp;"_"&amp;O395</f>
        <v>أهلامين_386</v>
      </c>
      <c r="B395" s="30" t="str">
        <f>C395&amp;"_"&amp;COUNTIF($C$10:$C$10:C395,C395)</f>
        <v>6APG-10_35</v>
      </c>
      <c r="C395" s="131" t="str">
        <f>IFERROR(INDEX(القاعدة!C:C,MATCH(ahlamine!A395,القاعدة!$A:$A,0))," ")</f>
        <v>6APG-10</v>
      </c>
      <c r="D395" s="131" t="str">
        <f>IFERROR(INDEX(القاعدة!D:D,MATCH(ahlamine!A395,القاعدة!$A:$A,0))," ")</f>
        <v>E140099484</v>
      </c>
      <c r="E395" s="131" t="str">
        <f>IFERROR(INDEX(القاعدة!E:E,MATCH(ahlamine!A395,القاعدة!$A:$A,0))," ")</f>
        <v>أهلمين35</v>
      </c>
      <c r="F395" s="131" t="str">
        <f>IFERROR(INDEX(القاعدة!F:F,MATCH(ahlamine!A395,القاعدة!$A:$A,0))," ")</f>
        <v>ذكر</v>
      </c>
      <c r="G395" s="131" t="str">
        <f>IFERROR(INDEX(القاعدة!G:G,MATCH(ahlamine!A395,القاعدة!$A:$A,0))," ")</f>
        <v xml:space="preserve"> </v>
      </c>
      <c r="H395" s="131">
        <f>IFERROR(INDEX(القاعدة!H:H,MATCH(ahlamine!A395,القاعدة!$A:$A,0))," ")</f>
        <v>1</v>
      </c>
      <c r="I395" s="131">
        <f>IFERROR(INDEX(القاعدة!I:I,MATCH(ahlamine!A395,القاعدة!$A:$A,0))," ")</f>
        <v>1</v>
      </c>
      <c r="J395" s="135">
        <f>IFERROR(INDEX(القاعدة!J:J,MATCH(ahlamine!A395,القاعدة!$A:$A,0))," ")</f>
        <v>5.15</v>
      </c>
      <c r="K395" s="135">
        <f>IFERROR(INDEX(القاعدة!L:L,MATCH(ahlamine!A395,القاعدة!$A:$A,0))," ")</f>
        <v>4.75</v>
      </c>
      <c r="L395" s="136">
        <f t="shared" ref="L395:L458" si="24">IFERROR(AVERAGE(J395:K395),"")</f>
        <v>4.95</v>
      </c>
      <c r="M395" s="31" t="str">
        <f t="shared" ref="M395:M458" si="25">IF(ISBLANK(L395)," ",IF(L395&lt;=2.5,"توبيخ",IF(AND(L395&gt;=2.51,L395&lt;=3),"إنذار",IF(AND(L395&gt;=3.001,L395&lt;=4),"تنبيه",IF(AND(L395&gt;=6,L395&lt;=6.99),"لوحة الشرف",IF(AND(L395&gt;=7,L395&lt;=7.99),"تشجيع",IF(AND(L395&gt;=8,L395&lt;=9.99),"تنويه","")))))))</f>
        <v/>
      </c>
      <c r="N395" s="141">
        <f>IFERROR(RANK(L395,ahlamine31)+COUNTIF($L$10:L395,L395)-1," ")</f>
        <v>330</v>
      </c>
      <c r="O395" s="141">
        <v>386</v>
      </c>
      <c r="P395" s="137"/>
    </row>
    <row r="396" spans="1:16" x14ac:dyDescent="0.3">
      <c r="A396" s="140" t="str">
        <f t="shared" si="23"/>
        <v>أهلامين_387</v>
      </c>
      <c r="B396" s="30" t="str">
        <f>C396&amp;"_"&amp;COUNTIF($C$10:$C$10:C396,C396)</f>
        <v>6APG-10_36</v>
      </c>
      <c r="C396" s="131" t="str">
        <f>IFERROR(INDEX(القاعدة!C:C,MATCH(ahlamine!A396,القاعدة!$A:$A,0))," ")</f>
        <v>6APG-10</v>
      </c>
      <c r="D396" s="131" t="str">
        <f>IFERROR(INDEX(القاعدة!D:D,MATCH(ahlamine!A396,القاعدة!$A:$A,0))," ")</f>
        <v>E142236471</v>
      </c>
      <c r="E396" s="131" t="str">
        <f>IFERROR(INDEX(القاعدة!E:E,MATCH(ahlamine!A396,القاعدة!$A:$A,0))," ")</f>
        <v>أهلمين36</v>
      </c>
      <c r="F396" s="131" t="str">
        <f>IFERROR(INDEX(القاعدة!F:F,MATCH(ahlamine!A396,القاعدة!$A:$A,0))," ")</f>
        <v>أنثى</v>
      </c>
      <c r="G396" s="131" t="str">
        <f>IFERROR(INDEX(القاعدة!G:G,MATCH(ahlamine!A396,القاعدة!$A:$A,0))," ")</f>
        <v xml:space="preserve"> </v>
      </c>
      <c r="H396" s="131">
        <f>IFERROR(INDEX(القاعدة!H:H,MATCH(ahlamine!A396,القاعدة!$A:$A,0))," ")</f>
        <v>1</v>
      </c>
      <c r="I396" s="131">
        <f>IFERROR(INDEX(القاعدة!I:I,MATCH(ahlamine!A396,القاعدة!$A:$A,0))," ")</f>
        <v>1</v>
      </c>
      <c r="J396" s="135">
        <f>IFERROR(INDEX(القاعدة!J:J,MATCH(ahlamine!A396,القاعدة!$A:$A,0))," ")</f>
        <v>6.49</v>
      </c>
      <c r="K396" s="135">
        <f>IFERROR(INDEX(القاعدة!L:L,MATCH(ahlamine!A396,القاعدة!$A:$A,0))," ")</f>
        <v>7.92</v>
      </c>
      <c r="L396" s="136">
        <f t="shared" si="24"/>
        <v>7.2050000000000001</v>
      </c>
      <c r="M396" s="31" t="str">
        <f t="shared" si="25"/>
        <v>تشجيع</v>
      </c>
      <c r="N396" s="141">
        <f>IFERROR(RANK(L396,ahlamine31)+COUNTIF($L$10:L396,L396)-1," ")</f>
        <v>70</v>
      </c>
      <c r="O396" s="141">
        <v>387</v>
      </c>
      <c r="P396" s="137"/>
    </row>
    <row r="397" spans="1:16" x14ac:dyDescent="0.3">
      <c r="A397" s="140" t="str">
        <f t="shared" si="23"/>
        <v>أهلامين_388</v>
      </c>
      <c r="B397" s="30" t="str">
        <f>C397&amp;"_"&amp;COUNTIF($C$10:$C$10:C397,C397)</f>
        <v>6APG-10_37</v>
      </c>
      <c r="C397" s="131" t="str">
        <f>IFERROR(INDEX(القاعدة!C:C,MATCH(ahlamine!A397,القاعدة!$A:$A,0))," ")</f>
        <v>6APG-10</v>
      </c>
      <c r="D397" s="131" t="str">
        <f>IFERROR(INDEX(القاعدة!D:D,MATCH(ahlamine!A397,القاعدة!$A:$A,0))," ")</f>
        <v>G142001025</v>
      </c>
      <c r="E397" s="131" t="str">
        <f>IFERROR(INDEX(القاعدة!E:E,MATCH(ahlamine!A397,القاعدة!$A:$A,0))," ")</f>
        <v>أهلمين37</v>
      </c>
      <c r="F397" s="131" t="str">
        <f>IFERROR(INDEX(القاعدة!F:F,MATCH(ahlamine!A397,القاعدة!$A:$A,0))," ")</f>
        <v>ذكر</v>
      </c>
      <c r="G397" s="131" t="str">
        <f>IFERROR(INDEX(القاعدة!G:G,MATCH(ahlamine!A397,القاعدة!$A:$A,0))," ")</f>
        <v xml:space="preserve"> </v>
      </c>
      <c r="H397" s="131" t="str">
        <f>IFERROR(INDEX(القاعدة!H:H,MATCH(ahlamine!A397,القاعدة!$A:$A,0))," ")</f>
        <v xml:space="preserve"> </v>
      </c>
      <c r="I397" s="131">
        <f>IFERROR(INDEX(القاعدة!I:I,MATCH(ahlamine!A397,القاعدة!$A:$A,0))," ")</f>
        <v>1</v>
      </c>
      <c r="J397" s="135">
        <f>IFERROR(INDEX(القاعدة!J:J,MATCH(ahlamine!A397,القاعدة!$A:$A,0))," ")</f>
        <v>6.32</v>
      </c>
      <c r="K397" s="135">
        <f>IFERROR(INDEX(القاعدة!L:L,MATCH(ahlamine!A397,القاعدة!$A:$A,0))," ")</f>
        <v>7.01</v>
      </c>
      <c r="L397" s="136">
        <f t="shared" si="24"/>
        <v>6.665</v>
      </c>
      <c r="M397" s="31" t="str">
        <f t="shared" si="25"/>
        <v>لوحة الشرف</v>
      </c>
      <c r="N397" s="141">
        <f>IFERROR(RANK(L397,ahlamine31)+COUNTIF($L$10:L397,L397)-1," ")</f>
        <v>130</v>
      </c>
      <c r="O397" s="141">
        <v>388</v>
      </c>
      <c r="P397" s="137"/>
    </row>
    <row r="398" spans="1:16" x14ac:dyDescent="0.3">
      <c r="A398" s="140" t="str">
        <f t="shared" si="23"/>
        <v>أهلامين_389</v>
      </c>
      <c r="B398" s="30" t="str">
        <f>C398&amp;"_"&amp;COUNTIF($C$10:$C$10:C398,C398)</f>
        <v>6APG-10_38</v>
      </c>
      <c r="C398" s="131" t="str">
        <f>IFERROR(INDEX(القاعدة!C:C,MATCH(ahlamine!A398,القاعدة!$A:$A,0))," ")</f>
        <v>6APG-10</v>
      </c>
      <c r="D398" s="131" t="str">
        <f>IFERROR(INDEX(القاعدة!D:D,MATCH(ahlamine!A398,القاعدة!$A:$A,0))," ")</f>
        <v>E149099458</v>
      </c>
      <c r="E398" s="131" t="str">
        <f>IFERROR(INDEX(القاعدة!E:E,MATCH(ahlamine!A398,القاعدة!$A:$A,0))," ")</f>
        <v>أهلمين38</v>
      </c>
      <c r="F398" s="131" t="str">
        <f>IFERROR(INDEX(القاعدة!F:F,MATCH(ahlamine!A398,القاعدة!$A:$A,0))," ")</f>
        <v>أنثى</v>
      </c>
      <c r="G398" s="131" t="str">
        <f>IFERROR(INDEX(القاعدة!G:G,MATCH(ahlamine!A398,القاعدة!$A:$A,0))," ")</f>
        <v xml:space="preserve"> </v>
      </c>
      <c r="H398" s="131">
        <f>IFERROR(INDEX(القاعدة!H:H,MATCH(ahlamine!A398,القاعدة!$A:$A,0))," ")</f>
        <v>1</v>
      </c>
      <c r="I398" s="131">
        <f>IFERROR(INDEX(القاعدة!I:I,MATCH(ahlamine!A398,القاعدة!$A:$A,0))," ")</f>
        <v>1</v>
      </c>
      <c r="J398" s="135">
        <f>IFERROR(INDEX(القاعدة!J:J,MATCH(ahlamine!A398,القاعدة!$A:$A,0))," ")</f>
        <v>5.64</v>
      </c>
      <c r="K398" s="135">
        <f>IFERROR(INDEX(القاعدة!L:L,MATCH(ahlamine!A398,القاعدة!$A:$A,0))," ")</f>
        <v>6.93</v>
      </c>
      <c r="L398" s="136">
        <f t="shared" si="24"/>
        <v>6.2850000000000001</v>
      </c>
      <c r="M398" s="31" t="str">
        <f t="shared" si="25"/>
        <v>لوحة الشرف</v>
      </c>
      <c r="N398" s="141">
        <f>IFERROR(RANK(L398,ahlamine31)+COUNTIF($L$10:L398,L398)-1," ")</f>
        <v>200</v>
      </c>
      <c r="O398" s="141">
        <v>389</v>
      </c>
      <c r="P398" s="137"/>
    </row>
    <row r="399" spans="1:16" x14ac:dyDescent="0.3">
      <c r="A399" s="140" t="str">
        <f t="shared" si="23"/>
        <v>أهلامين_390</v>
      </c>
      <c r="B399" s="30" t="str">
        <f>C399&amp;"_"&amp;COUNTIF($C$10:$C$10:C399,C399)</f>
        <v>6APG-10_39</v>
      </c>
      <c r="C399" s="131" t="str">
        <f>IFERROR(INDEX(القاعدة!C:C,MATCH(ahlamine!A399,القاعدة!$A:$A,0))," ")</f>
        <v>6APG-10</v>
      </c>
      <c r="D399" s="131" t="str">
        <f>IFERROR(INDEX(القاعدة!D:D,MATCH(ahlamine!A399,القاعدة!$A:$A,0))," ")</f>
        <v>J133488430</v>
      </c>
      <c r="E399" s="131" t="str">
        <f>IFERROR(INDEX(القاعدة!E:E,MATCH(ahlamine!A399,القاعدة!$A:$A,0))," ")</f>
        <v>أهلمين39</v>
      </c>
      <c r="F399" s="131" t="str">
        <f>IFERROR(INDEX(القاعدة!F:F,MATCH(ahlamine!A399,القاعدة!$A:$A,0))," ")</f>
        <v>أنثى</v>
      </c>
      <c r="G399" s="131" t="str">
        <f>IFERROR(INDEX(القاعدة!G:G,MATCH(ahlamine!A399,القاعدة!$A:$A,0))," ")</f>
        <v xml:space="preserve"> </v>
      </c>
      <c r="H399" s="131">
        <f>IFERROR(INDEX(القاعدة!H:H,MATCH(ahlamine!A399,القاعدة!$A:$A,0))," ")</f>
        <v>1</v>
      </c>
      <c r="I399" s="131">
        <f>IFERROR(INDEX(القاعدة!I:I,MATCH(ahlamine!A399,القاعدة!$A:$A,0))," ")</f>
        <v>1</v>
      </c>
      <c r="J399" s="135">
        <f>IFERROR(INDEX(القاعدة!J:J,MATCH(ahlamine!A399,القاعدة!$A:$A,0))," ")</f>
        <v>5.85</v>
      </c>
      <c r="K399" s="135">
        <f>IFERROR(INDEX(القاعدة!L:L,MATCH(ahlamine!A399,القاعدة!$A:$A,0))," ")</f>
        <v>7.15</v>
      </c>
      <c r="L399" s="136">
        <f t="shared" si="24"/>
        <v>6.5</v>
      </c>
      <c r="M399" s="31" t="str">
        <f t="shared" si="25"/>
        <v>لوحة الشرف</v>
      </c>
      <c r="N399" s="141">
        <f>IFERROR(RANK(L399,ahlamine31)+COUNTIF($L$10:L399,L399)-1," ")</f>
        <v>160</v>
      </c>
      <c r="O399" s="141">
        <v>390</v>
      </c>
      <c r="P399" s="137"/>
    </row>
    <row r="400" spans="1:16" x14ac:dyDescent="0.3">
      <c r="A400" s="140" t="str">
        <f t="shared" si="23"/>
        <v>أهلامين_391</v>
      </c>
      <c r="B400" s="30" t="str">
        <f>C400&amp;"_"&amp;COUNTIF($C$10:$C$10:C400,C400)</f>
        <v xml:space="preserve"> _1</v>
      </c>
      <c r="C400" s="131" t="str">
        <f>IFERROR(INDEX(القاعدة!C:C,MATCH(ahlamine!A400,القاعدة!$A:$A,0))," ")</f>
        <v xml:space="preserve"> </v>
      </c>
      <c r="D400" s="131" t="str">
        <f>IFERROR(INDEX(القاعدة!D:D,MATCH(ahlamine!A400,القاعدة!$A:$A,0))," ")</f>
        <v xml:space="preserve"> </v>
      </c>
      <c r="E400" s="131" t="str">
        <f>IFERROR(INDEX(القاعدة!E:E,MATCH(ahlamine!A400,القاعدة!$A:$A,0))," ")</f>
        <v xml:space="preserve"> </v>
      </c>
      <c r="F400" s="131" t="str">
        <f>IFERROR(INDEX(القاعدة!F:F,MATCH(ahlamine!A400,القاعدة!$A:$A,0))," ")</f>
        <v xml:space="preserve"> </v>
      </c>
      <c r="G400" s="131" t="str">
        <f>IFERROR(INDEX(القاعدة!G:G,MATCH(ahlamine!A400,القاعدة!$A:$A,0))," ")</f>
        <v xml:space="preserve"> </v>
      </c>
      <c r="H400" s="131" t="str">
        <f>IFERROR(INDEX(القاعدة!H:H,MATCH(ahlamine!A400,القاعدة!$A:$A,0))," ")</f>
        <v xml:space="preserve"> </v>
      </c>
      <c r="I400" s="131" t="str">
        <f>IFERROR(INDEX(القاعدة!I:I,MATCH(ahlamine!A400,القاعدة!$A:$A,0))," ")</f>
        <v xml:space="preserve"> </v>
      </c>
      <c r="J400" s="135" t="str">
        <f>IFERROR(INDEX(القاعدة!J:J,MATCH(ahlamine!A400,القاعدة!$A:$A,0))," ")</f>
        <v xml:space="preserve"> </v>
      </c>
      <c r="K400" s="135" t="str">
        <f>IFERROR(INDEX(القاعدة!L:L,MATCH(ahlamine!A400,القاعدة!$A:$A,0))," ")</f>
        <v xml:space="preserve"> </v>
      </c>
      <c r="L400" s="136" t="str">
        <f t="shared" si="24"/>
        <v/>
      </c>
      <c r="M400" s="31" t="str">
        <f t="shared" si="25"/>
        <v/>
      </c>
      <c r="N400" s="141" t="str">
        <f>IFERROR(RANK(L400,ahlamine31)+COUNTIF($L$10:L400,L400)-1," ")</f>
        <v xml:space="preserve"> </v>
      </c>
      <c r="O400" s="141">
        <v>391</v>
      </c>
      <c r="P400" s="137"/>
    </row>
    <row r="401" spans="1:16" x14ac:dyDescent="0.3">
      <c r="A401" s="140" t="str">
        <f t="shared" si="23"/>
        <v>أهلامين_392</v>
      </c>
      <c r="B401" s="30" t="str">
        <f>C401&amp;"_"&amp;COUNTIF($C$10:$C$10:C401,C401)</f>
        <v xml:space="preserve"> _2</v>
      </c>
      <c r="C401" s="131" t="str">
        <f>IFERROR(INDEX(القاعدة!C:C,MATCH(ahlamine!A401,القاعدة!$A:$A,0))," ")</f>
        <v xml:space="preserve"> </v>
      </c>
      <c r="D401" s="131" t="str">
        <f>IFERROR(INDEX(القاعدة!D:D,MATCH(ahlamine!A401,القاعدة!$A:$A,0))," ")</f>
        <v xml:space="preserve"> </v>
      </c>
      <c r="E401" s="131" t="str">
        <f>IFERROR(INDEX(القاعدة!E:E,MATCH(ahlamine!A401,القاعدة!$A:$A,0))," ")</f>
        <v xml:space="preserve"> </v>
      </c>
      <c r="F401" s="131" t="str">
        <f>IFERROR(INDEX(القاعدة!F:F,MATCH(ahlamine!A401,القاعدة!$A:$A,0))," ")</f>
        <v xml:space="preserve"> </v>
      </c>
      <c r="G401" s="131" t="str">
        <f>IFERROR(INDEX(القاعدة!G:G,MATCH(ahlamine!A401,القاعدة!$A:$A,0))," ")</f>
        <v xml:space="preserve"> </v>
      </c>
      <c r="H401" s="131" t="str">
        <f>IFERROR(INDEX(القاعدة!H:H,MATCH(ahlamine!A401,القاعدة!$A:$A,0))," ")</f>
        <v xml:space="preserve"> </v>
      </c>
      <c r="I401" s="131" t="str">
        <f>IFERROR(INDEX(القاعدة!I:I,MATCH(ahlamine!A401,القاعدة!$A:$A,0))," ")</f>
        <v xml:space="preserve"> </v>
      </c>
      <c r="J401" s="135" t="str">
        <f>IFERROR(INDEX(القاعدة!J:J,MATCH(ahlamine!A401,القاعدة!$A:$A,0))," ")</f>
        <v xml:space="preserve"> </v>
      </c>
      <c r="K401" s="135" t="str">
        <f>IFERROR(INDEX(القاعدة!L:L,MATCH(ahlamine!A401,القاعدة!$A:$A,0))," ")</f>
        <v xml:space="preserve"> </v>
      </c>
      <c r="L401" s="136" t="str">
        <f t="shared" si="24"/>
        <v/>
      </c>
      <c r="M401" s="31" t="str">
        <f t="shared" si="25"/>
        <v/>
      </c>
      <c r="N401" s="141" t="str">
        <f>IFERROR(RANK(L401,ahlamine31)+COUNTIF($L$10:L401,L401)-1," ")</f>
        <v xml:space="preserve"> </v>
      </c>
      <c r="O401" s="141">
        <v>392</v>
      </c>
      <c r="P401" s="137"/>
    </row>
    <row r="402" spans="1:16" x14ac:dyDescent="0.3">
      <c r="A402" s="140" t="str">
        <f t="shared" si="23"/>
        <v>أهلامين_393</v>
      </c>
      <c r="B402" s="30" t="str">
        <f>C402&amp;"_"&amp;COUNTIF($C$10:$C$10:C402,C402)</f>
        <v xml:space="preserve"> _3</v>
      </c>
      <c r="C402" s="131" t="str">
        <f>IFERROR(INDEX(القاعدة!C:C,MATCH(ahlamine!A402,القاعدة!$A:$A,0))," ")</f>
        <v xml:space="preserve"> </v>
      </c>
      <c r="D402" s="131" t="str">
        <f>IFERROR(INDEX(القاعدة!D:D,MATCH(ahlamine!A402,القاعدة!$A:$A,0))," ")</f>
        <v xml:space="preserve"> </v>
      </c>
      <c r="E402" s="131" t="str">
        <f>IFERROR(INDEX(القاعدة!E:E,MATCH(ahlamine!A402,القاعدة!$A:$A,0))," ")</f>
        <v xml:space="preserve"> </v>
      </c>
      <c r="F402" s="131" t="str">
        <f>IFERROR(INDEX(القاعدة!F:F,MATCH(ahlamine!A402,القاعدة!$A:$A,0))," ")</f>
        <v xml:space="preserve"> </v>
      </c>
      <c r="G402" s="131" t="str">
        <f>IFERROR(INDEX(القاعدة!G:G,MATCH(ahlamine!A402,القاعدة!$A:$A,0))," ")</f>
        <v xml:space="preserve"> </v>
      </c>
      <c r="H402" s="131" t="str">
        <f>IFERROR(INDEX(القاعدة!H:H,MATCH(ahlamine!A402,القاعدة!$A:$A,0))," ")</f>
        <v xml:space="preserve"> </v>
      </c>
      <c r="I402" s="131" t="str">
        <f>IFERROR(INDEX(القاعدة!I:I,MATCH(ahlamine!A402,القاعدة!$A:$A,0))," ")</f>
        <v xml:space="preserve"> </v>
      </c>
      <c r="J402" s="135" t="str">
        <f>IFERROR(INDEX(القاعدة!J:J,MATCH(ahlamine!A402,القاعدة!$A:$A,0))," ")</f>
        <v xml:space="preserve"> </v>
      </c>
      <c r="K402" s="135" t="str">
        <f>IFERROR(INDEX(القاعدة!L:L,MATCH(ahlamine!A402,القاعدة!$A:$A,0))," ")</f>
        <v xml:space="preserve"> </v>
      </c>
      <c r="L402" s="136" t="str">
        <f t="shared" si="24"/>
        <v/>
      </c>
      <c r="M402" s="31" t="str">
        <f t="shared" si="25"/>
        <v/>
      </c>
      <c r="N402" s="141" t="str">
        <f>IFERROR(RANK(L402,ahlamine31)+COUNTIF($L$10:L402,L402)-1," ")</f>
        <v xml:space="preserve"> </v>
      </c>
      <c r="O402" s="141">
        <v>393</v>
      </c>
      <c r="P402" s="137"/>
    </row>
    <row r="403" spans="1:16" x14ac:dyDescent="0.3">
      <c r="A403" s="140" t="str">
        <f t="shared" si="23"/>
        <v>أهلامين_394</v>
      </c>
      <c r="B403" s="30" t="str">
        <f>C403&amp;"_"&amp;COUNTIF($C$10:$C$10:C403,C403)</f>
        <v xml:space="preserve"> _4</v>
      </c>
      <c r="C403" s="131" t="str">
        <f>IFERROR(INDEX(القاعدة!C:C,MATCH(ahlamine!A403,القاعدة!$A:$A,0))," ")</f>
        <v xml:space="preserve"> </v>
      </c>
      <c r="D403" s="131" t="str">
        <f>IFERROR(INDEX(القاعدة!D:D,MATCH(ahlamine!A403,القاعدة!$A:$A,0))," ")</f>
        <v xml:space="preserve"> </v>
      </c>
      <c r="E403" s="131" t="str">
        <f>IFERROR(INDEX(القاعدة!E:E,MATCH(ahlamine!A403,القاعدة!$A:$A,0))," ")</f>
        <v xml:space="preserve"> </v>
      </c>
      <c r="F403" s="131" t="str">
        <f>IFERROR(INDEX(القاعدة!F:F,MATCH(ahlamine!A403,القاعدة!$A:$A,0))," ")</f>
        <v xml:space="preserve"> </v>
      </c>
      <c r="G403" s="131" t="str">
        <f>IFERROR(INDEX(القاعدة!G:G,MATCH(ahlamine!A403,القاعدة!$A:$A,0))," ")</f>
        <v xml:space="preserve"> </v>
      </c>
      <c r="H403" s="131" t="str">
        <f>IFERROR(INDEX(القاعدة!H:H,MATCH(ahlamine!A403,القاعدة!$A:$A,0))," ")</f>
        <v xml:space="preserve"> </v>
      </c>
      <c r="I403" s="131" t="str">
        <f>IFERROR(INDEX(القاعدة!I:I,MATCH(ahlamine!A403,القاعدة!$A:$A,0))," ")</f>
        <v xml:space="preserve"> </v>
      </c>
      <c r="J403" s="135" t="str">
        <f>IFERROR(INDEX(القاعدة!J:J,MATCH(ahlamine!A403,القاعدة!$A:$A,0))," ")</f>
        <v xml:space="preserve"> </v>
      </c>
      <c r="K403" s="135" t="str">
        <f>IFERROR(INDEX(القاعدة!L:L,MATCH(ahlamine!A403,القاعدة!$A:$A,0))," ")</f>
        <v xml:space="preserve"> </v>
      </c>
      <c r="L403" s="136" t="str">
        <f t="shared" si="24"/>
        <v/>
      </c>
      <c r="M403" s="31" t="str">
        <f t="shared" si="25"/>
        <v/>
      </c>
      <c r="N403" s="141" t="str">
        <f>IFERROR(RANK(L403,ahlamine31)+COUNTIF($L$10:L403,L403)-1," ")</f>
        <v xml:space="preserve"> </v>
      </c>
      <c r="O403" s="141">
        <v>394</v>
      </c>
      <c r="P403" s="137"/>
    </row>
    <row r="404" spans="1:16" x14ac:dyDescent="0.3">
      <c r="A404" s="140" t="str">
        <f t="shared" si="23"/>
        <v>أهلامين_395</v>
      </c>
      <c r="B404" s="30" t="str">
        <f>C404&amp;"_"&amp;COUNTIF($C$10:$C$10:C404,C404)</f>
        <v xml:space="preserve"> _5</v>
      </c>
      <c r="C404" s="131" t="str">
        <f>IFERROR(INDEX(القاعدة!C:C,MATCH(ahlamine!A404,القاعدة!$A:$A,0))," ")</f>
        <v xml:space="preserve"> </v>
      </c>
      <c r="D404" s="131" t="str">
        <f>IFERROR(INDEX(القاعدة!D:D,MATCH(ahlamine!A404,القاعدة!$A:$A,0))," ")</f>
        <v xml:space="preserve"> </v>
      </c>
      <c r="E404" s="131" t="str">
        <f>IFERROR(INDEX(القاعدة!E:E,MATCH(ahlamine!A404,القاعدة!$A:$A,0))," ")</f>
        <v xml:space="preserve"> </v>
      </c>
      <c r="F404" s="131" t="str">
        <f>IFERROR(INDEX(القاعدة!F:F,MATCH(ahlamine!A404,القاعدة!$A:$A,0))," ")</f>
        <v xml:space="preserve"> </v>
      </c>
      <c r="G404" s="131" t="str">
        <f>IFERROR(INDEX(القاعدة!G:G,MATCH(ahlamine!A404,القاعدة!$A:$A,0))," ")</f>
        <v xml:space="preserve"> </v>
      </c>
      <c r="H404" s="131" t="str">
        <f>IFERROR(INDEX(القاعدة!H:H,MATCH(ahlamine!A404,القاعدة!$A:$A,0))," ")</f>
        <v xml:space="preserve"> </v>
      </c>
      <c r="I404" s="131" t="str">
        <f>IFERROR(INDEX(القاعدة!I:I,MATCH(ahlamine!A404,القاعدة!$A:$A,0))," ")</f>
        <v xml:space="preserve"> </v>
      </c>
      <c r="J404" s="135" t="str">
        <f>IFERROR(INDEX(القاعدة!J:J,MATCH(ahlamine!A404,القاعدة!$A:$A,0))," ")</f>
        <v xml:space="preserve"> </v>
      </c>
      <c r="K404" s="135" t="str">
        <f>IFERROR(INDEX(القاعدة!L:L,MATCH(ahlamine!A404,القاعدة!$A:$A,0))," ")</f>
        <v xml:space="preserve"> </v>
      </c>
      <c r="L404" s="136" t="str">
        <f t="shared" si="24"/>
        <v/>
      </c>
      <c r="M404" s="31" t="str">
        <f t="shared" si="25"/>
        <v/>
      </c>
      <c r="N404" s="141" t="str">
        <f>IFERROR(RANK(L404,ahlamine31)+COUNTIF($L$10:L404,L404)-1," ")</f>
        <v xml:space="preserve"> </v>
      </c>
      <c r="O404" s="141">
        <v>395</v>
      </c>
      <c r="P404" s="137"/>
    </row>
    <row r="405" spans="1:16" x14ac:dyDescent="0.3">
      <c r="A405" s="140" t="str">
        <f t="shared" si="23"/>
        <v>أهلامين_396</v>
      </c>
      <c r="B405" s="30" t="str">
        <f>C405&amp;"_"&amp;COUNTIF($C$10:$C$10:C405,C405)</f>
        <v xml:space="preserve"> _6</v>
      </c>
      <c r="C405" s="131" t="str">
        <f>IFERROR(INDEX(القاعدة!C:C,MATCH(ahlamine!A405,القاعدة!$A:$A,0))," ")</f>
        <v xml:space="preserve"> </v>
      </c>
      <c r="D405" s="131" t="str">
        <f>IFERROR(INDEX(القاعدة!D:D,MATCH(ahlamine!A405,القاعدة!$A:$A,0))," ")</f>
        <v xml:space="preserve"> </v>
      </c>
      <c r="E405" s="131" t="str">
        <f>IFERROR(INDEX(القاعدة!E:E,MATCH(ahlamine!A405,القاعدة!$A:$A,0))," ")</f>
        <v xml:space="preserve"> </v>
      </c>
      <c r="F405" s="131" t="str">
        <f>IFERROR(INDEX(القاعدة!F:F,MATCH(ahlamine!A405,القاعدة!$A:$A,0))," ")</f>
        <v xml:space="preserve"> </v>
      </c>
      <c r="G405" s="131" t="str">
        <f>IFERROR(INDEX(القاعدة!G:G,MATCH(ahlamine!A405,القاعدة!$A:$A,0))," ")</f>
        <v xml:space="preserve"> </v>
      </c>
      <c r="H405" s="131" t="str">
        <f>IFERROR(INDEX(القاعدة!H:H,MATCH(ahlamine!A405,القاعدة!$A:$A,0))," ")</f>
        <v xml:space="preserve"> </v>
      </c>
      <c r="I405" s="131" t="str">
        <f>IFERROR(INDEX(القاعدة!I:I,MATCH(ahlamine!A405,القاعدة!$A:$A,0))," ")</f>
        <v xml:space="preserve"> </v>
      </c>
      <c r="J405" s="135" t="str">
        <f>IFERROR(INDEX(القاعدة!J:J,MATCH(ahlamine!A405,القاعدة!$A:$A,0))," ")</f>
        <v xml:space="preserve"> </v>
      </c>
      <c r="K405" s="135" t="str">
        <f>IFERROR(INDEX(القاعدة!L:L,MATCH(ahlamine!A405,القاعدة!$A:$A,0))," ")</f>
        <v xml:space="preserve"> </v>
      </c>
      <c r="L405" s="136" t="str">
        <f t="shared" si="24"/>
        <v/>
      </c>
      <c r="M405" s="31" t="str">
        <f t="shared" si="25"/>
        <v/>
      </c>
      <c r="N405" s="141" t="str">
        <f>IFERROR(RANK(L405,ahlamine31)+COUNTIF($L$10:L405,L405)-1," ")</f>
        <v xml:space="preserve"> </v>
      </c>
      <c r="O405" s="141">
        <v>396</v>
      </c>
      <c r="P405" s="137"/>
    </row>
    <row r="406" spans="1:16" x14ac:dyDescent="0.3">
      <c r="A406" s="140" t="str">
        <f t="shared" si="23"/>
        <v>أهلامين_397</v>
      </c>
      <c r="B406" s="30" t="str">
        <f>C406&amp;"_"&amp;COUNTIF($C$10:$C$10:C406,C406)</f>
        <v xml:space="preserve"> _7</v>
      </c>
      <c r="C406" s="131" t="str">
        <f>IFERROR(INDEX(القاعدة!C:C,MATCH(ahlamine!A406,القاعدة!$A:$A,0))," ")</f>
        <v xml:space="preserve"> </v>
      </c>
      <c r="D406" s="131" t="str">
        <f>IFERROR(INDEX(القاعدة!D:D,MATCH(ahlamine!A406,القاعدة!$A:$A,0))," ")</f>
        <v xml:space="preserve"> </v>
      </c>
      <c r="E406" s="131" t="str">
        <f>IFERROR(INDEX(القاعدة!E:E,MATCH(ahlamine!A406,القاعدة!$A:$A,0))," ")</f>
        <v xml:space="preserve"> </v>
      </c>
      <c r="F406" s="131" t="str">
        <f>IFERROR(INDEX(القاعدة!F:F,MATCH(ahlamine!A406,القاعدة!$A:$A,0))," ")</f>
        <v xml:space="preserve"> </v>
      </c>
      <c r="G406" s="131" t="str">
        <f>IFERROR(INDEX(القاعدة!G:G,MATCH(ahlamine!A406,القاعدة!$A:$A,0))," ")</f>
        <v xml:space="preserve"> </v>
      </c>
      <c r="H406" s="131" t="str">
        <f>IFERROR(INDEX(القاعدة!H:H,MATCH(ahlamine!A406,القاعدة!$A:$A,0))," ")</f>
        <v xml:space="preserve"> </v>
      </c>
      <c r="I406" s="131" t="str">
        <f>IFERROR(INDEX(القاعدة!I:I,MATCH(ahlamine!A406,القاعدة!$A:$A,0))," ")</f>
        <v xml:space="preserve"> </v>
      </c>
      <c r="J406" s="135" t="str">
        <f>IFERROR(INDEX(القاعدة!J:J,MATCH(ahlamine!A406,القاعدة!$A:$A,0))," ")</f>
        <v xml:space="preserve"> </v>
      </c>
      <c r="K406" s="135" t="str">
        <f>IFERROR(INDEX(القاعدة!L:L,MATCH(ahlamine!A406,القاعدة!$A:$A,0))," ")</f>
        <v xml:space="preserve"> </v>
      </c>
      <c r="L406" s="136" t="str">
        <f t="shared" si="24"/>
        <v/>
      </c>
      <c r="M406" s="31" t="str">
        <f t="shared" si="25"/>
        <v/>
      </c>
      <c r="N406" s="141" t="str">
        <f>IFERROR(RANK(L406,ahlamine31)+COUNTIF($L$10:L406,L406)-1," ")</f>
        <v xml:space="preserve"> </v>
      </c>
      <c r="O406" s="141">
        <v>397</v>
      </c>
      <c r="P406" s="137"/>
    </row>
    <row r="407" spans="1:16" x14ac:dyDescent="0.3">
      <c r="A407" s="140" t="str">
        <f t="shared" si="23"/>
        <v>أهلامين_398</v>
      </c>
      <c r="B407" s="30" t="str">
        <f>C407&amp;"_"&amp;COUNTIF($C$10:$C$10:C407,C407)</f>
        <v xml:space="preserve"> _8</v>
      </c>
      <c r="C407" s="131" t="str">
        <f>IFERROR(INDEX(القاعدة!C:C,MATCH(ahlamine!A407,القاعدة!$A:$A,0))," ")</f>
        <v xml:space="preserve"> </v>
      </c>
      <c r="D407" s="131" t="str">
        <f>IFERROR(INDEX(القاعدة!D:D,MATCH(ahlamine!A407,القاعدة!$A:$A,0))," ")</f>
        <v xml:space="preserve"> </v>
      </c>
      <c r="E407" s="131" t="str">
        <f>IFERROR(INDEX(القاعدة!E:E,MATCH(ahlamine!A407,القاعدة!$A:$A,0))," ")</f>
        <v xml:space="preserve"> </v>
      </c>
      <c r="F407" s="131" t="str">
        <f>IFERROR(INDEX(القاعدة!F:F,MATCH(ahlamine!A407,القاعدة!$A:$A,0))," ")</f>
        <v xml:space="preserve"> </v>
      </c>
      <c r="G407" s="131" t="str">
        <f>IFERROR(INDEX(القاعدة!G:G,MATCH(ahlamine!A407,القاعدة!$A:$A,0))," ")</f>
        <v xml:space="preserve"> </v>
      </c>
      <c r="H407" s="131" t="str">
        <f>IFERROR(INDEX(القاعدة!H:H,MATCH(ahlamine!A407,القاعدة!$A:$A,0))," ")</f>
        <v xml:space="preserve"> </v>
      </c>
      <c r="I407" s="131" t="str">
        <f>IFERROR(INDEX(القاعدة!I:I,MATCH(ahlamine!A407,القاعدة!$A:$A,0))," ")</f>
        <v xml:space="preserve"> </v>
      </c>
      <c r="J407" s="135" t="str">
        <f>IFERROR(INDEX(القاعدة!J:J,MATCH(ahlamine!A407,القاعدة!$A:$A,0))," ")</f>
        <v xml:space="preserve"> </v>
      </c>
      <c r="K407" s="135" t="str">
        <f>IFERROR(INDEX(القاعدة!L:L,MATCH(ahlamine!A407,القاعدة!$A:$A,0))," ")</f>
        <v xml:space="preserve"> </v>
      </c>
      <c r="L407" s="136" t="str">
        <f t="shared" si="24"/>
        <v/>
      </c>
      <c r="M407" s="31" t="str">
        <f t="shared" si="25"/>
        <v/>
      </c>
      <c r="N407" s="141" t="str">
        <f>IFERROR(RANK(L407,ahlamine31)+COUNTIF($L$10:L407,L407)-1," ")</f>
        <v xml:space="preserve"> </v>
      </c>
      <c r="O407" s="141">
        <v>398</v>
      </c>
      <c r="P407" s="137"/>
    </row>
    <row r="408" spans="1:16" x14ac:dyDescent="0.3">
      <c r="A408" s="140" t="str">
        <f t="shared" si="23"/>
        <v>أهلامين_399</v>
      </c>
      <c r="B408" s="30" t="str">
        <f>C408&amp;"_"&amp;COUNTIF($C$10:$C$10:C408,C408)</f>
        <v xml:space="preserve"> _9</v>
      </c>
      <c r="C408" s="131" t="str">
        <f>IFERROR(INDEX(القاعدة!C:C,MATCH(ahlamine!A408,القاعدة!$A:$A,0))," ")</f>
        <v xml:space="preserve"> </v>
      </c>
      <c r="D408" s="131" t="str">
        <f>IFERROR(INDEX(القاعدة!D:D,MATCH(ahlamine!A408,القاعدة!$A:$A,0))," ")</f>
        <v xml:space="preserve"> </v>
      </c>
      <c r="E408" s="131" t="str">
        <f>IFERROR(INDEX(القاعدة!E:E,MATCH(ahlamine!A408,القاعدة!$A:$A,0))," ")</f>
        <v xml:space="preserve"> </v>
      </c>
      <c r="F408" s="131" t="str">
        <f>IFERROR(INDEX(القاعدة!F:F,MATCH(ahlamine!A408,القاعدة!$A:$A,0))," ")</f>
        <v xml:space="preserve"> </v>
      </c>
      <c r="G408" s="131" t="str">
        <f>IFERROR(INDEX(القاعدة!G:G,MATCH(ahlamine!A408,القاعدة!$A:$A,0))," ")</f>
        <v xml:space="preserve"> </v>
      </c>
      <c r="H408" s="131" t="str">
        <f>IFERROR(INDEX(القاعدة!H:H,MATCH(ahlamine!A408,القاعدة!$A:$A,0))," ")</f>
        <v xml:space="preserve"> </v>
      </c>
      <c r="I408" s="131" t="str">
        <f>IFERROR(INDEX(القاعدة!I:I,MATCH(ahlamine!A408,القاعدة!$A:$A,0))," ")</f>
        <v xml:space="preserve"> </v>
      </c>
      <c r="J408" s="135" t="str">
        <f>IFERROR(INDEX(القاعدة!J:J,MATCH(ahlamine!A408,القاعدة!$A:$A,0))," ")</f>
        <v xml:space="preserve"> </v>
      </c>
      <c r="K408" s="135" t="str">
        <f>IFERROR(INDEX(القاعدة!L:L,MATCH(ahlamine!A408,القاعدة!$A:$A,0))," ")</f>
        <v xml:space="preserve"> </v>
      </c>
      <c r="L408" s="136" t="str">
        <f t="shared" si="24"/>
        <v/>
      </c>
      <c r="M408" s="31" t="str">
        <f t="shared" si="25"/>
        <v/>
      </c>
      <c r="N408" s="141" t="str">
        <f>IFERROR(RANK(L408,ahlamine31)+COUNTIF($L$10:L408,L408)-1," ")</f>
        <v xml:space="preserve"> </v>
      </c>
      <c r="O408" s="141">
        <v>399</v>
      </c>
      <c r="P408" s="137"/>
    </row>
    <row r="409" spans="1:16" x14ac:dyDescent="0.3">
      <c r="A409" s="140" t="str">
        <f t="shared" si="23"/>
        <v>أهلامين_400</v>
      </c>
      <c r="B409" s="30" t="str">
        <f>C409&amp;"_"&amp;COUNTIF($C$10:$C$10:C409,C409)</f>
        <v xml:space="preserve"> _10</v>
      </c>
      <c r="C409" s="131" t="str">
        <f>IFERROR(INDEX(القاعدة!C:C,MATCH(ahlamine!A409,القاعدة!$A:$A,0))," ")</f>
        <v xml:space="preserve"> </v>
      </c>
      <c r="D409" s="131" t="str">
        <f>IFERROR(INDEX(القاعدة!D:D,MATCH(ahlamine!A409,القاعدة!$A:$A,0))," ")</f>
        <v xml:space="preserve"> </v>
      </c>
      <c r="E409" s="131" t="str">
        <f>IFERROR(INDEX(القاعدة!E:E,MATCH(ahlamine!A409,القاعدة!$A:$A,0))," ")</f>
        <v xml:space="preserve"> </v>
      </c>
      <c r="F409" s="131" t="str">
        <f>IFERROR(INDEX(القاعدة!F:F,MATCH(ahlamine!A409,القاعدة!$A:$A,0))," ")</f>
        <v xml:space="preserve"> </v>
      </c>
      <c r="G409" s="131" t="str">
        <f>IFERROR(INDEX(القاعدة!G:G,MATCH(ahlamine!A409,القاعدة!$A:$A,0))," ")</f>
        <v xml:space="preserve"> </v>
      </c>
      <c r="H409" s="131" t="str">
        <f>IFERROR(INDEX(القاعدة!H:H,MATCH(ahlamine!A409,القاعدة!$A:$A,0))," ")</f>
        <v xml:space="preserve"> </v>
      </c>
      <c r="I409" s="131" t="str">
        <f>IFERROR(INDEX(القاعدة!I:I,MATCH(ahlamine!A409,القاعدة!$A:$A,0))," ")</f>
        <v xml:space="preserve"> </v>
      </c>
      <c r="J409" s="135" t="str">
        <f>IFERROR(INDEX(القاعدة!J:J,MATCH(ahlamine!A409,القاعدة!$A:$A,0))," ")</f>
        <v xml:space="preserve"> </v>
      </c>
      <c r="K409" s="135" t="str">
        <f>IFERROR(INDEX(القاعدة!L:L,MATCH(ahlamine!A409,القاعدة!$A:$A,0))," ")</f>
        <v xml:space="preserve"> </v>
      </c>
      <c r="L409" s="136" t="str">
        <f t="shared" si="24"/>
        <v/>
      </c>
      <c r="M409" s="31" t="str">
        <f t="shared" si="25"/>
        <v/>
      </c>
      <c r="N409" s="141" t="str">
        <f>IFERROR(RANK(L409,ahlamine31)+COUNTIF($L$10:L409,L409)-1," ")</f>
        <v xml:space="preserve"> </v>
      </c>
      <c r="O409" s="141">
        <v>400</v>
      </c>
      <c r="P409" s="137"/>
    </row>
    <row r="410" spans="1:16" x14ac:dyDescent="0.3">
      <c r="A410" s="140" t="str">
        <f t="shared" si="23"/>
        <v>أهلامين_401</v>
      </c>
      <c r="B410" s="30" t="str">
        <f>C410&amp;"_"&amp;COUNTIF($C$10:$C$10:C410,C410)</f>
        <v xml:space="preserve"> _11</v>
      </c>
      <c r="C410" s="131" t="str">
        <f>IFERROR(INDEX(القاعدة!C:C,MATCH(ahlamine!A410,القاعدة!$A:$A,0))," ")</f>
        <v xml:space="preserve"> </v>
      </c>
      <c r="D410" s="131" t="str">
        <f>IFERROR(INDEX(القاعدة!D:D,MATCH(ahlamine!A410,القاعدة!$A:$A,0))," ")</f>
        <v xml:space="preserve"> </v>
      </c>
      <c r="E410" s="131" t="str">
        <f>IFERROR(INDEX(القاعدة!E:E,MATCH(ahlamine!A410,القاعدة!$A:$A,0))," ")</f>
        <v xml:space="preserve"> </v>
      </c>
      <c r="F410" s="131" t="str">
        <f>IFERROR(INDEX(القاعدة!F:F,MATCH(ahlamine!A410,القاعدة!$A:$A,0))," ")</f>
        <v xml:space="preserve"> </v>
      </c>
      <c r="G410" s="131" t="str">
        <f>IFERROR(INDEX(القاعدة!G:G,MATCH(ahlamine!A410,القاعدة!$A:$A,0))," ")</f>
        <v xml:space="preserve"> </v>
      </c>
      <c r="H410" s="131" t="str">
        <f>IFERROR(INDEX(القاعدة!H:H,MATCH(ahlamine!A410,القاعدة!$A:$A,0))," ")</f>
        <v xml:space="preserve"> </v>
      </c>
      <c r="I410" s="131" t="str">
        <f>IFERROR(INDEX(القاعدة!I:I,MATCH(ahlamine!A410,القاعدة!$A:$A,0))," ")</f>
        <v xml:space="preserve"> </v>
      </c>
      <c r="J410" s="135" t="str">
        <f>IFERROR(INDEX(القاعدة!J:J,MATCH(ahlamine!A410,القاعدة!$A:$A,0))," ")</f>
        <v xml:space="preserve"> </v>
      </c>
      <c r="K410" s="135" t="str">
        <f>IFERROR(INDEX(القاعدة!L:L,MATCH(ahlamine!A410,القاعدة!$A:$A,0))," ")</f>
        <v xml:space="preserve"> </v>
      </c>
      <c r="L410" s="136" t="str">
        <f t="shared" si="24"/>
        <v/>
      </c>
      <c r="M410" s="31" t="str">
        <f t="shared" si="25"/>
        <v/>
      </c>
      <c r="N410" s="141" t="str">
        <f>IFERROR(RANK(L410,ahlamine31)+COUNTIF($L$10:L410,L410)-1," ")</f>
        <v xml:space="preserve"> </v>
      </c>
      <c r="O410" s="141">
        <v>401</v>
      </c>
      <c r="P410" s="137"/>
    </row>
    <row r="411" spans="1:16" x14ac:dyDescent="0.3">
      <c r="A411" s="140" t="str">
        <f t="shared" si="23"/>
        <v>أهلامين_402</v>
      </c>
      <c r="B411" s="30" t="str">
        <f>C411&amp;"_"&amp;COUNTIF($C$10:$C$10:C411,C411)</f>
        <v xml:space="preserve"> _12</v>
      </c>
      <c r="C411" s="131" t="str">
        <f>IFERROR(INDEX(القاعدة!C:C,MATCH(ahlamine!A411,القاعدة!$A:$A,0))," ")</f>
        <v xml:space="preserve"> </v>
      </c>
      <c r="D411" s="131" t="str">
        <f>IFERROR(INDEX(القاعدة!D:D,MATCH(ahlamine!A411,القاعدة!$A:$A,0))," ")</f>
        <v xml:space="preserve"> </v>
      </c>
      <c r="E411" s="131" t="str">
        <f>IFERROR(INDEX(القاعدة!E:E,MATCH(ahlamine!A411,القاعدة!$A:$A,0))," ")</f>
        <v xml:space="preserve"> </v>
      </c>
      <c r="F411" s="131" t="str">
        <f>IFERROR(INDEX(القاعدة!F:F,MATCH(ahlamine!A411,القاعدة!$A:$A,0))," ")</f>
        <v xml:space="preserve"> </v>
      </c>
      <c r="G411" s="131" t="str">
        <f>IFERROR(INDEX(القاعدة!G:G,MATCH(ahlamine!A411,القاعدة!$A:$A,0))," ")</f>
        <v xml:space="preserve"> </v>
      </c>
      <c r="H411" s="131" t="str">
        <f>IFERROR(INDEX(القاعدة!H:H,MATCH(ahlamine!A411,القاعدة!$A:$A,0))," ")</f>
        <v xml:space="preserve"> </v>
      </c>
      <c r="I411" s="131" t="str">
        <f>IFERROR(INDEX(القاعدة!I:I,MATCH(ahlamine!A411,القاعدة!$A:$A,0))," ")</f>
        <v xml:space="preserve"> </v>
      </c>
      <c r="J411" s="135" t="str">
        <f>IFERROR(INDEX(القاعدة!J:J,MATCH(ahlamine!A411,القاعدة!$A:$A,0))," ")</f>
        <v xml:space="preserve"> </v>
      </c>
      <c r="K411" s="135" t="str">
        <f>IFERROR(INDEX(القاعدة!L:L,MATCH(ahlamine!A411,القاعدة!$A:$A,0))," ")</f>
        <v xml:space="preserve"> </v>
      </c>
      <c r="L411" s="136" t="str">
        <f t="shared" si="24"/>
        <v/>
      </c>
      <c r="M411" s="31" t="str">
        <f t="shared" si="25"/>
        <v/>
      </c>
      <c r="N411" s="141" t="str">
        <f>IFERROR(RANK(L411,ahlamine31)+COUNTIF($L$10:L411,L411)-1," ")</f>
        <v xml:space="preserve"> </v>
      </c>
      <c r="O411" s="141">
        <v>402</v>
      </c>
      <c r="P411" s="137"/>
    </row>
    <row r="412" spans="1:16" x14ac:dyDescent="0.3">
      <c r="A412" s="140" t="str">
        <f t="shared" si="23"/>
        <v>أهلامين_403</v>
      </c>
      <c r="B412" s="30" t="str">
        <f>C412&amp;"_"&amp;COUNTIF($C$10:$C$10:C412,C412)</f>
        <v xml:space="preserve"> _13</v>
      </c>
      <c r="C412" s="131" t="str">
        <f>IFERROR(INDEX(القاعدة!C:C,MATCH(ahlamine!A412,القاعدة!$A:$A,0))," ")</f>
        <v xml:space="preserve"> </v>
      </c>
      <c r="D412" s="131" t="str">
        <f>IFERROR(INDEX(القاعدة!D:D,MATCH(ahlamine!A412,القاعدة!$A:$A,0))," ")</f>
        <v xml:space="preserve"> </v>
      </c>
      <c r="E412" s="131" t="str">
        <f>IFERROR(INDEX(القاعدة!E:E,MATCH(ahlamine!A412,القاعدة!$A:$A,0))," ")</f>
        <v xml:space="preserve"> </v>
      </c>
      <c r="F412" s="131" t="str">
        <f>IFERROR(INDEX(القاعدة!F:F,MATCH(ahlamine!A412,القاعدة!$A:$A,0))," ")</f>
        <v xml:space="preserve"> </v>
      </c>
      <c r="G412" s="131" t="str">
        <f>IFERROR(INDEX(القاعدة!G:G,MATCH(ahlamine!A412,القاعدة!$A:$A,0))," ")</f>
        <v xml:space="preserve"> </v>
      </c>
      <c r="H412" s="131" t="str">
        <f>IFERROR(INDEX(القاعدة!H:H,MATCH(ahlamine!A412,القاعدة!$A:$A,0))," ")</f>
        <v xml:space="preserve"> </v>
      </c>
      <c r="I412" s="131" t="str">
        <f>IFERROR(INDEX(القاعدة!I:I,MATCH(ahlamine!A412,القاعدة!$A:$A,0))," ")</f>
        <v xml:space="preserve"> </v>
      </c>
      <c r="J412" s="135" t="str">
        <f>IFERROR(INDEX(القاعدة!J:J,MATCH(ahlamine!A412,القاعدة!$A:$A,0))," ")</f>
        <v xml:space="preserve"> </v>
      </c>
      <c r="K412" s="135" t="str">
        <f>IFERROR(INDEX(القاعدة!L:L,MATCH(ahlamine!A412,القاعدة!$A:$A,0))," ")</f>
        <v xml:space="preserve"> </v>
      </c>
      <c r="L412" s="136" t="str">
        <f t="shared" si="24"/>
        <v/>
      </c>
      <c r="M412" s="31" t="str">
        <f t="shared" si="25"/>
        <v/>
      </c>
      <c r="N412" s="141" t="str">
        <f>IFERROR(RANK(L412,ahlamine31)+COUNTIF($L$10:L412,L412)-1," ")</f>
        <v xml:space="preserve"> </v>
      </c>
      <c r="O412" s="141">
        <v>403</v>
      </c>
      <c r="P412" s="137"/>
    </row>
    <row r="413" spans="1:16" x14ac:dyDescent="0.3">
      <c r="A413" s="140" t="str">
        <f t="shared" si="23"/>
        <v>أهلامين_404</v>
      </c>
      <c r="B413" s="30" t="str">
        <f>C413&amp;"_"&amp;COUNTIF($C$10:$C$10:C413,C413)</f>
        <v xml:space="preserve"> _14</v>
      </c>
      <c r="C413" s="131" t="str">
        <f>IFERROR(INDEX(القاعدة!C:C,MATCH(ahlamine!A413,القاعدة!$A:$A,0))," ")</f>
        <v xml:space="preserve"> </v>
      </c>
      <c r="D413" s="131" t="str">
        <f>IFERROR(INDEX(القاعدة!D:D,MATCH(ahlamine!A413,القاعدة!$A:$A,0))," ")</f>
        <v xml:space="preserve"> </v>
      </c>
      <c r="E413" s="131" t="str">
        <f>IFERROR(INDEX(القاعدة!E:E,MATCH(ahlamine!A413,القاعدة!$A:$A,0))," ")</f>
        <v xml:space="preserve"> </v>
      </c>
      <c r="F413" s="131" t="str">
        <f>IFERROR(INDEX(القاعدة!F:F,MATCH(ahlamine!A413,القاعدة!$A:$A,0))," ")</f>
        <v xml:space="preserve"> </v>
      </c>
      <c r="G413" s="131" t="str">
        <f>IFERROR(INDEX(القاعدة!G:G,MATCH(ahlamine!A413,القاعدة!$A:$A,0))," ")</f>
        <v xml:space="preserve"> </v>
      </c>
      <c r="H413" s="131" t="str">
        <f>IFERROR(INDEX(القاعدة!H:H,MATCH(ahlamine!A413,القاعدة!$A:$A,0))," ")</f>
        <v xml:space="preserve"> </v>
      </c>
      <c r="I413" s="131" t="str">
        <f>IFERROR(INDEX(القاعدة!I:I,MATCH(ahlamine!A413,القاعدة!$A:$A,0))," ")</f>
        <v xml:space="preserve"> </v>
      </c>
      <c r="J413" s="135" t="str">
        <f>IFERROR(INDEX(القاعدة!J:J,MATCH(ahlamine!A413,القاعدة!$A:$A,0))," ")</f>
        <v xml:space="preserve"> </v>
      </c>
      <c r="K413" s="135" t="str">
        <f>IFERROR(INDEX(القاعدة!L:L,MATCH(ahlamine!A413,القاعدة!$A:$A,0))," ")</f>
        <v xml:space="preserve"> </v>
      </c>
      <c r="L413" s="136" t="str">
        <f t="shared" si="24"/>
        <v/>
      </c>
      <c r="M413" s="31" t="str">
        <f t="shared" si="25"/>
        <v/>
      </c>
      <c r="N413" s="141" t="str">
        <f>IFERROR(RANK(L413,ahlamine31)+COUNTIF($L$10:L413,L413)-1," ")</f>
        <v xml:space="preserve"> </v>
      </c>
      <c r="O413" s="141">
        <v>404</v>
      </c>
      <c r="P413" s="137"/>
    </row>
    <row r="414" spans="1:16" x14ac:dyDescent="0.3">
      <c r="A414" s="140" t="str">
        <f t="shared" si="23"/>
        <v>أهلامين_405</v>
      </c>
      <c r="B414" s="30" t="str">
        <f>C414&amp;"_"&amp;COUNTIF($C$10:$C$10:C414,C414)</f>
        <v xml:space="preserve"> _15</v>
      </c>
      <c r="C414" s="131" t="str">
        <f>IFERROR(INDEX(القاعدة!C:C,MATCH(ahlamine!A414,القاعدة!$A:$A,0))," ")</f>
        <v xml:space="preserve"> </v>
      </c>
      <c r="D414" s="131" t="str">
        <f>IFERROR(INDEX(القاعدة!D:D,MATCH(ahlamine!A414,القاعدة!$A:$A,0))," ")</f>
        <v xml:space="preserve"> </v>
      </c>
      <c r="E414" s="131" t="str">
        <f>IFERROR(INDEX(القاعدة!E:E,MATCH(ahlamine!A414,القاعدة!$A:$A,0))," ")</f>
        <v xml:space="preserve"> </v>
      </c>
      <c r="F414" s="131" t="str">
        <f>IFERROR(INDEX(القاعدة!F:F,MATCH(ahlamine!A414,القاعدة!$A:$A,0))," ")</f>
        <v xml:space="preserve"> </v>
      </c>
      <c r="G414" s="131" t="str">
        <f>IFERROR(INDEX(القاعدة!G:G,MATCH(ahlamine!A414,القاعدة!$A:$A,0))," ")</f>
        <v xml:space="preserve"> </v>
      </c>
      <c r="H414" s="131" t="str">
        <f>IFERROR(INDEX(القاعدة!H:H,MATCH(ahlamine!A414,القاعدة!$A:$A,0))," ")</f>
        <v xml:space="preserve"> </v>
      </c>
      <c r="I414" s="131" t="str">
        <f>IFERROR(INDEX(القاعدة!I:I,MATCH(ahlamine!A414,القاعدة!$A:$A,0))," ")</f>
        <v xml:space="preserve"> </v>
      </c>
      <c r="J414" s="135" t="str">
        <f>IFERROR(INDEX(القاعدة!J:J,MATCH(ahlamine!A414,القاعدة!$A:$A,0))," ")</f>
        <v xml:space="preserve"> </v>
      </c>
      <c r="K414" s="135" t="str">
        <f>IFERROR(INDEX(القاعدة!L:L,MATCH(ahlamine!A414,القاعدة!$A:$A,0))," ")</f>
        <v xml:space="preserve"> </v>
      </c>
      <c r="L414" s="136" t="str">
        <f t="shared" si="24"/>
        <v/>
      </c>
      <c r="M414" s="31" t="str">
        <f t="shared" si="25"/>
        <v/>
      </c>
      <c r="N414" s="141" t="str">
        <f>IFERROR(RANK(L414,ahlamine31)+COUNTIF($L$10:L414,L414)-1," ")</f>
        <v xml:space="preserve"> </v>
      </c>
      <c r="O414" s="141">
        <v>405</v>
      </c>
      <c r="P414" s="137"/>
    </row>
    <row r="415" spans="1:16" x14ac:dyDescent="0.3">
      <c r="A415" s="140" t="str">
        <f t="shared" si="23"/>
        <v>أهلامين_406</v>
      </c>
      <c r="B415" s="30" t="str">
        <f>C415&amp;"_"&amp;COUNTIF($C$10:$C$10:C415,C415)</f>
        <v xml:space="preserve"> _16</v>
      </c>
      <c r="C415" s="131" t="str">
        <f>IFERROR(INDEX(القاعدة!C:C,MATCH(ahlamine!A415,القاعدة!$A:$A,0))," ")</f>
        <v xml:space="preserve"> </v>
      </c>
      <c r="D415" s="131" t="str">
        <f>IFERROR(INDEX(القاعدة!D:D,MATCH(ahlamine!A415,القاعدة!$A:$A,0))," ")</f>
        <v xml:space="preserve"> </v>
      </c>
      <c r="E415" s="131" t="str">
        <f>IFERROR(INDEX(القاعدة!E:E,MATCH(ahlamine!A415,القاعدة!$A:$A,0))," ")</f>
        <v xml:space="preserve"> </v>
      </c>
      <c r="F415" s="131" t="str">
        <f>IFERROR(INDEX(القاعدة!F:F,MATCH(ahlamine!A415,القاعدة!$A:$A,0))," ")</f>
        <v xml:space="preserve"> </v>
      </c>
      <c r="G415" s="131" t="str">
        <f>IFERROR(INDEX(القاعدة!G:G,MATCH(ahlamine!A415,القاعدة!$A:$A,0))," ")</f>
        <v xml:space="preserve"> </v>
      </c>
      <c r="H415" s="131" t="str">
        <f>IFERROR(INDEX(القاعدة!H:H,MATCH(ahlamine!A415,القاعدة!$A:$A,0))," ")</f>
        <v xml:space="preserve"> </v>
      </c>
      <c r="I415" s="131" t="str">
        <f>IFERROR(INDEX(القاعدة!I:I,MATCH(ahlamine!A415,القاعدة!$A:$A,0))," ")</f>
        <v xml:space="preserve"> </v>
      </c>
      <c r="J415" s="135" t="str">
        <f>IFERROR(INDEX(القاعدة!J:J,MATCH(ahlamine!A415,القاعدة!$A:$A,0))," ")</f>
        <v xml:space="preserve"> </v>
      </c>
      <c r="K415" s="135" t="str">
        <f>IFERROR(INDEX(القاعدة!L:L,MATCH(ahlamine!A415,القاعدة!$A:$A,0))," ")</f>
        <v xml:space="preserve"> </v>
      </c>
      <c r="L415" s="136" t="str">
        <f t="shared" si="24"/>
        <v/>
      </c>
      <c r="M415" s="31" t="str">
        <f t="shared" si="25"/>
        <v/>
      </c>
      <c r="N415" s="141" t="str">
        <f>IFERROR(RANK(L415,ahlamine31)+COUNTIF($L$10:L415,L415)-1," ")</f>
        <v xml:space="preserve"> </v>
      </c>
      <c r="O415" s="141">
        <v>406</v>
      </c>
      <c r="P415" s="137"/>
    </row>
    <row r="416" spans="1:16" x14ac:dyDescent="0.3">
      <c r="A416" s="140" t="str">
        <f t="shared" si="23"/>
        <v>أهلامين_407</v>
      </c>
      <c r="B416" s="30" t="str">
        <f>C416&amp;"_"&amp;COUNTIF($C$10:$C$10:C416,C416)</f>
        <v xml:space="preserve"> _17</v>
      </c>
      <c r="C416" s="131" t="str">
        <f>IFERROR(INDEX(القاعدة!C:C,MATCH(ahlamine!A416,القاعدة!$A:$A,0))," ")</f>
        <v xml:space="preserve"> </v>
      </c>
      <c r="D416" s="131" t="str">
        <f>IFERROR(INDEX(القاعدة!D:D,MATCH(ahlamine!A416,القاعدة!$A:$A,0))," ")</f>
        <v xml:space="preserve"> </v>
      </c>
      <c r="E416" s="131" t="str">
        <f>IFERROR(INDEX(القاعدة!E:E,MATCH(ahlamine!A416,القاعدة!$A:$A,0))," ")</f>
        <v xml:space="preserve"> </v>
      </c>
      <c r="F416" s="131" t="str">
        <f>IFERROR(INDEX(القاعدة!F:F,MATCH(ahlamine!A416,القاعدة!$A:$A,0))," ")</f>
        <v xml:space="preserve"> </v>
      </c>
      <c r="G416" s="131" t="str">
        <f>IFERROR(INDEX(القاعدة!G:G,MATCH(ahlamine!A416,القاعدة!$A:$A,0))," ")</f>
        <v xml:space="preserve"> </v>
      </c>
      <c r="H416" s="131" t="str">
        <f>IFERROR(INDEX(القاعدة!H:H,MATCH(ahlamine!A416,القاعدة!$A:$A,0))," ")</f>
        <v xml:space="preserve"> </v>
      </c>
      <c r="I416" s="131" t="str">
        <f>IFERROR(INDEX(القاعدة!I:I,MATCH(ahlamine!A416,القاعدة!$A:$A,0))," ")</f>
        <v xml:space="preserve"> </v>
      </c>
      <c r="J416" s="135" t="str">
        <f>IFERROR(INDEX(القاعدة!J:J,MATCH(ahlamine!A416,القاعدة!$A:$A,0))," ")</f>
        <v xml:space="preserve"> </v>
      </c>
      <c r="K416" s="135" t="str">
        <f>IFERROR(INDEX(القاعدة!L:L,MATCH(ahlamine!A416,القاعدة!$A:$A,0))," ")</f>
        <v xml:space="preserve"> </v>
      </c>
      <c r="L416" s="136" t="str">
        <f t="shared" si="24"/>
        <v/>
      </c>
      <c r="M416" s="31" t="str">
        <f t="shared" si="25"/>
        <v/>
      </c>
      <c r="N416" s="141" t="str">
        <f>IFERROR(RANK(L416,ahlamine31)+COUNTIF($L$10:L416,L416)-1," ")</f>
        <v xml:space="preserve"> </v>
      </c>
      <c r="O416" s="141">
        <v>407</v>
      </c>
      <c r="P416" s="137"/>
    </row>
    <row r="417" spans="1:16" x14ac:dyDescent="0.3">
      <c r="A417" s="140" t="str">
        <f t="shared" si="23"/>
        <v>أهلامين_408</v>
      </c>
      <c r="B417" s="30" t="str">
        <f>C417&amp;"_"&amp;COUNTIF($C$10:$C$10:C417,C417)</f>
        <v xml:space="preserve"> _18</v>
      </c>
      <c r="C417" s="131" t="str">
        <f>IFERROR(INDEX(القاعدة!C:C,MATCH(ahlamine!A417,القاعدة!$A:$A,0))," ")</f>
        <v xml:space="preserve"> </v>
      </c>
      <c r="D417" s="131" t="str">
        <f>IFERROR(INDEX(القاعدة!D:D,MATCH(ahlamine!A417,القاعدة!$A:$A,0))," ")</f>
        <v xml:space="preserve"> </v>
      </c>
      <c r="E417" s="131" t="str">
        <f>IFERROR(INDEX(القاعدة!E:E,MATCH(ahlamine!A417,القاعدة!$A:$A,0))," ")</f>
        <v xml:space="preserve"> </v>
      </c>
      <c r="F417" s="131" t="str">
        <f>IFERROR(INDEX(القاعدة!F:F,MATCH(ahlamine!A417,القاعدة!$A:$A,0))," ")</f>
        <v xml:space="preserve"> </v>
      </c>
      <c r="G417" s="131" t="str">
        <f>IFERROR(INDEX(القاعدة!G:G,MATCH(ahlamine!A417,القاعدة!$A:$A,0))," ")</f>
        <v xml:space="preserve"> </v>
      </c>
      <c r="H417" s="131" t="str">
        <f>IFERROR(INDEX(القاعدة!H:H,MATCH(ahlamine!A417,القاعدة!$A:$A,0))," ")</f>
        <v xml:space="preserve"> </v>
      </c>
      <c r="I417" s="131" t="str">
        <f>IFERROR(INDEX(القاعدة!I:I,MATCH(ahlamine!A417,القاعدة!$A:$A,0))," ")</f>
        <v xml:space="preserve"> </v>
      </c>
      <c r="J417" s="135" t="str">
        <f>IFERROR(INDEX(القاعدة!J:J,MATCH(ahlamine!A417,القاعدة!$A:$A,0))," ")</f>
        <v xml:space="preserve"> </v>
      </c>
      <c r="K417" s="135" t="str">
        <f>IFERROR(INDEX(القاعدة!L:L,MATCH(ahlamine!A417,القاعدة!$A:$A,0))," ")</f>
        <v xml:space="preserve"> </v>
      </c>
      <c r="L417" s="136" t="str">
        <f t="shared" si="24"/>
        <v/>
      </c>
      <c r="M417" s="31" t="str">
        <f t="shared" si="25"/>
        <v/>
      </c>
      <c r="N417" s="141" t="str">
        <f>IFERROR(RANK(L417,ahlamine31)+COUNTIF($L$10:L417,L417)-1," ")</f>
        <v xml:space="preserve"> </v>
      </c>
      <c r="O417" s="141">
        <v>408</v>
      </c>
      <c r="P417" s="137"/>
    </row>
    <row r="418" spans="1:16" x14ac:dyDescent="0.3">
      <c r="A418" s="140" t="str">
        <f t="shared" si="23"/>
        <v>أهلامين_409</v>
      </c>
      <c r="B418" s="30" t="str">
        <f>C418&amp;"_"&amp;COUNTIF($C$10:$C$10:C418,C418)</f>
        <v xml:space="preserve"> _19</v>
      </c>
      <c r="C418" s="131" t="str">
        <f>IFERROR(INDEX(القاعدة!C:C,MATCH(ahlamine!A418,القاعدة!$A:$A,0))," ")</f>
        <v xml:space="preserve"> </v>
      </c>
      <c r="D418" s="131" t="str">
        <f>IFERROR(INDEX(القاعدة!D:D,MATCH(ahlamine!A418,القاعدة!$A:$A,0))," ")</f>
        <v xml:space="preserve"> </v>
      </c>
      <c r="E418" s="131" t="str">
        <f>IFERROR(INDEX(القاعدة!E:E,MATCH(ahlamine!A418,القاعدة!$A:$A,0))," ")</f>
        <v xml:space="preserve"> </v>
      </c>
      <c r="F418" s="131" t="str">
        <f>IFERROR(INDEX(القاعدة!F:F,MATCH(ahlamine!A418,القاعدة!$A:$A,0))," ")</f>
        <v xml:space="preserve"> </v>
      </c>
      <c r="G418" s="131" t="str">
        <f>IFERROR(INDEX(القاعدة!G:G,MATCH(ahlamine!A418,القاعدة!$A:$A,0))," ")</f>
        <v xml:space="preserve"> </v>
      </c>
      <c r="H418" s="131" t="str">
        <f>IFERROR(INDEX(القاعدة!H:H,MATCH(ahlamine!A418,القاعدة!$A:$A,0))," ")</f>
        <v xml:space="preserve"> </v>
      </c>
      <c r="I418" s="131" t="str">
        <f>IFERROR(INDEX(القاعدة!I:I,MATCH(ahlamine!A418,القاعدة!$A:$A,0))," ")</f>
        <v xml:space="preserve"> </v>
      </c>
      <c r="J418" s="135" t="str">
        <f>IFERROR(INDEX(القاعدة!J:J,MATCH(ahlamine!A418,القاعدة!$A:$A,0))," ")</f>
        <v xml:space="preserve"> </v>
      </c>
      <c r="K418" s="135" t="str">
        <f>IFERROR(INDEX(القاعدة!L:L,MATCH(ahlamine!A418,القاعدة!$A:$A,0))," ")</f>
        <v xml:space="preserve"> </v>
      </c>
      <c r="L418" s="136" t="str">
        <f t="shared" si="24"/>
        <v/>
      </c>
      <c r="M418" s="31" t="str">
        <f t="shared" si="25"/>
        <v/>
      </c>
      <c r="N418" s="141" t="str">
        <f>IFERROR(RANK(L418,ahlamine31)+COUNTIF($L$10:L418,L418)-1," ")</f>
        <v xml:space="preserve"> </v>
      </c>
      <c r="O418" s="141">
        <v>409</v>
      </c>
      <c r="P418" s="137"/>
    </row>
    <row r="419" spans="1:16" x14ac:dyDescent="0.3">
      <c r="A419" s="140" t="str">
        <f t="shared" si="23"/>
        <v>أهلامين_410</v>
      </c>
      <c r="B419" s="30" t="str">
        <f>C419&amp;"_"&amp;COUNTIF($C$10:$C$10:C419,C419)</f>
        <v xml:space="preserve"> _20</v>
      </c>
      <c r="C419" s="131" t="str">
        <f>IFERROR(INDEX(القاعدة!C:C,MATCH(ahlamine!A419,القاعدة!$A:$A,0))," ")</f>
        <v xml:space="preserve"> </v>
      </c>
      <c r="D419" s="131" t="str">
        <f>IFERROR(INDEX(القاعدة!D:D,MATCH(ahlamine!A419,القاعدة!$A:$A,0))," ")</f>
        <v xml:space="preserve"> </v>
      </c>
      <c r="E419" s="131" t="str">
        <f>IFERROR(INDEX(القاعدة!E:E,MATCH(ahlamine!A419,القاعدة!$A:$A,0))," ")</f>
        <v xml:space="preserve"> </v>
      </c>
      <c r="F419" s="131" t="str">
        <f>IFERROR(INDEX(القاعدة!F:F,MATCH(ahlamine!A419,القاعدة!$A:$A,0))," ")</f>
        <v xml:space="preserve"> </v>
      </c>
      <c r="G419" s="131" t="str">
        <f>IFERROR(INDEX(القاعدة!G:G,MATCH(ahlamine!A419,القاعدة!$A:$A,0))," ")</f>
        <v xml:space="preserve"> </v>
      </c>
      <c r="H419" s="131" t="str">
        <f>IFERROR(INDEX(القاعدة!H:H,MATCH(ahlamine!A419,القاعدة!$A:$A,0))," ")</f>
        <v xml:space="preserve"> </v>
      </c>
      <c r="I419" s="131" t="str">
        <f>IFERROR(INDEX(القاعدة!I:I,MATCH(ahlamine!A419,القاعدة!$A:$A,0))," ")</f>
        <v xml:space="preserve"> </v>
      </c>
      <c r="J419" s="135" t="str">
        <f>IFERROR(INDEX(القاعدة!J:J,MATCH(ahlamine!A419,القاعدة!$A:$A,0))," ")</f>
        <v xml:space="preserve"> </v>
      </c>
      <c r="K419" s="135" t="str">
        <f>IFERROR(INDEX(القاعدة!L:L,MATCH(ahlamine!A419,القاعدة!$A:$A,0))," ")</f>
        <v xml:space="preserve"> </v>
      </c>
      <c r="L419" s="136" t="str">
        <f t="shared" si="24"/>
        <v/>
      </c>
      <c r="M419" s="31" t="str">
        <f t="shared" si="25"/>
        <v/>
      </c>
      <c r="N419" s="141" t="str">
        <f>IFERROR(RANK(L419,ahlamine31)+COUNTIF($L$10:L419,L419)-1," ")</f>
        <v xml:space="preserve"> </v>
      </c>
      <c r="O419" s="141">
        <v>410</v>
      </c>
      <c r="P419" s="137"/>
    </row>
    <row r="420" spans="1:16" x14ac:dyDescent="0.3">
      <c r="A420" s="140" t="str">
        <f t="shared" si="23"/>
        <v>أهلامين_411</v>
      </c>
      <c r="B420" s="30" t="str">
        <f>C420&amp;"_"&amp;COUNTIF($C$10:$C$10:C420,C420)</f>
        <v xml:space="preserve"> _21</v>
      </c>
      <c r="C420" s="131" t="str">
        <f>IFERROR(INDEX(القاعدة!C:C,MATCH(ahlamine!A420,القاعدة!$A:$A,0))," ")</f>
        <v xml:space="preserve"> </v>
      </c>
      <c r="D420" s="131" t="str">
        <f>IFERROR(INDEX(القاعدة!D:D,MATCH(ahlamine!A420,القاعدة!$A:$A,0))," ")</f>
        <v xml:space="preserve"> </v>
      </c>
      <c r="E420" s="131" t="str">
        <f>IFERROR(INDEX(القاعدة!E:E,MATCH(ahlamine!A420,القاعدة!$A:$A,0))," ")</f>
        <v xml:space="preserve"> </v>
      </c>
      <c r="F420" s="131" t="str">
        <f>IFERROR(INDEX(القاعدة!F:F,MATCH(ahlamine!A420,القاعدة!$A:$A,0))," ")</f>
        <v xml:space="preserve"> </v>
      </c>
      <c r="G420" s="131" t="str">
        <f>IFERROR(INDEX(القاعدة!G:G,MATCH(ahlamine!A420,القاعدة!$A:$A,0))," ")</f>
        <v xml:space="preserve"> </v>
      </c>
      <c r="H420" s="131" t="str">
        <f>IFERROR(INDEX(القاعدة!H:H,MATCH(ahlamine!A420,القاعدة!$A:$A,0))," ")</f>
        <v xml:space="preserve"> </v>
      </c>
      <c r="I420" s="131" t="str">
        <f>IFERROR(INDEX(القاعدة!I:I,MATCH(ahlamine!A420,القاعدة!$A:$A,0))," ")</f>
        <v xml:space="preserve"> </v>
      </c>
      <c r="J420" s="135" t="str">
        <f>IFERROR(INDEX(القاعدة!J:J,MATCH(ahlamine!A420,القاعدة!$A:$A,0))," ")</f>
        <v xml:space="preserve"> </v>
      </c>
      <c r="K420" s="135" t="str">
        <f>IFERROR(INDEX(القاعدة!L:L,MATCH(ahlamine!A420,القاعدة!$A:$A,0))," ")</f>
        <v xml:space="preserve"> </v>
      </c>
      <c r="L420" s="136" t="str">
        <f t="shared" si="24"/>
        <v/>
      </c>
      <c r="M420" s="31" t="str">
        <f t="shared" si="25"/>
        <v/>
      </c>
      <c r="N420" s="141" t="str">
        <f>IFERROR(RANK(L420,ahlamine31)+COUNTIF($L$10:L420,L420)-1," ")</f>
        <v xml:space="preserve"> </v>
      </c>
      <c r="O420" s="141">
        <v>411</v>
      </c>
      <c r="P420" s="137"/>
    </row>
    <row r="421" spans="1:16" x14ac:dyDescent="0.3">
      <c r="A421" s="140" t="str">
        <f t="shared" si="23"/>
        <v>أهلامين_412</v>
      </c>
      <c r="B421" s="30" t="str">
        <f>C421&amp;"_"&amp;COUNTIF($C$10:$C$10:C421,C421)</f>
        <v xml:space="preserve"> _22</v>
      </c>
      <c r="C421" s="131" t="str">
        <f>IFERROR(INDEX(القاعدة!C:C,MATCH(ahlamine!A421,القاعدة!$A:$A,0))," ")</f>
        <v xml:space="preserve"> </v>
      </c>
      <c r="D421" s="131" t="str">
        <f>IFERROR(INDEX(القاعدة!D:D,MATCH(ahlamine!A421,القاعدة!$A:$A,0))," ")</f>
        <v xml:space="preserve"> </v>
      </c>
      <c r="E421" s="131" t="str">
        <f>IFERROR(INDEX(القاعدة!E:E,MATCH(ahlamine!A421,القاعدة!$A:$A,0))," ")</f>
        <v xml:space="preserve"> </v>
      </c>
      <c r="F421" s="131" t="str">
        <f>IFERROR(INDEX(القاعدة!F:F,MATCH(ahlamine!A421,القاعدة!$A:$A,0))," ")</f>
        <v xml:space="preserve"> </v>
      </c>
      <c r="G421" s="131" t="str">
        <f>IFERROR(INDEX(القاعدة!G:G,MATCH(ahlamine!A421,القاعدة!$A:$A,0))," ")</f>
        <v xml:space="preserve"> </v>
      </c>
      <c r="H421" s="131" t="str">
        <f>IFERROR(INDEX(القاعدة!H:H,MATCH(ahlamine!A421,القاعدة!$A:$A,0))," ")</f>
        <v xml:space="preserve"> </v>
      </c>
      <c r="I421" s="131" t="str">
        <f>IFERROR(INDEX(القاعدة!I:I,MATCH(ahlamine!A421,القاعدة!$A:$A,0))," ")</f>
        <v xml:space="preserve"> </v>
      </c>
      <c r="J421" s="135" t="str">
        <f>IFERROR(INDEX(القاعدة!J:J,MATCH(ahlamine!A421,القاعدة!$A:$A,0))," ")</f>
        <v xml:space="preserve"> </v>
      </c>
      <c r="K421" s="135" t="str">
        <f>IFERROR(INDEX(القاعدة!L:L,MATCH(ahlamine!A421,القاعدة!$A:$A,0))," ")</f>
        <v xml:space="preserve"> </v>
      </c>
      <c r="L421" s="136" t="str">
        <f t="shared" si="24"/>
        <v/>
      </c>
      <c r="M421" s="31" t="str">
        <f t="shared" si="25"/>
        <v/>
      </c>
      <c r="N421" s="141" t="str">
        <f>IFERROR(RANK(L421,ahlamine31)+COUNTIF($L$10:L421,L421)-1," ")</f>
        <v xml:space="preserve"> </v>
      </c>
      <c r="O421" s="141">
        <v>412</v>
      </c>
      <c r="P421" s="137"/>
    </row>
    <row r="422" spans="1:16" x14ac:dyDescent="0.3">
      <c r="A422" s="140" t="str">
        <f t="shared" si="23"/>
        <v>أهلامين_413</v>
      </c>
      <c r="B422" s="30" t="str">
        <f>C422&amp;"_"&amp;COUNTIF($C$10:$C$10:C422,C422)</f>
        <v xml:space="preserve"> _23</v>
      </c>
      <c r="C422" s="131" t="str">
        <f>IFERROR(INDEX(القاعدة!C:C,MATCH(ahlamine!A422,القاعدة!$A:$A,0))," ")</f>
        <v xml:space="preserve"> </v>
      </c>
      <c r="D422" s="131" t="str">
        <f>IFERROR(INDEX(القاعدة!D:D,MATCH(ahlamine!A422,القاعدة!$A:$A,0))," ")</f>
        <v xml:space="preserve"> </v>
      </c>
      <c r="E422" s="131" t="str">
        <f>IFERROR(INDEX(القاعدة!E:E,MATCH(ahlamine!A422,القاعدة!$A:$A,0))," ")</f>
        <v xml:space="preserve"> </v>
      </c>
      <c r="F422" s="131" t="str">
        <f>IFERROR(INDEX(القاعدة!F:F,MATCH(ahlamine!A422,القاعدة!$A:$A,0))," ")</f>
        <v xml:space="preserve"> </v>
      </c>
      <c r="G422" s="131" t="str">
        <f>IFERROR(INDEX(القاعدة!G:G,MATCH(ahlamine!A422,القاعدة!$A:$A,0))," ")</f>
        <v xml:space="preserve"> </v>
      </c>
      <c r="H422" s="131" t="str">
        <f>IFERROR(INDEX(القاعدة!H:H,MATCH(ahlamine!A422,القاعدة!$A:$A,0))," ")</f>
        <v xml:space="preserve"> </v>
      </c>
      <c r="I422" s="131" t="str">
        <f>IFERROR(INDEX(القاعدة!I:I,MATCH(ahlamine!A422,القاعدة!$A:$A,0))," ")</f>
        <v xml:space="preserve"> </v>
      </c>
      <c r="J422" s="135" t="str">
        <f>IFERROR(INDEX(القاعدة!J:J,MATCH(ahlamine!A422,القاعدة!$A:$A,0))," ")</f>
        <v xml:space="preserve"> </v>
      </c>
      <c r="K422" s="135" t="str">
        <f>IFERROR(INDEX(القاعدة!L:L,MATCH(ahlamine!A422,القاعدة!$A:$A,0))," ")</f>
        <v xml:space="preserve"> </v>
      </c>
      <c r="L422" s="136" t="str">
        <f t="shared" si="24"/>
        <v/>
      </c>
      <c r="M422" s="31" t="str">
        <f t="shared" si="25"/>
        <v/>
      </c>
      <c r="N422" s="141" t="str">
        <f>IFERROR(RANK(L422,ahlamine31)+COUNTIF($L$10:L422,L422)-1," ")</f>
        <v xml:space="preserve"> </v>
      </c>
      <c r="O422" s="141">
        <v>413</v>
      </c>
      <c r="P422" s="137"/>
    </row>
    <row r="423" spans="1:16" x14ac:dyDescent="0.3">
      <c r="A423" s="140" t="str">
        <f t="shared" si="23"/>
        <v>أهلامين_414</v>
      </c>
      <c r="B423" s="30" t="str">
        <f>C423&amp;"_"&amp;COUNTIF($C$10:$C$10:C423,C423)</f>
        <v xml:space="preserve"> _24</v>
      </c>
      <c r="C423" s="131" t="str">
        <f>IFERROR(INDEX(القاعدة!C:C,MATCH(ahlamine!A423,القاعدة!$A:$A,0))," ")</f>
        <v xml:space="preserve"> </v>
      </c>
      <c r="D423" s="131" t="str">
        <f>IFERROR(INDEX(القاعدة!D:D,MATCH(ahlamine!A423,القاعدة!$A:$A,0))," ")</f>
        <v xml:space="preserve"> </v>
      </c>
      <c r="E423" s="131" t="str">
        <f>IFERROR(INDEX(القاعدة!E:E,MATCH(ahlamine!A423,القاعدة!$A:$A,0))," ")</f>
        <v xml:space="preserve"> </v>
      </c>
      <c r="F423" s="131" t="str">
        <f>IFERROR(INDEX(القاعدة!F:F,MATCH(ahlamine!A423,القاعدة!$A:$A,0))," ")</f>
        <v xml:space="preserve"> </v>
      </c>
      <c r="G423" s="131" t="str">
        <f>IFERROR(INDEX(القاعدة!G:G,MATCH(ahlamine!A423,القاعدة!$A:$A,0))," ")</f>
        <v xml:space="preserve"> </v>
      </c>
      <c r="H423" s="131" t="str">
        <f>IFERROR(INDEX(القاعدة!H:H,MATCH(ahlamine!A423,القاعدة!$A:$A,0))," ")</f>
        <v xml:space="preserve"> </v>
      </c>
      <c r="I423" s="131" t="str">
        <f>IFERROR(INDEX(القاعدة!I:I,MATCH(ahlamine!A423,القاعدة!$A:$A,0))," ")</f>
        <v xml:space="preserve"> </v>
      </c>
      <c r="J423" s="135" t="str">
        <f>IFERROR(INDEX(القاعدة!J:J,MATCH(ahlamine!A423,القاعدة!$A:$A,0))," ")</f>
        <v xml:space="preserve"> </v>
      </c>
      <c r="K423" s="135" t="str">
        <f>IFERROR(INDEX(القاعدة!L:L,MATCH(ahlamine!A423,القاعدة!$A:$A,0))," ")</f>
        <v xml:space="preserve"> </v>
      </c>
      <c r="L423" s="136" t="str">
        <f t="shared" si="24"/>
        <v/>
      </c>
      <c r="M423" s="31" t="str">
        <f t="shared" si="25"/>
        <v/>
      </c>
      <c r="N423" s="141" t="str">
        <f>IFERROR(RANK(L423,ahlamine31)+COUNTIF($L$10:L423,L423)-1," ")</f>
        <v xml:space="preserve"> </v>
      </c>
      <c r="O423" s="141">
        <v>414</v>
      </c>
      <c r="P423" s="137"/>
    </row>
    <row r="424" spans="1:16" x14ac:dyDescent="0.3">
      <c r="A424" s="140" t="str">
        <f t="shared" si="23"/>
        <v>أهلامين_415</v>
      </c>
      <c r="B424" s="30" t="str">
        <f>C424&amp;"_"&amp;COUNTIF($C$10:$C$10:C424,C424)</f>
        <v xml:space="preserve"> _25</v>
      </c>
      <c r="C424" s="131" t="str">
        <f>IFERROR(INDEX(القاعدة!C:C,MATCH(ahlamine!A424,القاعدة!$A:$A,0))," ")</f>
        <v xml:space="preserve"> </v>
      </c>
      <c r="D424" s="131" t="str">
        <f>IFERROR(INDEX(القاعدة!D:D,MATCH(ahlamine!A424,القاعدة!$A:$A,0))," ")</f>
        <v xml:space="preserve"> </v>
      </c>
      <c r="E424" s="131" t="str">
        <f>IFERROR(INDEX(القاعدة!E:E,MATCH(ahlamine!A424,القاعدة!$A:$A,0))," ")</f>
        <v xml:space="preserve"> </v>
      </c>
      <c r="F424" s="131" t="str">
        <f>IFERROR(INDEX(القاعدة!F:F,MATCH(ahlamine!A424,القاعدة!$A:$A,0))," ")</f>
        <v xml:space="preserve"> </v>
      </c>
      <c r="G424" s="131" t="str">
        <f>IFERROR(INDEX(القاعدة!G:G,MATCH(ahlamine!A424,القاعدة!$A:$A,0))," ")</f>
        <v xml:space="preserve"> </v>
      </c>
      <c r="H424" s="131" t="str">
        <f>IFERROR(INDEX(القاعدة!H:H,MATCH(ahlamine!A424,القاعدة!$A:$A,0))," ")</f>
        <v xml:space="preserve"> </v>
      </c>
      <c r="I424" s="131" t="str">
        <f>IFERROR(INDEX(القاعدة!I:I,MATCH(ahlamine!A424,القاعدة!$A:$A,0))," ")</f>
        <v xml:space="preserve"> </v>
      </c>
      <c r="J424" s="135" t="str">
        <f>IFERROR(INDEX(القاعدة!J:J,MATCH(ahlamine!A424,القاعدة!$A:$A,0))," ")</f>
        <v xml:space="preserve"> </v>
      </c>
      <c r="K424" s="135" t="str">
        <f>IFERROR(INDEX(القاعدة!L:L,MATCH(ahlamine!A424,القاعدة!$A:$A,0))," ")</f>
        <v xml:space="preserve"> </v>
      </c>
      <c r="L424" s="136" t="str">
        <f t="shared" si="24"/>
        <v/>
      </c>
      <c r="M424" s="31" t="str">
        <f t="shared" si="25"/>
        <v/>
      </c>
      <c r="N424" s="141" t="str">
        <f>IFERROR(RANK(L424,ahlamine31)+COUNTIF($L$10:L424,L424)-1," ")</f>
        <v xml:space="preserve"> </v>
      </c>
      <c r="O424" s="141">
        <v>415</v>
      </c>
      <c r="P424" s="137"/>
    </row>
    <row r="425" spans="1:16" x14ac:dyDescent="0.3">
      <c r="A425" s="140" t="str">
        <f t="shared" si="23"/>
        <v>أهلامين_416</v>
      </c>
      <c r="B425" s="30" t="str">
        <f>C425&amp;"_"&amp;COUNTIF($C$10:$C$10:C425,C425)</f>
        <v xml:space="preserve"> _26</v>
      </c>
      <c r="C425" s="131" t="str">
        <f>IFERROR(INDEX(القاعدة!C:C,MATCH(ahlamine!A425,القاعدة!$A:$A,0))," ")</f>
        <v xml:space="preserve"> </v>
      </c>
      <c r="D425" s="131" t="str">
        <f>IFERROR(INDEX(القاعدة!D:D,MATCH(ahlamine!A425,القاعدة!$A:$A,0))," ")</f>
        <v xml:space="preserve"> </v>
      </c>
      <c r="E425" s="131" t="str">
        <f>IFERROR(INDEX(القاعدة!E:E,MATCH(ahlamine!A425,القاعدة!$A:$A,0))," ")</f>
        <v xml:space="preserve"> </v>
      </c>
      <c r="F425" s="131" t="str">
        <f>IFERROR(INDEX(القاعدة!F:F,MATCH(ahlamine!A425,القاعدة!$A:$A,0))," ")</f>
        <v xml:space="preserve"> </v>
      </c>
      <c r="G425" s="131" t="str">
        <f>IFERROR(INDEX(القاعدة!G:G,MATCH(ahlamine!A425,القاعدة!$A:$A,0))," ")</f>
        <v xml:space="preserve"> </v>
      </c>
      <c r="H425" s="131" t="str">
        <f>IFERROR(INDEX(القاعدة!H:H,MATCH(ahlamine!A425,القاعدة!$A:$A,0))," ")</f>
        <v xml:space="preserve"> </v>
      </c>
      <c r="I425" s="131" t="str">
        <f>IFERROR(INDEX(القاعدة!I:I,MATCH(ahlamine!A425,القاعدة!$A:$A,0))," ")</f>
        <v xml:space="preserve"> </v>
      </c>
      <c r="J425" s="135" t="str">
        <f>IFERROR(INDEX(القاعدة!J:J,MATCH(ahlamine!A425,القاعدة!$A:$A,0))," ")</f>
        <v xml:space="preserve"> </v>
      </c>
      <c r="K425" s="135" t="str">
        <f>IFERROR(INDEX(القاعدة!L:L,MATCH(ahlamine!A425,القاعدة!$A:$A,0))," ")</f>
        <v xml:space="preserve"> </v>
      </c>
      <c r="L425" s="136" t="str">
        <f t="shared" si="24"/>
        <v/>
      </c>
      <c r="M425" s="31" t="str">
        <f t="shared" si="25"/>
        <v/>
      </c>
      <c r="N425" s="141" t="str">
        <f>IFERROR(RANK(L425,ahlamine31)+COUNTIF($L$10:L425,L425)-1," ")</f>
        <v xml:space="preserve"> </v>
      </c>
      <c r="O425" s="141">
        <v>416</v>
      </c>
      <c r="P425" s="137"/>
    </row>
    <row r="426" spans="1:16" x14ac:dyDescent="0.3">
      <c r="A426" s="140" t="str">
        <f t="shared" si="23"/>
        <v>أهلامين_417</v>
      </c>
      <c r="B426" s="30" t="str">
        <f>C426&amp;"_"&amp;COUNTIF($C$10:$C$10:C426,C426)</f>
        <v xml:space="preserve"> _27</v>
      </c>
      <c r="C426" s="131" t="str">
        <f>IFERROR(INDEX(القاعدة!C:C,MATCH(ahlamine!A426,القاعدة!$A:$A,0))," ")</f>
        <v xml:space="preserve"> </v>
      </c>
      <c r="D426" s="131" t="str">
        <f>IFERROR(INDEX(القاعدة!D:D,MATCH(ahlamine!A426,القاعدة!$A:$A,0))," ")</f>
        <v xml:space="preserve"> </v>
      </c>
      <c r="E426" s="131" t="str">
        <f>IFERROR(INDEX(القاعدة!E:E,MATCH(ahlamine!A426,القاعدة!$A:$A,0))," ")</f>
        <v xml:space="preserve"> </v>
      </c>
      <c r="F426" s="131" t="str">
        <f>IFERROR(INDEX(القاعدة!F:F,MATCH(ahlamine!A426,القاعدة!$A:$A,0))," ")</f>
        <v xml:space="preserve"> </v>
      </c>
      <c r="G426" s="131" t="str">
        <f>IFERROR(INDEX(القاعدة!G:G,MATCH(ahlamine!A426,القاعدة!$A:$A,0))," ")</f>
        <v xml:space="preserve"> </v>
      </c>
      <c r="H426" s="131" t="str">
        <f>IFERROR(INDEX(القاعدة!H:H,MATCH(ahlamine!A426,القاعدة!$A:$A,0))," ")</f>
        <v xml:space="preserve"> </v>
      </c>
      <c r="I426" s="131" t="str">
        <f>IFERROR(INDEX(القاعدة!I:I,MATCH(ahlamine!A426,القاعدة!$A:$A,0))," ")</f>
        <v xml:space="preserve"> </v>
      </c>
      <c r="J426" s="135" t="str">
        <f>IFERROR(INDEX(القاعدة!J:J,MATCH(ahlamine!A426,القاعدة!$A:$A,0))," ")</f>
        <v xml:space="preserve"> </v>
      </c>
      <c r="K426" s="135" t="str">
        <f>IFERROR(INDEX(القاعدة!L:L,MATCH(ahlamine!A426,القاعدة!$A:$A,0))," ")</f>
        <v xml:space="preserve"> </v>
      </c>
      <c r="L426" s="136" t="str">
        <f t="shared" si="24"/>
        <v/>
      </c>
      <c r="M426" s="31" t="str">
        <f t="shared" si="25"/>
        <v/>
      </c>
      <c r="N426" s="141" t="str">
        <f>IFERROR(RANK(L426,ahlamine31)+COUNTIF($L$10:L426,L426)-1," ")</f>
        <v xml:space="preserve"> </v>
      </c>
      <c r="O426" s="141">
        <v>417</v>
      </c>
      <c r="P426" s="137"/>
    </row>
    <row r="427" spans="1:16" x14ac:dyDescent="0.3">
      <c r="A427" s="140" t="str">
        <f t="shared" si="23"/>
        <v>أهلامين_418</v>
      </c>
      <c r="B427" s="30" t="str">
        <f>C427&amp;"_"&amp;COUNTIF($C$10:$C$10:C427,C427)</f>
        <v xml:space="preserve"> _28</v>
      </c>
      <c r="C427" s="131" t="str">
        <f>IFERROR(INDEX(القاعدة!C:C,MATCH(ahlamine!A427,القاعدة!$A:$A,0))," ")</f>
        <v xml:space="preserve"> </v>
      </c>
      <c r="D427" s="131" t="str">
        <f>IFERROR(INDEX(القاعدة!D:D,MATCH(ahlamine!A427,القاعدة!$A:$A,0))," ")</f>
        <v xml:space="preserve"> </v>
      </c>
      <c r="E427" s="131" t="str">
        <f>IFERROR(INDEX(القاعدة!E:E,MATCH(ahlamine!A427,القاعدة!$A:$A,0))," ")</f>
        <v xml:space="preserve"> </v>
      </c>
      <c r="F427" s="131" t="str">
        <f>IFERROR(INDEX(القاعدة!F:F,MATCH(ahlamine!A427,القاعدة!$A:$A,0))," ")</f>
        <v xml:space="preserve"> </v>
      </c>
      <c r="G427" s="131" t="str">
        <f>IFERROR(INDEX(القاعدة!G:G,MATCH(ahlamine!A427,القاعدة!$A:$A,0))," ")</f>
        <v xml:space="preserve"> </v>
      </c>
      <c r="H427" s="131" t="str">
        <f>IFERROR(INDEX(القاعدة!H:H,MATCH(ahlamine!A427,القاعدة!$A:$A,0))," ")</f>
        <v xml:space="preserve"> </v>
      </c>
      <c r="I427" s="131" t="str">
        <f>IFERROR(INDEX(القاعدة!I:I,MATCH(ahlamine!A427,القاعدة!$A:$A,0))," ")</f>
        <v xml:space="preserve"> </v>
      </c>
      <c r="J427" s="135" t="str">
        <f>IFERROR(INDEX(القاعدة!J:J,MATCH(ahlamine!A427,القاعدة!$A:$A,0))," ")</f>
        <v xml:space="preserve"> </v>
      </c>
      <c r="K427" s="135" t="str">
        <f>IFERROR(INDEX(القاعدة!L:L,MATCH(ahlamine!A427,القاعدة!$A:$A,0))," ")</f>
        <v xml:space="preserve"> </v>
      </c>
      <c r="L427" s="136" t="str">
        <f t="shared" si="24"/>
        <v/>
      </c>
      <c r="M427" s="31" t="str">
        <f t="shared" si="25"/>
        <v/>
      </c>
      <c r="N427" s="141" t="str">
        <f>IFERROR(RANK(L427,ahlamine31)+COUNTIF($L$10:L427,L427)-1," ")</f>
        <v xml:space="preserve"> </v>
      </c>
      <c r="O427" s="141">
        <v>418</v>
      </c>
      <c r="P427" s="137"/>
    </row>
    <row r="428" spans="1:16" x14ac:dyDescent="0.3">
      <c r="A428" s="140" t="str">
        <f t="shared" si="23"/>
        <v>أهلامين_419</v>
      </c>
      <c r="B428" s="30" t="str">
        <f>C428&amp;"_"&amp;COUNTIF($C$10:$C$10:C428,C428)</f>
        <v xml:space="preserve"> _29</v>
      </c>
      <c r="C428" s="131" t="str">
        <f>IFERROR(INDEX(القاعدة!C:C,MATCH(ahlamine!A428,القاعدة!$A:$A,0))," ")</f>
        <v xml:space="preserve"> </v>
      </c>
      <c r="D428" s="131" t="str">
        <f>IFERROR(INDEX(القاعدة!D:D,MATCH(ahlamine!A428,القاعدة!$A:$A,0))," ")</f>
        <v xml:space="preserve"> </v>
      </c>
      <c r="E428" s="131" t="str">
        <f>IFERROR(INDEX(القاعدة!E:E,MATCH(ahlamine!A428,القاعدة!$A:$A,0))," ")</f>
        <v xml:space="preserve"> </v>
      </c>
      <c r="F428" s="131" t="str">
        <f>IFERROR(INDEX(القاعدة!F:F,MATCH(ahlamine!A428,القاعدة!$A:$A,0))," ")</f>
        <v xml:space="preserve"> </v>
      </c>
      <c r="G428" s="131" t="str">
        <f>IFERROR(INDEX(القاعدة!G:G,MATCH(ahlamine!A428,القاعدة!$A:$A,0))," ")</f>
        <v xml:space="preserve"> </v>
      </c>
      <c r="H428" s="131" t="str">
        <f>IFERROR(INDEX(القاعدة!H:H,MATCH(ahlamine!A428,القاعدة!$A:$A,0))," ")</f>
        <v xml:space="preserve"> </v>
      </c>
      <c r="I428" s="131" t="str">
        <f>IFERROR(INDEX(القاعدة!I:I,MATCH(ahlamine!A428,القاعدة!$A:$A,0))," ")</f>
        <v xml:space="preserve"> </v>
      </c>
      <c r="J428" s="135" t="str">
        <f>IFERROR(INDEX(القاعدة!J:J,MATCH(ahlamine!A428,القاعدة!$A:$A,0))," ")</f>
        <v xml:space="preserve"> </v>
      </c>
      <c r="K428" s="135" t="str">
        <f>IFERROR(INDEX(القاعدة!L:L,MATCH(ahlamine!A428,القاعدة!$A:$A,0))," ")</f>
        <v xml:space="preserve"> </v>
      </c>
      <c r="L428" s="136" t="str">
        <f t="shared" si="24"/>
        <v/>
      </c>
      <c r="M428" s="31" t="str">
        <f t="shared" si="25"/>
        <v/>
      </c>
      <c r="N428" s="141" t="str">
        <f>IFERROR(RANK(L428,ahlamine31)+COUNTIF($L$10:L428,L428)-1," ")</f>
        <v xml:space="preserve"> </v>
      </c>
      <c r="O428" s="141">
        <v>419</v>
      </c>
      <c r="P428" s="137"/>
    </row>
    <row r="429" spans="1:16" x14ac:dyDescent="0.3">
      <c r="A429" s="140" t="str">
        <f t="shared" si="23"/>
        <v>أهلامين_420</v>
      </c>
      <c r="B429" s="30" t="str">
        <f>C429&amp;"_"&amp;COUNTIF($C$10:$C$10:C429,C429)</f>
        <v xml:space="preserve"> _30</v>
      </c>
      <c r="C429" s="131" t="str">
        <f>IFERROR(INDEX(القاعدة!C:C,MATCH(ahlamine!A429,القاعدة!$A:$A,0))," ")</f>
        <v xml:space="preserve"> </v>
      </c>
      <c r="D429" s="131" t="str">
        <f>IFERROR(INDEX(القاعدة!D:D,MATCH(ahlamine!A429,القاعدة!$A:$A,0))," ")</f>
        <v xml:space="preserve"> </v>
      </c>
      <c r="E429" s="131" t="str">
        <f>IFERROR(INDEX(القاعدة!E:E,MATCH(ahlamine!A429,القاعدة!$A:$A,0))," ")</f>
        <v xml:space="preserve"> </v>
      </c>
      <c r="F429" s="131" t="str">
        <f>IFERROR(INDEX(القاعدة!F:F,MATCH(ahlamine!A429,القاعدة!$A:$A,0))," ")</f>
        <v xml:space="preserve"> </v>
      </c>
      <c r="G429" s="131" t="str">
        <f>IFERROR(INDEX(القاعدة!G:G,MATCH(ahlamine!A429,القاعدة!$A:$A,0))," ")</f>
        <v xml:space="preserve"> </v>
      </c>
      <c r="H429" s="131" t="str">
        <f>IFERROR(INDEX(القاعدة!H:H,MATCH(ahlamine!A429,القاعدة!$A:$A,0))," ")</f>
        <v xml:space="preserve"> </v>
      </c>
      <c r="I429" s="131" t="str">
        <f>IFERROR(INDEX(القاعدة!I:I,MATCH(ahlamine!A429,القاعدة!$A:$A,0))," ")</f>
        <v xml:space="preserve"> </v>
      </c>
      <c r="J429" s="135" t="str">
        <f>IFERROR(INDEX(القاعدة!J:J,MATCH(ahlamine!A429,القاعدة!$A:$A,0))," ")</f>
        <v xml:space="preserve"> </v>
      </c>
      <c r="K429" s="135" t="str">
        <f>IFERROR(INDEX(القاعدة!L:L,MATCH(ahlamine!A429,القاعدة!$A:$A,0))," ")</f>
        <v xml:space="preserve"> </v>
      </c>
      <c r="L429" s="136" t="str">
        <f t="shared" si="24"/>
        <v/>
      </c>
      <c r="M429" s="31" t="str">
        <f t="shared" si="25"/>
        <v/>
      </c>
      <c r="N429" s="141" t="str">
        <f>IFERROR(RANK(L429,ahlamine31)+COUNTIF($L$10:L429,L429)-1," ")</f>
        <v xml:space="preserve"> </v>
      </c>
      <c r="O429" s="141">
        <v>420</v>
      </c>
      <c r="P429" s="137"/>
    </row>
    <row r="430" spans="1:16" x14ac:dyDescent="0.3">
      <c r="A430" s="140" t="str">
        <f t="shared" si="23"/>
        <v>أهلامين_421</v>
      </c>
      <c r="B430" s="30" t="str">
        <f>C430&amp;"_"&amp;COUNTIF($C$10:$C$10:C430,C430)</f>
        <v xml:space="preserve"> _31</v>
      </c>
      <c r="C430" s="131" t="str">
        <f>IFERROR(INDEX(القاعدة!C:C,MATCH(ahlamine!A430,القاعدة!$A:$A,0))," ")</f>
        <v xml:space="preserve"> </v>
      </c>
      <c r="D430" s="131" t="str">
        <f>IFERROR(INDEX(القاعدة!D:D,MATCH(ahlamine!A430,القاعدة!$A:$A,0))," ")</f>
        <v xml:space="preserve"> </v>
      </c>
      <c r="E430" s="131" t="str">
        <f>IFERROR(INDEX(القاعدة!E:E,MATCH(ahlamine!A430,القاعدة!$A:$A,0))," ")</f>
        <v xml:space="preserve"> </v>
      </c>
      <c r="F430" s="131" t="str">
        <f>IFERROR(INDEX(القاعدة!F:F,MATCH(ahlamine!A430,القاعدة!$A:$A,0))," ")</f>
        <v xml:space="preserve"> </v>
      </c>
      <c r="G430" s="131" t="str">
        <f>IFERROR(INDEX(القاعدة!G:G,MATCH(ahlamine!A430,القاعدة!$A:$A,0))," ")</f>
        <v xml:space="preserve"> </v>
      </c>
      <c r="H430" s="131" t="str">
        <f>IFERROR(INDEX(القاعدة!H:H,MATCH(ahlamine!A430,القاعدة!$A:$A,0))," ")</f>
        <v xml:space="preserve"> </v>
      </c>
      <c r="I430" s="131" t="str">
        <f>IFERROR(INDEX(القاعدة!I:I,MATCH(ahlamine!A430,القاعدة!$A:$A,0))," ")</f>
        <v xml:space="preserve"> </v>
      </c>
      <c r="J430" s="135" t="str">
        <f>IFERROR(INDEX(القاعدة!J:J,MATCH(ahlamine!A430,القاعدة!$A:$A,0))," ")</f>
        <v xml:space="preserve"> </v>
      </c>
      <c r="K430" s="135" t="str">
        <f>IFERROR(INDEX(القاعدة!L:L,MATCH(ahlamine!A430,القاعدة!$A:$A,0))," ")</f>
        <v xml:space="preserve"> </v>
      </c>
      <c r="L430" s="136" t="str">
        <f t="shared" si="24"/>
        <v/>
      </c>
      <c r="M430" s="31" t="str">
        <f t="shared" si="25"/>
        <v/>
      </c>
      <c r="N430" s="141" t="str">
        <f>IFERROR(RANK(L430,ahlamine31)+COUNTIF($L$10:L430,L430)-1," ")</f>
        <v xml:space="preserve"> </v>
      </c>
      <c r="O430" s="141">
        <v>421</v>
      </c>
      <c r="P430" s="137"/>
    </row>
    <row r="431" spans="1:16" x14ac:dyDescent="0.3">
      <c r="A431" s="140" t="str">
        <f t="shared" si="23"/>
        <v>أهلامين_422</v>
      </c>
      <c r="B431" s="30" t="str">
        <f>C431&amp;"_"&amp;COUNTIF($C$10:$C$10:C431,C431)</f>
        <v xml:space="preserve"> _32</v>
      </c>
      <c r="C431" s="131" t="str">
        <f>IFERROR(INDEX(القاعدة!C:C,MATCH(ahlamine!A431,القاعدة!$A:$A,0))," ")</f>
        <v xml:space="preserve"> </v>
      </c>
      <c r="D431" s="131" t="str">
        <f>IFERROR(INDEX(القاعدة!D:D,MATCH(ahlamine!A431,القاعدة!$A:$A,0))," ")</f>
        <v xml:space="preserve"> </v>
      </c>
      <c r="E431" s="131" t="str">
        <f>IFERROR(INDEX(القاعدة!E:E,MATCH(ahlamine!A431,القاعدة!$A:$A,0))," ")</f>
        <v xml:space="preserve"> </v>
      </c>
      <c r="F431" s="131" t="str">
        <f>IFERROR(INDEX(القاعدة!F:F,MATCH(ahlamine!A431,القاعدة!$A:$A,0))," ")</f>
        <v xml:space="preserve"> </v>
      </c>
      <c r="G431" s="131" t="str">
        <f>IFERROR(INDEX(القاعدة!G:G,MATCH(ahlamine!A431,القاعدة!$A:$A,0))," ")</f>
        <v xml:space="preserve"> </v>
      </c>
      <c r="H431" s="131" t="str">
        <f>IFERROR(INDEX(القاعدة!H:H,MATCH(ahlamine!A431,القاعدة!$A:$A,0))," ")</f>
        <v xml:space="preserve"> </v>
      </c>
      <c r="I431" s="131" t="str">
        <f>IFERROR(INDEX(القاعدة!I:I,MATCH(ahlamine!A431,القاعدة!$A:$A,0))," ")</f>
        <v xml:space="preserve"> </v>
      </c>
      <c r="J431" s="135" t="str">
        <f>IFERROR(INDEX(القاعدة!J:J,MATCH(ahlamine!A431,القاعدة!$A:$A,0))," ")</f>
        <v xml:space="preserve"> </v>
      </c>
      <c r="K431" s="135" t="str">
        <f>IFERROR(INDEX(القاعدة!L:L,MATCH(ahlamine!A431,القاعدة!$A:$A,0))," ")</f>
        <v xml:space="preserve"> </v>
      </c>
      <c r="L431" s="136" t="str">
        <f t="shared" si="24"/>
        <v/>
      </c>
      <c r="M431" s="31" t="str">
        <f t="shared" si="25"/>
        <v/>
      </c>
      <c r="N431" s="141" t="str">
        <f>IFERROR(RANK(L431,ahlamine31)+COUNTIF($L$10:L431,L431)-1," ")</f>
        <v xml:space="preserve"> </v>
      </c>
      <c r="O431" s="141">
        <v>422</v>
      </c>
      <c r="P431" s="137"/>
    </row>
    <row r="432" spans="1:16" x14ac:dyDescent="0.3">
      <c r="A432" s="140" t="str">
        <f t="shared" si="23"/>
        <v>أهلامين_423</v>
      </c>
      <c r="B432" s="30" t="str">
        <f>C432&amp;"_"&amp;COUNTIF($C$10:$C$10:C432,C432)</f>
        <v xml:space="preserve"> _33</v>
      </c>
      <c r="C432" s="131" t="str">
        <f>IFERROR(INDEX(القاعدة!C:C,MATCH(ahlamine!A432,القاعدة!$A:$A,0))," ")</f>
        <v xml:space="preserve"> </v>
      </c>
      <c r="D432" s="131" t="str">
        <f>IFERROR(INDEX(القاعدة!D:D,MATCH(ahlamine!A432,القاعدة!$A:$A,0))," ")</f>
        <v xml:space="preserve"> </v>
      </c>
      <c r="E432" s="131" t="str">
        <f>IFERROR(INDEX(القاعدة!E:E,MATCH(ahlamine!A432,القاعدة!$A:$A,0))," ")</f>
        <v xml:space="preserve"> </v>
      </c>
      <c r="F432" s="131" t="str">
        <f>IFERROR(INDEX(القاعدة!F:F,MATCH(ahlamine!A432,القاعدة!$A:$A,0))," ")</f>
        <v xml:space="preserve"> </v>
      </c>
      <c r="G432" s="131" t="str">
        <f>IFERROR(INDEX(القاعدة!G:G,MATCH(ahlamine!A432,القاعدة!$A:$A,0))," ")</f>
        <v xml:space="preserve"> </v>
      </c>
      <c r="H432" s="131" t="str">
        <f>IFERROR(INDEX(القاعدة!H:H,MATCH(ahlamine!A432,القاعدة!$A:$A,0))," ")</f>
        <v xml:space="preserve"> </v>
      </c>
      <c r="I432" s="131" t="str">
        <f>IFERROR(INDEX(القاعدة!I:I,MATCH(ahlamine!A432,القاعدة!$A:$A,0))," ")</f>
        <v xml:space="preserve"> </v>
      </c>
      <c r="J432" s="135" t="str">
        <f>IFERROR(INDEX(القاعدة!J:J,MATCH(ahlamine!A432,القاعدة!$A:$A,0))," ")</f>
        <v xml:space="preserve"> </v>
      </c>
      <c r="K432" s="135" t="str">
        <f>IFERROR(INDEX(القاعدة!L:L,MATCH(ahlamine!A432,القاعدة!$A:$A,0))," ")</f>
        <v xml:space="preserve"> </v>
      </c>
      <c r="L432" s="136" t="str">
        <f t="shared" si="24"/>
        <v/>
      </c>
      <c r="M432" s="31" t="str">
        <f t="shared" si="25"/>
        <v/>
      </c>
      <c r="N432" s="141" t="str">
        <f>IFERROR(RANK(L432,ahlamine31)+COUNTIF($L$10:L432,L432)-1," ")</f>
        <v xml:space="preserve"> </v>
      </c>
      <c r="O432" s="141">
        <v>423</v>
      </c>
      <c r="P432" s="137"/>
    </row>
    <row r="433" spans="1:16" x14ac:dyDescent="0.3">
      <c r="A433" s="140" t="str">
        <f t="shared" si="23"/>
        <v>أهلامين_424</v>
      </c>
      <c r="B433" s="30" t="str">
        <f>C433&amp;"_"&amp;COUNTIF($C$10:$C$10:C433,C433)</f>
        <v xml:space="preserve"> _34</v>
      </c>
      <c r="C433" s="131" t="str">
        <f>IFERROR(INDEX(القاعدة!C:C,MATCH(ahlamine!A433,القاعدة!$A:$A,0))," ")</f>
        <v xml:space="preserve"> </v>
      </c>
      <c r="D433" s="131" t="str">
        <f>IFERROR(INDEX(القاعدة!D:D,MATCH(ahlamine!A433,القاعدة!$A:$A,0))," ")</f>
        <v xml:space="preserve"> </v>
      </c>
      <c r="E433" s="131" t="str">
        <f>IFERROR(INDEX(القاعدة!E:E,MATCH(ahlamine!A433,القاعدة!$A:$A,0))," ")</f>
        <v xml:space="preserve"> </v>
      </c>
      <c r="F433" s="131" t="str">
        <f>IFERROR(INDEX(القاعدة!F:F,MATCH(ahlamine!A433,القاعدة!$A:$A,0))," ")</f>
        <v xml:space="preserve"> </v>
      </c>
      <c r="G433" s="131" t="str">
        <f>IFERROR(INDEX(القاعدة!G:G,MATCH(ahlamine!A433,القاعدة!$A:$A,0))," ")</f>
        <v xml:space="preserve"> </v>
      </c>
      <c r="H433" s="131" t="str">
        <f>IFERROR(INDEX(القاعدة!H:H,MATCH(ahlamine!A433,القاعدة!$A:$A,0))," ")</f>
        <v xml:space="preserve"> </v>
      </c>
      <c r="I433" s="131" t="str">
        <f>IFERROR(INDEX(القاعدة!I:I,MATCH(ahlamine!A433,القاعدة!$A:$A,0))," ")</f>
        <v xml:space="preserve"> </v>
      </c>
      <c r="J433" s="135" t="str">
        <f>IFERROR(INDEX(القاعدة!J:J,MATCH(ahlamine!A433,القاعدة!$A:$A,0))," ")</f>
        <v xml:space="preserve"> </v>
      </c>
      <c r="K433" s="135" t="str">
        <f>IFERROR(INDEX(القاعدة!L:L,MATCH(ahlamine!A433,القاعدة!$A:$A,0))," ")</f>
        <v xml:space="preserve"> </v>
      </c>
      <c r="L433" s="136" t="str">
        <f t="shared" si="24"/>
        <v/>
      </c>
      <c r="M433" s="31" t="str">
        <f t="shared" si="25"/>
        <v/>
      </c>
      <c r="N433" s="141" t="str">
        <f>IFERROR(RANK(L433,ahlamine31)+COUNTIF($L$10:L433,L433)-1," ")</f>
        <v xml:space="preserve"> </v>
      </c>
      <c r="O433" s="141">
        <v>424</v>
      </c>
      <c r="P433" s="137"/>
    </row>
    <row r="434" spans="1:16" x14ac:dyDescent="0.3">
      <c r="A434" s="140" t="str">
        <f t="shared" si="23"/>
        <v>أهلامين_425</v>
      </c>
      <c r="B434" s="30" t="str">
        <f>C434&amp;"_"&amp;COUNTIF($C$10:$C$10:C434,C434)</f>
        <v xml:space="preserve"> _35</v>
      </c>
      <c r="C434" s="131" t="str">
        <f>IFERROR(INDEX(القاعدة!C:C,MATCH(ahlamine!A434,القاعدة!$A:$A,0))," ")</f>
        <v xml:space="preserve"> </v>
      </c>
      <c r="D434" s="131" t="str">
        <f>IFERROR(INDEX(القاعدة!D:D,MATCH(ahlamine!A434,القاعدة!$A:$A,0))," ")</f>
        <v xml:space="preserve"> </v>
      </c>
      <c r="E434" s="131" t="str">
        <f>IFERROR(INDEX(القاعدة!E:E,MATCH(ahlamine!A434,القاعدة!$A:$A,0))," ")</f>
        <v xml:space="preserve"> </v>
      </c>
      <c r="F434" s="131" t="str">
        <f>IFERROR(INDEX(القاعدة!F:F,MATCH(ahlamine!A434,القاعدة!$A:$A,0))," ")</f>
        <v xml:space="preserve"> </v>
      </c>
      <c r="G434" s="131" t="str">
        <f>IFERROR(INDEX(القاعدة!G:G,MATCH(ahlamine!A434,القاعدة!$A:$A,0))," ")</f>
        <v xml:space="preserve"> </v>
      </c>
      <c r="H434" s="131" t="str">
        <f>IFERROR(INDEX(القاعدة!H:H,MATCH(ahlamine!A434,القاعدة!$A:$A,0))," ")</f>
        <v xml:space="preserve"> </v>
      </c>
      <c r="I434" s="131" t="str">
        <f>IFERROR(INDEX(القاعدة!I:I,MATCH(ahlamine!A434,القاعدة!$A:$A,0))," ")</f>
        <v xml:space="preserve"> </v>
      </c>
      <c r="J434" s="135" t="str">
        <f>IFERROR(INDEX(القاعدة!J:J,MATCH(ahlamine!A434,القاعدة!$A:$A,0))," ")</f>
        <v xml:space="preserve"> </v>
      </c>
      <c r="K434" s="135" t="str">
        <f>IFERROR(INDEX(القاعدة!L:L,MATCH(ahlamine!A434,القاعدة!$A:$A,0))," ")</f>
        <v xml:space="preserve"> </v>
      </c>
      <c r="L434" s="136" t="str">
        <f t="shared" si="24"/>
        <v/>
      </c>
      <c r="M434" s="31" t="str">
        <f t="shared" si="25"/>
        <v/>
      </c>
      <c r="N434" s="141" t="str">
        <f>IFERROR(RANK(L434,ahlamine31)+COUNTIF($L$10:L434,L434)-1," ")</f>
        <v xml:space="preserve"> </v>
      </c>
      <c r="O434" s="141">
        <v>425</v>
      </c>
      <c r="P434" s="137"/>
    </row>
    <row r="435" spans="1:16" x14ac:dyDescent="0.3">
      <c r="A435" s="140" t="str">
        <f t="shared" si="23"/>
        <v>أهلامين_426</v>
      </c>
      <c r="B435" s="30" t="str">
        <f>C435&amp;"_"&amp;COUNTIF($C$10:$C$10:C435,C435)</f>
        <v xml:space="preserve"> _36</v>
      </c>
      <c r="C435" s="131" t="str">
        <f>IFERROR(INDEX(القاعدة!C:C,MATCH(ahlamine!A435,القاعدة!$A:$A,0))," ")</f>
        <v xml:space="preserve"> </v>
      </c>
      <c r="D435" s="131" t="str">
        <f>IFERROR(INDEX(القاعدة!D:D,MATCH(ahlamine!A435,القاعدة!$A:$A,0))," ")</f>
        <v xml:space="preserve"> </v>
      </c>
      <c r="E435" s="131" t="str">
        <f>IFERROR(INDEX(القاعدة!E:E,MATCH(ahlamine!A435,القاعدة!$A:$A,0))," ")</f>
        <v xml:space="preserve"> </v>
      </c>
      <c r="F435" s="131" t="str">
        <f>IFERROR(INDEX(القاعدة!F:F,MATCH(ahlamine!A435,القاعدة!$A:$A,0))," ")</f>
        <v xml:space="preserve"> </v>
      </c>
      <c r="G435" s="131" t="str">
        <f>IFERROR(INDEX(القاعدة!G:G,MATCH(ahlamine!A435,القاعدة!$A:$A,0))," ")</f>
        <v xml:space="preserve"> </v>
      </c>
      <c r="H435" s="131" t="str">
        <f>IFERROR(INDEX(القاعدة!H:H,MATCH(ahlamine!A435,القاعدة!$A:$A,0))," ")</f>
        <v xml:space="preserve"> </v>
      </c>
      <c r="I435" s="131" t="str">
        <f>IFERROR(INDEX(القاعدة!I:I,MATCH(ahlamine!A435,القاعدة!$A:$A,0))," ")</f>
        <v xml:space="preserve"> </v>
      </c>
      <c r="J435" s="135" t="str">
        <f>IFERROR(INDEX(القاعدة!J:J,MATCH(ahlamine!A435,القاعدة!$A:$A,0))," ")</f>
        <v xml:space="preserve"> </v>
      </c>
      <c r="K435" s="135" t="str">
        <f>IFERROR(INDEX(القاعدة!L:L,MATCH(ahlamine!A435,القاعدة!$A:$A,0))," ")</f>
        <v xml:space="preserve"> </v>
      </c>
      <c r="L435" s="136" t="str">
        <f t="shared" si="24"/>
        <v/>
      </c>
      <c r="M435" s="31" t="str">
        <f t="shared" si="25"/>
        <v/>
      </c>
      <c r="N435" s="141" t="str">
        <f>IFERROR(RANK(L435,ahlamine31)+COUNTIF($L$10:L435,L435)-1," ")</f>
        <v xml:space="preserve"> </v>
      </c>
      <c r="O435" s="141">
        <v>426</v>
      </c>
      <c r="P435" s="137"/>
    </row>
    <row r="436" spans="1:16" x14ac:dyDescent="0.3">
      <c r="A436" s="140" t="str">
        <f t="shared" si="23"/>
        <v>أهلامين_427</v>
      </c>
      <c r="B436" s="30" t="str">
        <f>C436&amp;"_"&amp;COUNTIF($C$10:$C$10:C436,C436)</f>
        <v xml:space="preserve"> _37</v>
      </c>
      <c r="C436" s="131" t="str">
        <f>IFERROR(INDEX(القاعدة!C:C,MATCH(ahlamine!A436,القاعدة!$A:$A,0))," ")</f>
        <v xml:space="preserve"> </v>
      </c>
      <c r="D436" s="131" t="str">
        <f>IFERROR(INDEX(القاعدة!D:D,MATCH(ahlamine!A436,القاعدة!$A:$A,0))," ")</f>
        <v xml:space="preserve"> </v>
      </c>
      <c r="E436" s="131" t="str">
        <f>IFERROR(INDEX(القاعدة!E:E,MATCH(ahlamine!A436,القاعدة!$A:$A,0))," ")</f>
        <v xml:space="preserve"> </v>
      </c>
      <c r="F436" s="131" t="str">
        <f>IFERROR(INDEX(القاعدة!F:F,MATCH(ahlamine!A436,القاعدة!$A:$A,0))," ")</f>
        <v xml:space="preserve"> </v>
      </c>
      <c r="G436" s="131" t="str">
        <f>IFERROR(INDEX(القاعدة!G:G,MATCH(ahlamine!A436,القاعدة!$A:$A,0))," ")</f>
        <v xml:space="preserve"> </v>
      </c>
      <c r="H436" s="131" t="str">
        <f>IFERROR(INDEX(القاعدة!H:H,MATCH(ahlamine!A436,القاعدة!$A:$A,0))," ")</f>
        <v xml:space="preserve"> </v>
      </c>
      <c r="I436" s="131" t="str">
        <f>IFERROR(INDEX(القاعدة!I:I,MATCH(ahlamine!A436,القاعدة!$A:$A,0))," ")</f>
        <v xml:space="preserve"> </v>
      </c>
      <c r="J436" s="135" t="str">
        <f>IFERROR(INDEX(القاعدة!J:J,MATCH(ahlamine!A436,القاعدة!$A:$A,0))," ")</f>
        <v xml:space="preserve"> </v>
      </c>
      <c r="K436" s="135" t="str">
        <f>IFERROR(INDEX(القاعدة!L:L,MATCH(ahlamine!A436,القاعدة!$A:$A,0))," ")</f>
        <v xml:space="preserve"> </v>
      </c>
      <c r="L436" s="136" t="str">
        <f t="shared" si="24"/>
        <v/>
      </c>
      <c r="M436" s="31" t="str">
        <f t="shared" si="25"/>
        <v/>
      </c>
      <c r="N436" s="141" t="str">
        <f>IFERROR(RANK(L436,ahlamine31)+COUNTIF($L$10:L436,L436)-1," ")</f>
        <v xml:space="preserve"> </v>
      </c>
      <c r="O436" s="141">
        <v>427</v>
      </c>
      <c r="P436" s="137"/>
    </row>
    <row r="437" spans="1:16" x14ac:dyDescent="0.3">
      <c r="A437" s="140" t="str">
        <f t="shared" si="23"/>
        <v>أهلامين_428</v>
      </c>
      <c r="B437" s="30" t="str">
        <f>C437&amp;"_"&amp;COUNTIF($C$10:$C$10:C437,C437)</f>
        <v xml:space="preserve"> _38</v>
      </c>
      <c r="C437" s="131" t="str">
        <f>IFERROR(INDEX(القاعدة!C:C,MATCH(ahlamine!A437,القاعدة!$A:$A,0))," ")</f>
        <v xml:space="preserve"> </v>
      </c>
      <c r="D437" s="131" t="str">
        <f>IFERROR(INDEX(القاعدة!D:D,MATCH(ahlamine!A437,القاعدة!$A:$A,0))," ")</f>
        <v xml:space="preserve"> </v>
      </c>
      <c r="E437" s="131" t="str">
        <f>IFERROR(INDEX(القاعدة!E:E,MATCH(ahlamine!A437,القاعدة!$A:$A,0))," ")</f>
        <v xml:space="preserve"> </v>
      </c>
      <c r="F437" s="131" t="str">
        <f>IFERROR(INDEX(القاعدة!F:F,MATCH(ahlamine!A437,القاعدة!$A:$A,0))," ")</f>
        <v xml:space="preserve"> </v>
      </c>
      <c r="G437" s="131" t="str">
        <f>IFERROR(INDEX(القاعدة!G:G,MATCH(ahlamine!A437,القاعدة!$A:$A,0))," ")</f>
        <v xml:space="preserve"> </v>
      </c>
      <c r="H437" s="131" t="str">
        <f>IFERROR(INDEX(القاعدة!H:H,MATCH(ahlamine!A437,القاعدة!$A:$A,0))," ")</f>
        <v xml:space="preserve"> </v>
      </c>
      <c r="I437" s="131" t="str">
        <f>IFERROR(INDEX(القاعدة!I:I,MATCH(ahlamine!A437,القاعدة!$A:$A,0))," ")</f>
        <v xml:space="preserve"> </v>
      </c>
      <c r="J437" s="135" t="str">
        <f>IFERROR(INDEX(القاعدة!J:J,MATCH(ahlamine!A437,القاعدة!$A:$A,0))," ")</f>
        <v xml:space="preserve"> </v>
      </c>
      <c r="K437" s="135" t="str">
        <f>IFERROR(INDEX(القاعدة!L:L,MATCH(ahlamine!A437,القاعدة!$A:$A,0))," ")</f>
        <v xml:space="preserve"> </v>
      </c>
      <c r="L437" s="136" t="str">
        <f t="shared" si="24"/>
        <v/>
      </c>
      <c r="M437" s="31" t="str">
        <f t="shared" si="25"/>
        <v/>
      </c>
      <c r="N437" s="141" t="str">
        <f>IFERROR(RANK(L437,ahlamine31)+COUNTIF($L$10:L437,L437)-1," ")</f>
        <v xml:space="preserve"> </v>
      </c>
      <c r="O437" s="141">
        <v>428</v>
      </c>
      <c r="P437" s="137"/>
    </row>
    <row r="438" spans="1:16" x14ac:dyDescent="0.3">
      <c r="A438" s="140" t="str">
        <f t="shared" si="23"/>
        <v>أهلامين_429</v>
      </c>
      <c r="B438" s="30" t="str">
        <f>C438&amp;"_"&amp;COUNTIF($C$10:$C$10:C438,C438)</f>
        <v xml:space="preserve"> _39</v>
      </c>
      <c r="C438" s="131" t="str">
        <f>IFERROR(INDEX(القاعدة!C:C,MATCH(ahlamine!A438,القاعدة!$A:$A,0))," ")</f>
        <v xml:space="preserve"> </v>
      </c>
      <c r="D438" s="131" t="str">
        <f>IFERROR(INDEX(القاعدة!D:D,MATCH(ahlamine!A438,القاعدة!$A:$A,0))," ")</f>
        <v xml:space="preserve"> </v>
      </c>
      <c r="E438" s="131" t="str">
        <f>IFERROR(INDEX(القاعدة!E:E,MATCH(ahlamine!A438,القاعدة!$A:$A,0))," ")</f>
        <v xml:space="preserve"> </v>
      </c>
      <c r="F438" s="131" t="str">
        <f>IFERROR(INDEX(القاعدة!F:F,MATCH(ahlamine!A438,القاعدة!$A:$A,0))," ")</f>
        <v xml:space="preserve"> </v>
      </c>
      <c r="G438" s="131" t="str">
        <f>IFERROR(INDEX(القاعدة!G:G,MATCH(ahlamine!A438,القاعدة!$A:$A,0))," ")</f>
        <v xml:space="preserve"> </v>
      </c>
      <c r="H438" s="131" t="str">
        <f>IFERROR(INDEX(القاعدة!H:H,MATCH(ahlamine!A438,القاعدة!$A:$A,0))," ")</f>
        <v xml:space="preserve"> </v>
      </c>
      <c r="I438" s="131" t="str">
        <f>IFERROR(INDEX(القاعدة!I:I,MATCH(ahlamine!A438,القاعدة!$A:$A,0))," ")</f>
        <v xml:space="preserve"> </v>
      </c>
      <c r="J438" s="135" t="str">
        <f>IFERROR(INDEX(القاعدة!J:J,MATCH(ahlamine!A438,القاعدة!$A:$A,0))," ")</f>
        <v xml:space="preserve"> </v>
      </c>
      <c r="K438" s="135" t="str">
        <f>IFERROR(INDEX(القاعدة!L:L,MATCH(ahlamine!A438,القاعدة!$A:$A,0))," ")</f>
        <v xml:space="preserve"> </v>
      </c>
      <c r="L438" s="136" t="str">
        <f t="shared" si="24"/>
        <v/>
      </c>
      <c r="M438" s="31" t="str">
        <f t="shared" si="25"/>
        <v/>
      </c>
      <c r="N438" s="141" t="str">
        <f>IFERROR(RANK(L438,ahlamine31)+COUNTIF($L$10:L438,L438)-1," ")</f>
        <v xml:space="preserve"> </v>
      </c>
      <c r="O438" s="141">
        <v>429</v>
      </c>
      <c r="P438" s="137"/>
    </row>
    <row r="439" spans="1:16" x14ac:dyDescent="0.3">
      <c r="A439" s="140" t="str">
        <f t="shared" si="23"/>
        <v>أهلامين_430</v>
      </c>
      <c r="B439" s="30" t="str">
        <f>C439&amp;"_"&amp;COUNTIF($C$10:$C$10:C439,C439)</f>
        <v xml:space="preserve"> _40</v>
      </c>
      <c r="C439" s="131" t="str">
        <f>IFERROR(INDEX(القاعدة!C:C,MATCH(ahlamine!A439,القاعدة!$A:$A,0))," ")</f>
        <v xml:space="preserve"> </v>
      </c>
      <c r="D439" s="131" t="str">
        <f>IFERROR(INDEX(القاعدة!D:D,MATCH(ahlamine!A439,القاعدة!$A:$A,0))," ")</f>
        <v xml:space="preserve"> </v>
      </c>
      <c r="E439" s="131" t="str">
        <f>IFERROR(INDEX(القاعدة!E:E,MATCH(ahlamine!A439,القاعدة!$A:$A,0))," ")</f>
        <v xml:space="preserve"> </v>
      </c>
      <c r="F439" s="131" t="str">
        <f>IFERROR(INDEX(القاعدة!F:F,MATCH(ahlamine!A439,القاعدة!$A:$A,0))," ")</f>
        <v xml:space="preserve"> </v>
      </c>
      <c r="G439" s="131" t="str">
        <f>IFERROR(INDEX(القاعدة!G:G,MATCH(ahlamine!A439,القاعدة!$A:$A,0))," ")</f>
        <v xml:space="preserve"> </v>
      </c>
      <c r="H439" s="131" t="str">
        <f>IFERROR(INDEX(القاعدة!H:H,MATCH(ahlamine!A439,القاعدة!$A:$A,0))," ")</f>
        <v xml:space="preserve"> </v>
      </c>
      <c r="I439" s="131" t="str">
        <f>IFERROR(INDEX(القاعدة!I:I,MATCH(ahlamine!A439,القاعدة!$A:$A,0))," ")</f>
        <v xml:space="preserve"> </v>
      </c>
      <c r="J439" s="135" t="str">
        <f>IFERROR(INDEX(القاعدة!J:J,MATCH(ahlamine!A439,القاعدة!$A:$A,0))," ")</f>
        <v xml:space="preserve"> </v>
      </c>
      <c r="K439" s="135" t="str">
        <f>IFERROR(INDEX(القاعدة!L:L,MATCH(ahlamine!A439,القاعدة!$A:$A,0))," ")</f>
        <v xml:space="preserve"> </v>
      </c>
      <c r="L439" s="136" t="str">
        <f t="shared" si="24"/>
        <v/>
      </c>
      <c r="M439" s="31" t="str">
        <f t="shared" si="25"/>
        <v/>
      </c>
      <c r="N439" s="141" t="str">
        <f>IFERROR(RANK(L439,ahlamine31)+COUNTIF($L$10:L439,L439)-1," ")</f>
        <v xml:space="preserve"> </v>
      </c>
      <c r="O439" s="141">
        <v>430</v>
      </c>
      <c r="P439" s="137"/>
    </row>
    <row r="440" spans="1:16" x14ac:dyDescent="0.3">
      <c r="A440" s="140" t="str">
        <f t="shared" si="23"/>
        <v>أهلامين_431</v>
      </c>
      <c r="B440" s="30" t="str">
        <f>C440&amp;"_"&amp;COUNTIF($C$10:$C$10:C440,C440)</f>
        <v xml:space="preserve"> _41</v>
      </c>
      <c r="C440" s="131" t="str">
        <f>IFERROR(INDEX(القاعدة!C:C,MATCH(ahlamine!A440,القاعدة!$A:$A,0))," ")</f>
        <v xml:space="preserve"> </v>
      </c>
      <c r="D440" s="131" t="str">
        <f>IFERROR(INDEX(القاعدة!D:D,MATCH(ahlamine!A440,القاعدة!$A:$A,0))," ")</f>
        <v xml:space="preserve"> </v>
      </c>
      <c r="E440" s="131" t="str">
        <f>IFERROR(INDEX(القاعدة!E:E,MATCH(ahlamine!A440,القاعدة!$A:$A,0))," ")</f>
        <v xml:space="preserve"> </v>
      </c>
      <c r="F440" s="131" t="str">
        <f>IFERROR(INDEX(القاعدة!F:F,MATCH(ahlamine!A440,القاعدة!$A:$A,0))," ")</f>
        <v xml:space="preserve"> </v>
      </c>
      <c r="G440" s="131" t="str">
        <f>IFERROR(INDEX(القاعدة!G:G,MATCH(ahlamine!A440,القاعدة!$A:$A,0))," ")</f>
        <v xml:space="preserve"> </v>
      </c>
      <c r="H440" s="131" t="str">
        <f>IFERROR(INDEX(القاعدة!H:H,MATCH(ahlamine!A440,القاعدة!$A:$A,0))," ")</f>
        <v xml:space="preserve"> </v>
      </c>
      <c r="I440" s="131" t="str">
        <f>IFERROR(INDEX(القاعدة!I:I,MATCH(ahlamine!A440,القاعدة!$A:$A,0))," ")</f>
        <v xml:space="preserve"> </v>
      </c>
      <c r="J440" s="135" t="str">
        <f>IFERROR(INDEX(القاعدة!J:J,MATCH(ahlamine!A440,القاعدة!$A:$A,0))," ")</f>
        <v xml:space="preserve"> </v>
      </c>
      <c r="K440" s="135" t="str">
        <f>IFERROR(INDEX(القاعدة!L:L,MATCH(ahlamine!A440,القاعدة!$A:$A,0))," ")</f>
        <v xml:space="preserve"> </v>
      </c>
      <c r="L440" s="136" t="str">
        <f t="shared" si="24"/>
        <v/>
      </c>
      <c r="M440" s="31" t="str">
        <f t="shared" si="25"/>
        <v/>
      </c>
      <c r="N440" s="141" t="str">
        <f>IFERROR(RANK(L440,ahlamine31)+COUNTIF($L$10:L440,L440)-1," ")</f>
        <v xml:space="preserve"> </v>
      </c>
      <c r="O440" s="141">
        <v>431</v>
      </c>
      <c r="P440" s="137"/>
    </row>
    <row r="441" spans="1:16" x14ac:dyDescent="0.3">
      <c r="A441" s="140" t="str">
        <f t="shared" si="23"/>
        <v>أهلامين_432</v>
      </c>
      <c r="B441" s="30" t="str">
        <f>C441&amp;"_"&amp;COUNTIF($C$10:$C$10:C441,C441)</f>
        <v xml:space="preserve"> _42</v>
      </c>
      <c r="C441" s="131" t="str">
        <f>IFERROR(INDEX(القاعدة!C:C,MATCH(ahlamine!A441,القاعدة!$A:$A,0))," ")</f>
        <v xml:space="preserve"> </v>
      </c>
      <c r="D441" s="131" t="str">
        <f>IFERROR(INDEX(القاعدة!D:D,MATCH(ahlamine!A441,القاعدة!$A:$A,0))," ")</f>
        <v xml:space="preserve"> </v>
      </c>
      <c r="E441" s="131" t="str">
        <f>IFERROR(INDEX(القاعدة!E:E,MATCH(ahlamine!A441,القاعدة!$A:$A,0))," ")</f>
        <v xml:space="preserve"> </v>
      </c>
      <c r="F441" s="131" t="str">
        <f>IFERROR(INDEX(القاعدة!F:F,MATCH(ahlamine!A441,القاعدة!$A:$A,0))," ")</f>
        <v xml:space="preserve"> </v>
      </c>
      <c r="G441" s="131" t="str">
        <f>IFERROR(INDEX(القاعدة!G:G,MATCH(ahlamine!A441,القاعدة!$A:$A,0))," ")</f>
        <v xml:space="preserve"> </v>
      </c>
      <c r="H441" s="131" t="str">
        <f>IFERROR(INDEX(القاعدة!H:H,MATCH(ahlamine!A441,القاعدة!$A:$A,0))," ")</f>
        <v xml:space="preserve"> </v>
      </c>
      <c r="I441" s="131" t="str">
        <f>IFERROR(INDEX(القاعدة!I:I,MATCH(ahlamine!A441,القاعدة!$A:$A,0))," ")</f>
        <v xml:space="preserve"> </v>
      </c>
      <c r="J441" s="135" t="str">
        <f>IFERROR(INDEX(القاعدة!J:J,MATCH(ahlamine!A441,القاعدة!$A:$A,0))," ")</f>
        <v xml:space="preserve"> </v>
      </c>
      <c r="K441" s="135" t="str">
        <f>IFERROR(INDEX(القاعدة!L:L,MATCH(ahlamine!A441,القاعدة!$A:$A,0))," ")</f>
        <v xml:space="preserve"> </v>
      </c>
      <c r="L441" s="136" t="str">
        <f t="shared" si="24"/>
        <v/>
      </c>
      <c r="M441" s="31" t="str">
        <f t="shared" si="25"/>
        <v/>
      </c>
      <c r="N441" s="141" t="str">
        <f>IFERROR(RANK(L441,ahlamine31)+COUNTIF($L$10:L441,L441)-1," ")</f>
        <v xml:space="preserve"> </v>
      </c>
      <c r="O441" s="141">
        <v>432</v>
      </c>
      <c r="P441" s="137"/>
    </row>
    <row r="442" spans="1:16" x14ac:dyDescent="0.3">
      <c r="A442" s="140" t="str">
        <f t="shared" si="23"/>
        <v>أهلامين_433</v>
      </c>
      <c r="B442" s="30" t="str">
        <f>C442&amp;"_"&amp;COUNTIF($C$10:$C$10:C442,C442)</f>
        <v xml:space="preserve"> _43</v>
      </c>
      <c r="C442" s="131" t="str">
        <f>IFERROR(INDEX(القاعدة!C:C,MATCH(ahlamine!A442,القاعدة!$A:$A,0))," ")</f>
        <v xml:space="preserve"> </v>
      </c>
      <c r="D442" s="131" t="str">
        <f>IFERROR(INDEX(القاعدة!D:D,MATCH(ahlamine!A442,القاعدة!$A:$A,0))," ")</f>
        <v xml:space="preserve"> </v>
      </c>
      <c r="E442" s="131" t="str">
        <f>IFERROR(INDEX(القاعدة!E:E,MATCH(ahlamine!A442,القاعدة!$A:$A,0))," ")</f>
        <v xml:space="preserve"> </v>
      </c>
      <c r="F442" s="131" t="str">
        <f>IFERROR(INDEX(القاعدة!F:F,MATCH(ahlamine!A442,القاعدة!$A:$A,0))," ")</f>
        <v xml:space="preserve"> </v>
      </c>
      <c r="G442" s="131" t="str">
        <f>IFERROR(INDEX(القاعدة!G:G,MATCH(ahlamine!A442,القاعدة!$A:$A,0))," ")</f>
        <v xml:space="preserve"> </v>
      </c>
      <c r="H442" s="131" t="str">
        <f>IFERROR(INDEX(القاعدة!H:H,MATCH(ahlamine!A442,القاعدة!$A:$A,0))," ")</f>
        <v xml:space="preserve"> </v>
      </c>
      <c r="I442" s="131" t="str">
        <f>IFERROR(INDEX(القاعدة!I:I,MATCH(ahlamine!A442,القاعدة!$A:$A,0))," ")</f>
        <v xml:space="preserve"> </v>
      </c>
      <c r="J442" s="135" t="str">
        <f>IFERROR(INDEX(القاعدة!J:J,MATCH(ahlamine!A442,القاعدة!$A:$A,0))," ")</f>
        <v xml:space="preserve"> </v>
      </c>
      <c r="K442" s="135" t="str">
        <f>IFERROR(INDEX(القاعدة!L:L,MATCH(ahlamine!A442,القاعدة!$A:$A,0))," ")</f>
        <v xml:space="preserve"> </v>
      </c>
      <c r="L442" s="136" t="str">
        <f t="shared" si="24"/>
        <v/>
      </c>
      <c r="M442" s="31" t="str">
        <f t="shared" si="25"/>
        <v/>
      </c>
      <c r="N442" s="141" t="str">
        <f>IFERROR(RANK(L442,ahlamine31)+COUNTIF($L$10:L442,L442)-1," ")</f>
        <v xml:space="preserve"> </v>
      </c>
      <c r="O442" s="141">
        <v>433</v>
      </c>
      <c r="P442" s="137"/>
    </row>
    <row r="443" spans="1:16" x14ac:dyDescent="0.3">
      <c r="A443" s="140" t="str">
        <f t="shared" si="23"/>
        <v>أهلامين_434</v>
      </c>
      <c r="B443" s="30" t="str">
        <f>C443&amp;"_"&amp;COUNTIF($C$10:$C$10:C443,C443)</f>
        <v xml:space="preserve"> _44</v>
      </c>
      <c r="C443" s="131" t="str">
        <f>IFERROR(INDEX(القاعدة!C:C,MATCH(ahlamine!A443,القاعدة!$A:$A,0))," ")</f>
        <v xml:space="preserve"> </v>
      </c>
      <c r="D443" s="131" t="str">
        <f>IFERROR(INDEX(القاعدة!D:D,MATCH(ahlamine!A443,القاعدة!$A:$A,0))," ")</f>
        <v xml:space="preserve"> </v>
      </c>
      <c r="E443" s="131" t="str">
        <f>IFERROR(INDEX(القاعدة!E:E,MATCH(ahlamine!A443,القاعدة!$A:$A,0))," ")</f>
        <v xml:space="preserve"> </v>
      </c>
      <c r="F443" s="131" t="str">
        <f>IFERROR(INDEX(القاعدة!F:F,MATCH(ahlamine!A443,القاعدة!$A:$A,0))," ")</f>
        <v xml:space="preserve"> </v>
      </c>
      <c r="G443" s="131" t="str">
        <f>IFERROR(INDEX(القاعدة!G:G,MATCH(ahlamine!A443,القاعدة!$A:$A,0))," ")</f>
        <v xml:space="preserve"> </v>
      </c>
      <c r="H443" s="131" t="str">
        <f>IFERROR(INDEX(القاعدة!H:H,MATCH(ahlamine!A443,القاعدة!$A:$A,0))," ")</f>
        <v xml:space="preserve"> </v>
      </c>
      <c r="I443" s="131" t="str">
        <f>IFERROR(INDEX(القاعدة!I:I,MATCH(ahlamine!A443,القاعدة!$A:$A,0))," ")</f>
        <v xml:space="preserve"> </v>
      </c>
      <c r="J443" s="135" t="str">
        <f>IFERROR(INDEX(القاعدة!J:J,MATCH(ahlamine!A443,القاعدة!$A:$A,0))," ")</f>
        <v xml:space="preserve"> </v>
      </c>
      <c r="K443" s="135" t="str">
        <f>IFERROR(INDEX(القاعدة!L:L,MATCH(ahlamine!A443,القاعدة!$A:$A,0))," ")</f>
        <v xml:space="preserve"> </v>
      </c>
      <c r="L443" s="136" t="str">
        <f t="shared" si="24"/>
        <v/>
      </c>
      <c r="M443" s="31" t="str">
        <f t="shared" si="25"/>
        <v/>
      </c>
      <c r="N443" s="141" t="str">
        <f>IFERROR(RANK(L443,ahlamine31)+COUNTIF($L$10:L443,L443)-1," ")</f>
        <v xml:space="preserve"> </v>
      </c>
      <c r="O443" s="141">
        <v>434</v>
      </c>
      <c r="P443" s="137"/>
    </row>
    <row r="444" spans="1:16" x14ac:dyDescent="0.3">
      <c r="A444" s="140" t="str">
        <f t="shared" si="23"/>
        <v>أهلامين_435</v>
      </c>
      <c r="B444" s="30" t="str">
        <f>C444&amp;"_"&amp;COUNTIF($C$10:$C$10:C444,C444)</f>
        <v xml:space="preserve"> _45</v>
      </c>
      <c r="C444" s="131" t="str">
        <f>IFERROR(INDEX(القاعدة!C:C,MATCH(ahlamine!A444,القاعدة!$A:$A,0))," ")</f>
        <v xml:space="preserve"> </v>
      </c>
      <c r="D444" s="131" t="str">
        <f>IFERROR(INDEX(القاعدة!D:D,MATCH(ahlamine!A444,القاعدة!$A:$A,0))," ")</f>
        <v xml:space="preserve"> </v>
      </c>
      <c r="E444" s="131" t="str">
        <f>IFERROR(INDEX(القاعدة!E:E,MATCH(ahlamine!A444,القاعدة!$A:$A,0))," ")</f>
        <v xml:space="preserve"> </v>
      </c>
      <c r="F444" s="131" t="str">
        <f>IFERROR(INDEX(القاعدة!F:F,MATCH(ahlamine!A444,القاعدة!$A:$A,0))," ")</f>
        <v xml:space="preserve"> </v>
      </c>
      <c r="G444" s="131" t="str">
        <f>IFERROR(INDEX(القاعدة!G:G,MATCH(ahlamine!A444,القاعدة!$A:$A,0))," ")</f>
        <v xml:space="preserve"> </v>
      </c>
      <c r="H444" s="131" t="str">
        <f>IFERROR(INDEX(القاعدة!H:H,MATCH(ahlamine!A444,القاعدة!$A:$A,0))," ")</f>
        <v xml:space="preserve"> </v>
      </c>
      <c r="I444" s="131" t="str">
        <f>IFERROR(INDEX(القاعدة!I:I,MATCH(ahlamine!A444,القاعدة!$A:$A,0))," ")</f>
        <v xml:space="preserve"> </v>
      </c>
      <c r="J444" s="135" t="str">
        <f>IFERROR(INDEX(القاعدة!J:J,MATCH(ahlamine!A444,القاعدة!$A:$A,0))," ")</f>
        <v xml:space="preserve"> </v>
      </c>
      <c r="K444" s="135" t="str">
        <f>IFERROR(INDEX(القاعدة!L:L,MATCH(ahlamine!A444,القاعدة!$A:$A,0))," ")</f>
        <v xml:space="preserve"> </v>
      </c>
      <c r="L444" s="136" t="str">
        <f t="shared" si="24"/>
        <v/>
      </c>
      <c r="M444" s="31" t="str">
        <f t="shared" si="25"/>
        <v/>
      </c>
      <c r="N444" s="141" t="str">
        <f>IFERROR(RANK(L444,ahlamine31)+COUNTIF($L$10:L444,L444)-1," ")</f>
        <v xml:space="preserve"> </v>
      </c>
      <c r="O444" s="141">
        <v>435</v>
      </c>
      <c r="P444" s="137"/>
    </row>
    <row r="445" spans="1:16" x14ac:dyDescent="0.3">
      <c r="A445" s="140" t="str">
        <f t="shared" si="23"/>
        <v>أهلامين_436</v>
      </c>
      <c r="B445" s="30" t="str">
        <f>C445&amp;"_"&amp;COUNTIF($C$10:$C$10:C445,C445)</f>
        <v xml:space="preserve"> _46</v>
      </c>
      <c r="C445" s="131" t="str">
        <f>IFERROR(INDEX(القاعدة!C:C,MATCH(ahlamine!A445,القاعدة!$A:$A,0))," ")</f>
        <v xml:space="preserve"> </v>
      </c>
      <c r="D445" s="131" t="str">
        <f>IFERROR(INDEX(القاعدة!D:D,MATCH(ahlamine!A445,القاعدة!$A:$A,0))," ")</f>
        <v xml:space="preserve"> </v>
      </c>
      <c r="E445" s="131" t="str">
        <f>IFERROR(INDEX(القاعدة!E:E,MATCH(ahlamine!A445,القاعدة!$A:$A,0))," ")</f>
        <v xml:space="preserve"> </v>
      </c>
      <c r="F445" s="131" t="str">
        <f>IFERROR(INDEX(القاعدة!F:F,MATCH(ahlamine!A445,القاعدة!$A:$A,0))," ")</f>
        <v xml:space="preserve"> </v>
      </c>
      <c r="G445" s="131" t="str">
        <f>IFERROR(INDEX(القاعدة!G:G,MATCH(ahlamine!A445,القاعدة!$A:$A,0))," ")</f>
        <v xml:space="preserve"> </v>
      </c>
      <c r="H445" s="131" t="str">
        <f>IFERROR(INDEX(القاعدة!H:H,MATCH(ahlamine!A445,القاعدة!$A:$A,0))," ")</f>
        <v xml:space="preserve"> </v>
      </c>
      <c r="I445" s="131" t="str">
        <f>IFERROR(INDEX(القاعدة!I:I,MATCH(ahlamine!A445,القاعدة!$A:$A,0))," ")</f>
        <v xml:space="preserve"> </v>
      </c>
      <c r="J445" s="135" t="str">
        <f>IFERROR(INDEX(القاعدة!J:J,MATCH(ahlamine!A445,القاعدة!$A:$A,0))," ")</f>
        <v xml:space="preserve"> </v>
      </c>
      <c r="K445" s="135" t="str">
        <f>IFERROR(INDEX(القاعدة!L:L,MATCH(ahlamine!A445,القاعدة!$A:$A,0))," ")</f>
        <v xml:space="preserve"> </v>
      </c>
      <c r="L445" s="136" t="str">
        <f t="shared" si="24"/>
        <v/>
      </c>
      <c r="M445" s="31" t="str">
        <f t="shared" si="25"/>
        <v/>
      </c>
      <c r="N445" s="141" t="str">
        <f>IFERROR(RANK(L445,ahlamine31)+COUNTIF($L$10:L445,L445)-1," ")</f>
        <v xml:space="preserve"> </v>
      </c>
      <c r="O445" s="141">
        <v>436</v>
      </c>
      <c r="P445" s="137"/>
    </row>
    <row r="446" spans="1:16" x14ac:dyDescent="0.3">
      <c r="A446" s="140" t="str">
        <f t="shared" si="23"/>
        <v>أهلامين_437</v>
      </c>
      <c r="B446" s="30" t="str">
        <f>C446&amp;"_"&amp;COUNTIF($C$10:$C$10:C446,C446)</f>
        <v xml:space="preserve"> _47</v>
      </c>
      <c r="C446" s="131" t="str">
        <f>IFERROR(INDEX(القاعدة!C:C,MATCH(ahlamine!A446,القاعدة!$A:$A,0))," ")</f>
        <v xml:space="preserve"> </v>
      </c>
      <c r="D446" s="131" t="str">
        <f>IFERROR(INDEX(القاعدة!D:D,MATCH(ahlamine!A446,القاعدة!$A:$A,0))," ")</f>
        <v xml:space="preserve"> </v>
      </c>
      <c r="E446" s="131" t="str">
        <f>IFERROR(INDEX(القاعدة!E:E,MATCH(ahlamine!A446,القاعدة!$A:$A,0))," ")</f>
        <v xml:space="preserve"> </v>
      </c>
      <c r="F446" s="131" t="str">
        <f>IFERROR(INDEX(القاعدة!F:F,MATCH(ahlamine!A446,القاعدة!$A:$A,0))," ")</f>
        <v xml:space="preserve"> </v>
      </c>
      <c r="G446" s="131" t="str">
        <f>IFERROR(INDEX(القاعدة!G:G,MATCH(ahlamine!A446,القاعدة!$A:$A,0))," ")</f>
        <v xml:space="preserve"> </v>
      </c>
      <c r="H446" s="131" t="str">
        <f>IFERROR(INDEX(القاعدة!H:H,MATCH(ahlamine!A446,القاعدة!$A:$A,0))," ")</f>
        <v xml:space="preserve"> </v>
      </c>
      <c r="I446" s="131" t="str">
        <f>IFERROR(INDEX(القاعدة!I:I,MATCH(ahlamine!A446,القاعدة!$A:$A,0))," ")</f>
        <v xml:space="preserve"> </v>
      </c>
      <c r="J446" s="135" t="str">
        <f>IFERROR(INDEX(القاعدة!J:J,MATCH(ahlamine!A446,القاعدة!$A:$A,0))," ")</f>
        <v xml:space="preserve"> </v>
      </c>
      <c r="K446" s="135" t="str">
        <f>IFERROR(INDEX(القاعدة!L:L,MATCH(ahlamine!A446,القاعدة!$A:$A,0))," ")</f>
        <v xml:space="preserve"> </v>
      </c>
      <c r="L446" s="136" t="str">
        <f t="shared" si="24"/>
        <v/>
      </c>
      <c r="M446" s="31" t="str">
        <f t="shared" si="25"/>
        <v/>
      </c>
      <c r="N446" s="141" t="str">
        <f>IFERROR(RANK(L446,ahlamine31)+COUNTIF($L$10:L446,L446)-1," ")</f>
        <v xml:space="preserve"> </v>
      </c>
      <c r="O446" s="141">
        <v>437</v>
      </c>
      <c r="P446" s="137"/>
    </row>
    <row r="447" spans="1:16" x14ac:dyDescent="0.3">
      <c r="A447" s="140" t="str">
        <f t="shared" si="23"/>
        <v>أهلامين_438</v>
      </c>
      <c r="B447" s="30" t="str">
        <f>C447&amp;"_"&amp;COUNTIF($C$10:$C$10:C447,C447)</f>
        <v xml:space="preserve"> _48</v>
      </c>
      <c r="C447" s="131" t="str">
        <f>IFERROR(INDEX(القاعدة!C:C,MATCH(ahlamine!A447,القاعدة!$A:$A,0))," ")</f>
        <v xml:space="preserve"> </v>
      </c>
      <c r="D447" s="131" t="str">
        <f>IFERROR(INDEX(القاعدة!D:D,MATCH(ahlamine!A447,القاعدة!$A:$A,0))," ")</f>
        <v xml:space="preserve"> </v>
      </c>
      <c r="E447" s="131" t="str">
        <f>IFERROR(INDEX(القاعدة!E:E,MATCH(ahlamine!A447,القاعدة!$A:$A,0))," ")</f>
        <v xml:space="preserve"> </v>
      </c>
      <c r="F447" s="131" t="str">
        <f>IFERROR(INDEX(القاعدة!F:F,MATCH(ahlamine!A447,القاعدة!$A:$A,0))," ")</f>
        <v xml:space="preserve"> </v>
      </c>
      <c r="G447" s="131" t="str">
        <f>IFERROR(INDEX(القاعدة!G:G,MATCH(ahlamine!A447,القاعدة!$A:$A,0))," ")</f>
        <v xml:space="preserve"> </v>
      </c>
      <c r="H447" s="131" t="str">
        <f>IFERROR(INDEX(القاعدة!H:H,MATCH(ahlamine!A447,القاعدة!$A:$A,0))," ")</f>
        <v xml:space="preserve"> </v>
      </c>
      <c r="I447" s="131" t="str">
        <f>IFERROR(INDEX(القاعدة!I:I,MATCH(ahlamine!A447,القاعدة!$A:$A,0))," ")</f>
        <v xml:space="preserve"> </v>
      </c>
      <c r="J447" s="135" t="str">
        <f>IFERROR(INDEX(القاعدة!J:J,MATCH(ahlamine!A447,القاعدة!$A:$A,0))," ")</f>
        <v xml:space="preserve"> </v>
      </c>
      <c r="K447" s="135" t="str">
        <f>IFERROR(INDEX(القاعدة!L:L,MATCH(ahlamine!A447,القاعدة!$A:$A,0))," ")</f>
        <v xml:space="preserve"> </v>
      </c>
      <c r="L447" s="136" t="str">
        <f t="shared" si="24"/>
        <v/>
      </c>
      <c r="M447" s="31" t="str">
        <f t="shared" si="25"/>
        <v/>
      </c>
      <c r="N447" s="141" t="str">
        <f>IFERROR(RANK(L447,ahlamine31)+COUNTIF($L$10:L447,L447)-1," ")</f>
        <v xml:space="preserve"> </v>
      </c>
      <c r="O447" s="141">
        <v>438</v>
      </c>
      <c r="P447" s="137"/>
    </row>
    <row r="448" spans="1:16" x14ac:dyDescent="0.3">
      <c r="A448" s="140" t="str">
        <f t="shared" si="23"/>
        <v>أهلامين_439</v>
      </c>
      <c r="B448" s="30" t="str">
        <f>C448&amp;"_"&amp;COUNTIF($C$10:$C$10:C448,C448)</f>
        <v xml:space="preserve"> _49</v>
      </c>
      <c r="C448" s="131" t="str">
        <f>IFERROR(INDEX(القاعدة!C:C,MATCH(ahlamine!A448,القاعدة!$A:$A,0))," ")</f>
        <v xml:space="preserve"> </v>
      </c>
      <c r="D448" s="131" t="str">
        <f>IFERROR(INDEX(القاعدة!D:D,MATCH(ahlamine!A448,القاعدة!$A:$A,0))," ")</f>
        <v xml:space="preserve"> </v>
      </c>
      <c r="E448" s="131" t="str">
        <f>IFERROR(INDEX(القاعدة!E:E,MATCH(ahlamine!A448,القاعدة!$A:$A,0))," ")</f>
        <v xml:space="preserve"> </v>
      </c>
      <c r="F448" s="131" t="str">
        <f>IFERROR(INDEX(القاعدة!F:F,MATCH(ahlamine!A448,القاعدة!$A:$A,0))," ")</f>
        <v xml:space="preserve"> </v>
      </c>
      <c r="G448" s="131" t="str">
        <f>IFERROR(INDEX(القاعدة!G:G,MATCH(ahlamine!A448,القاعدة!$A:$A,0))," ")</f>
        <v xml:space="preserve"> </v>
      </c>
      <c r="H448" s="131" t="str">
        <f>IFERROR(INDEX(القاعدة!H:H,MATCH(ahlamine!A448,القاعدة!$A:$A,0))," ")</f>
        <v xml:space="preserve"> </v>
      </c>
      <c r="I448" s="131" t="str">
        <f>IFERROR(INDEX(القاعدة!I:I,MATCH(ahlamine!A448,القاعدة!$A:$A,0))," ")</f>
        <v xml:space="preserve"> </v>
      </c>
      <c r="J448" s="135" t="str">
        <f>IFERROR(INDEX(القاعدة!J:J,MATCH(ahlamine!A448,القاعدة!$A:$A,0))," ")</f>
        <v xml:space="preserve"> </v>
      </c>
      <c r="K448" s="135" t="str">
        <f>IFERROR(INDEX(القاعدة!L:L,MATCH(ahlamine!A448,القاعدة!$A:$A,0))," ")</f>
        <v xml:space="preserve"> </v>
      </c>
      <c r="L448" s="136" t="str">
        <f t="shared" si="24"/>
        <v/>
      </c>
      <c r="M448" s="31" t="str">
        <f t="shared" si="25"/>
        <v/>
      </c>
      <c r="N448" s="141" t="str">
        <f>IFERROR(RANK(L448,ahlamine31)+COUNTIF($L$10:L448,L448)-1," ")</f>
        <v xml:space="preserve"> </v>
      </c>
      <c r="O448" s="141">
        <v>439</v>
      </c>
      <c r="P448" s="137"/>
    </row>
    <row r="449" spans="1:16" x14ac:dyDescent="0.3">
      <c r="A449" s="140" t="str">
        <f t="shared" si="23"/>
        <v>أهلامين_440</v>
      </c>
      <c r="B449" s="30" t="str">
        <f>C449&amp;"_"&amp;COUNTIF($C$10:$C$10:C449,C449)</f>
        <v xml:space="preserve"> _50</v>
      </c>
      <c r="C449" s="131" t="str">
        <f>IFERROR(INDEX(القاعدة!C:C,MATCH(ahlamine!A449,القاعدة!$A:$A,0))," ")</f>
        <v xml:space="preserve"> </v>
      </c>
      <c r="D449" s="131" t="str">
        <f>IFERROR(INDEX(القاعدة!D:D,MATCH(ahlamine!A449,القاعدة!$A:$A,0))," ")</f>
        <v xml:space="preserve"> </v>
      </c>
      <c r="E449" s="131" t="str">
        <f>IFERROR(INDEX(القاعدة!E:E,MATCH(ahlamine!A449,القاعدة!$A:$A,0))," ")</f>
        <v xml:space="preserve"> </v>
      </c>
      <c r="F449" s="131" t="str">
        <f>IFERROR(INDEX(القاعدة!F:F,MATCH(ahlamine!A449,القاعدة!$A:$A,0))," ")</f>
        <v xml:space="preserve"> </v>
      </c>
      <c r="G449" s="131" t="str">
        <f>IFERROR(INDEX(القاعدة!G:G,MATCH(ahlamine!A449,القاعدة!$A:$A,0))," ")</f>
        <v xml:space="preserve"> </v>
      </c>
      <c r="H449" s="131" t="str">
        <f>IFERROR(INDEX(القاعدة!H:H,MATCH(ahlamine!A449,القاعدة!$A:$A,0))," ")</f>
        <v xml:space="preserve"> </v>
      </c>
      <c r="I449" s="131" t="str">
        <f>IFERROR(INDEX(القاعدة!I:I,MATCH(ahlamine!A449,القاعدة!$A:$A,0))," ")</f>
        <v xml:space="preserve"> </v>
      </c>
      <c r="J449" s="135" t="str">
        <f>IFERROR(INDEX(القاعدة!J:J,MATCH(ahlamine!A449,القاعدة!$A:$A,0))," ")</f>
        <v xml:space="preserve"> </v>
      </c>
      <c r="K449" s="135" t="str">
        <f>IFERROR(INDEX(القاعدة!L:L,MATCH(ahlamine!A449,القاعدة!$A:$A,0))," ")</f>
        <v xml:space="preserve"> </v>
      </c>
      <c r="L449" s="136" t="str">
        <f t="shared" si="24"/>
        <v/>
      </c>
      <c r="M449" s="31" t="str">
        <f t="shared" si="25"/>
        <v/>
      </c>
      <c r="N449" s="141" t="str">
        <f>IFERROR(RANK(L449,ahlamine31)+COUNTIF($L$10:L449,L449)-1," ")</f>
        <v xml:space="preserve"> </v>
      </c>
      <c r="O449" s="141">
        <v>440</v>
      </c>
      <c r="P449" s="137"/>
    </row>
    <row r="450" spans="1:16" x14ac:dyDescent="0.3">
      <c r="A450" s="140" t="str">
        <f t="shared" si="23"/>
        <v>أهلامين_441</v>
      </c>
      <c r="B450" s="30" t="str">
        <f>C450&amp;"_"&amp;COUNTIF($C$10:$C$10:C450,C450)</f>
        <v xml:space="preserve"> _51</v>
      </c>
      <c r="C450" s="131" t="str">
        <f>IFERROR(INDEX(القاعدة!C:C,MATCH(ahlamine!A450,القاعدة!$A:$A,0))," ")</f>
        <v xml:space="preserve"> </v>
      </c>
      <c r="D450" s="131" t="str">
        <f>IFERROR(INDEX(القاعدة!D:D,MATCH(ahlamine!A450,القاعدة!$A:$A,0))," ")</f>
        <v xml:space="preserve"> </v>
      </c>
      <c r="E450" s="131" t="str">
        <f>IFERROR(INDEX(القاعدة!E:E,MATCH(ahlamine!A450,القاعدة!$A:$A,0))," ")</f>
        <v xml:space="preserve"> </v>
      </c>
      <c r="F450" s="131" t="str">
        <f>IFERROR(INDEX(القاعدة!F:F,MATCH(ahlamine!A450,القاعدة!$A:$A,0))," ")</f>
        <v xml:space="preserve"> </v>
      </c>
      <c r="G450" s="131" t="str">
        <f>IFERROR(INDEX(القاعدة!G:G,MATCH(ahlamine!A450,القاعدة!$A:$A,0))," ")</f>
        <v xml:space="preserve"> </v>
      </c>
      <c r="H450" s="131" t="str">
        <f>IFERROR(INDEX(القاعدة!H:H,MATCH(ahlamine!A450,القاعدة!$A:$A,0))," ")</f>
        <v xml:space="preserve"> </v>
      </c>
      <c r="I450" s="131" t="str">
        <f>IFERROR(INDEX(القاعدة!I:I,MATCH(ahlamine!A450,القاعدة!$A:$A,0))," ")</f>
        <v xml:space="preserve"> </v>
      </c>
      <c r="J450" s="135" t="str">
        <f>IFERROR(INDEX(القاعدة!J:J,MATCH(ahlamine!A450,القاعدة!$A:$A,0))," ")</f>
        <v xml:space="preserve"> </v>
      </c>
      <c r="K450" s="135" t="str">
        <f>IFERROR(INDEX(القاعدة!L:L,MATCH(ahlamine!A450,القاعدة!$A:$A,0))," ")</f>
        <v xml:space="preserve"> </v>
      </c>
      <c r="L450" s="136" t="str">
        <f t="shared" si="24"/>
        <v/>
      </c>
      <c r="M450" s="31" t="str">
        <f t="shared" si="25"/>
        <v/>
      </c>
      <c r="N450" s="141" t="str">
        <f>IFERROR(RANK(L450,ahlamine31)+COUNTIF($L$10:L450,L450)-1," ")</f>
        <v xml:space="preserve"> </v>
      </c>
      <c r="O450" s="141">
        <v>441</v>
      </c>
      <c r="P450" s="137"/>
    </row>
    <row r="451" spans="1:16" x14ac:dyDescent="0.3">
      <c r="A451" s="140" t="str">
        <f t="shared" si="23"/>
        <v>أهلامين_442</v>
      </c>
      <c r="B451" s="30" t="str">
        <f>C451&amp;"_"&amp;COUNTIF($C$10:$C$10:C451,C451)</f>
        <v xml:space="preserve"> _52</v>
      </c>
      <c r="C451" s="131" t="str">
        <f>IFERROR(INDEX(القاعدة!C:C,MATCH(ahlamine!A451,القاعدة!$A:$A,0))," ")</f>
        <v xml:space="preserve"> </v>
      </c>
      <c r="D451" s="131" t="str">
        <f>IFERROR(INDEX(القاعدة!D:D,MATCH(ahlamine!A451,القاعدة!$A:$A,0))," ")</f>
        <v xml:space="preserve"> </v>
      </c>
      <c r="E451" s="131" t="str">
        <f>IFERROR(INDEX(القاعدة!E:E,MATCH(ahlamine!A451,القاعدة!$A:$A,0))," ")</f>
        <v xml:space="preserve"> </v>
      </c>
      <c r="F451" s="131" t="str">
        <f>IFERROR(INDEX(القاعدة!F:F,MATCH(ahlamine!A451,القاعدة!$A:$A,0))," ")</f>
        <v xml:space="preserve"> </v>
      </c>
      <c r="G451" s="131" t="str">
        <f>IFERROR(INDEX(القاعدة!G:G,MATCH(ahlamine!A451,القاعدة!$A:$A,0))," ")</f>
        <v xml:space="preserve"> </v>
      </c>
      <c r="H451" s="131" t="str">
        <f>IFERROR(INDEX(القاعدة!H:H,MATCH(ahlamine!A451,القاعدة!$A:$A,0))," ")</f>
        <v xml:space="preserve"> </v>
      </c>
      <c r="I451" s="131" t="str">
        <f>IFERROR(INDEX(القاعدة!I:I,MATCH(ahlamine!A451,القاعدة!$A:$A,0))," ")</f>
        <v xml:space="preserve"> </v>
      </c>
      <c r="J451" s="135" t="str">
        <f>IFERROR(INDEX(القاعدة!J:J,MATCH(ahlamine!A451,القاعدة!$A:$A,0))," ")</f>
        <v xml:space="preserve"> </v>
      </c>
      <c r="K451" s="135" t="str">
        <f>IFERROR(INDEX(القاعدة!L:L,MATCH(ahlamine!A451,القاعدة!$A:$A,0))," ")</f>
        <v xml:space="preserve"> </v>
      </c>
      <c r="L451" s="136" t="str">
        <f t="shared" si="24"/>
        <v/>
      </c>
      <c r="M451" s="31" t="str">
        <f t="shared" si="25"/>
        <v/>
      </c>
      <c r="N451" s="141" t="str">
        <f>IFERROR(RANK(L451,ahlamine31)+COUNTIF($L$10:L451,L451)-1," ")</f>
        <v xml:space="preserve"> </v>
      </c>
      <c r="O451" s="141">
        <v>442</v>
      </c>
      <c r="P451" s="137"/>
    </row>
    <row r="452" spans="1:16" x14ac:dyDescent="0.3">
      <c r="A452" s="140" t="str">
        <f t="shared" si="23"/>
        <v>أهلامين_443</v>
      </c>
      <c r="B452" s="30" t="str">
        <f>C452&amp;"_"&amp;COUNTIF($C$10:$C$10:C452,C452)</f>
        <v xml:space="preserve"> _53</v>
      </c>
      <c r="C452" s="131" t="str">
        <f>IFERROR(INDEX(القاعدة!C:C,MATCH(ahlamine!A452,القاعدة!$A:$A,0))," ")</f>
        <v xml:space="preserve"> </v>
      </c>
      <c r="D452" s="131" t="str">
        <f>IFERROR(INDEX(القاعدة!D:D,MATCH(ahlamine!A452,القاعدة!$A:$A,0))," ")</f>
        <v xml:space="preserve"> </v>
      </c>
      <c r="E452" s="131" t="str">
        <f>IFERROR(INDEX(القاعدة!E:E,MATCH(ahlamine!A452,القاعدة!$A:$A,0))," ")</f>
        <v xml:space="preserve"> </v>
      </c>
      <c r="F452" s="131" t="str">
        <f>IFERROR(INDEX(القاعدة!F:F,MATCH(ahlamine!A452,القاعدة!$A:$A,0))," ")</f>
        <v xml:space="preserve"> </v>
      </c>
      <c r="G452" s="131" t="str">
        <f>IFERROR(INDEX(القاعدة!G:G,MATCH(ahlamine!A452,القاعدة!$A:$A,0))," ")</f>
        <v xml:space="preserve"> </v>
      </c>
      <c r="H452" s="131" t="str">
        <f>IFERROR(INDEX(القاعدة!H:H,MATCH(ahlamine!A452,القاعدة!$A:$A,0))," ")</f>
        <v xml:space="preserve"> </v>
      </c>
      <c r="I452" s="131" t="str">
        <f>IFERROR(INDEX(القاعدة!I:I,MATCH(ahlamine!A452,القاعدة!$A:$A,0))," ")</f>
        <v xml:space="preserve"> </v>
      </c>
      <c r="J452" s="135" t="str">
        <f>IFERROR(INDEX(القاعدة!J:J,MATCH(ahlamine!A452,القاعدة!$A:$A,0))," ")</f>
        <v xml:space="preserve"> </v>
      </c>
      <c r="K452" s="135" t="str">
        <f>IFERROR(INDEX(القاعدة!L:L,MATCH(ahlamine!A452,القاعدة!$A:$A,0))," ")</f>
        <v xml:space="preserve"> </v>
      </c>
      <c r="L452" s="136" t="str">
        <f t="shared" si="24"/>
        <v/>
      </c>
      <c r="M452" s="31" t="str">
        <f t="shared" si="25"/>
        <v/>
      </c>
      <c r="N452" s="141" t="str">
        <f>IFERROR(RANK(L452,ahlamine31)+COUNTIF($L$10:L452,L452)-1," ")</f>
        <v xml:space="preserve"> </v>
      </c>
      <c r="O452" s="141">
        <v>443</v>
      </c>
      <c r="P452" s="137"/>
    </row>
    <row r="453" spans="1:16" x14ac:dyDescent="0.3">
      <c r="A453" s="140" t="str">
        <f t="shared" si="23"/>
        <v>أهلامين_444</v>
      </c>
      <c r="B453" s="30" t="str">
        <f>C453&amp;"_"&amp;COUNTIF($C$10:$C$10:C453,C453)</f>
        <v xml:space="preserve"> _54</v>
      </c>
      <c r="C453" s="131" t="str">
        <f>IFERROR(INDEX(القاعدة!C:C,MATCH(ahlamine!A453,القاعدة!$A:$A,0))," ")</f>
        <v xml:space="preserve"> </v>
      </c>
      <c r="D453" s="131" t="str">
        <f>IFERROR(INDEX(القاعدة!D:D,MATCH(ahlamine!A453,القاعدة!$A:$A,0))," ")</f>
        <v xml:space="preserve"> </v>
      </c>
      <c r="E453" s="131" t="str">
        <f>IFERROR(INDEX(القاعدة!E:E,MATCH(ahlamine!A453,القاعدة!$A:$A,0))," ")</f>
        <v xml:space="preserve"> </v>
      </c>
      <c r="F453" s="131" t="str">
        <f>IFERROR(INDEX(القاعدة!F:F,MATCH(ahlamine!A453,القاعدة!$A:$A,0))," ")</f>
        <v xml:space="preserve"> </v>
      </c>
      <c r="G453" s="131" t="str">
        <f>IFERROR(INDEX(القاعدة!G:G,MATCH(ahlamine!A453,القاعدة!$A:$A,0))," ")</f>
        <v xml:space="preserve"> </v>
      </c>
      <c r="H453" s="131" t="str">
        <f>IFERROR(INDEX(القاعدة!H:H,MATCH(ahlamine!A453,القاعدة!$A:$A,0))," ")</f>
        <v xml:space="preserve"> </v>
      </c>
      <c r="I453" s="131" t="str">
        <f>IFERROR(INDEX(القاعدة!I:I,MATCH(ahlamine!A453,القاعدة!$A:$A,0))," ")</f>
        <v xml:space="preserve"> </v>
      </c>
      <c r="J453" s="135" t="str">
        <f>IFERROR(INDEX(القاعدة!J:J,MATCH(ahlamine!A453,القاعدة!$A:$A,0))," ")</f>
        <v xml:space="preserve"> </v>
      </c>
      <c r="K453" s="135" t="str">
        <f>IFERROR(INDEX(القاعدة!L:L,MATCH(ahlamine!A453,القاعدة!$A:$A,0))," ")</f>
        <v xml:space="preserve"> </v>
      </c>
      <c r="L453" s="136" t="str">
        <f t="shared" si="24"/>
        <v/>
      </c>
      <c r="M453" s="31" t="str">
        <f t="shared" si="25"/>
        <v/>
      </c>
      <c r="N453" s="141" t="str">
        <f>IFERROR(RANK(L453,ahlamine31)+COUNTIF($L$10:L453,L453)-1," ")</f>
        <v xml:space="preserve"> </v>
      </c>
      <c r="O453" s="141">
        <v>444</v>
      </c>
      <c r="P453" s="137"/>
    </row>
    <row r="454" spans="1:16" x14ac:dyDescent="0.3">
      <c r="A454" s="140" t="str">
        <f t="shared" si="23"/>
        <v>أهلامين_445</v>
      </c>
      <c r="B454" s="30" t="str">
        <f>C454&amp;"_"&amp;COUNTIF($C$10:$C$10:C454,C454)</f>
        <v xml:space="preserve"> _55</v>
      </c>
      <c r="C454" s="131" t="str">
        <f>IFERROR(INDEX(القاعدة!C:C,MATCH(ahlamine!A454,القاعدة!$A:$A,0))," ")</f>
        <v xml:space="preserve"> </v>
      </c>
      <c r="D454" s="131" t="str">
        <f>IFERROR(INDEX(القاعدة!D:D,MATCH(ahlamine!A454,القاعدة!$A:$A,0))," ")</f>
        <v xml:space="preserve"> </v>
      </c>
      <c r="E454" s="131" t="str">
        <f>IFERROR(INDEX(القاعدة!E:E,MATCH(ahlamine!A454,القاعدة!$A:$A,0))," ")</f>
        <v xml:space="preserve"> </v>
      </c>
      <c r="F454" s="131" t="str">
        <f>IFERROR(INDEX(القاعدة!F:F,MATCH(ahlamine!A454,القاعدة!$A:$A,0))," ")</f>
        <v xml:space="preserve"> </v>
      </c>
      <c r="G454" s="131" t="str">
        <f>IFERROR(INDEX(القاعدة!G:G,MATCH(ahlamine!A454,القاعدة!$A:$A,0))," ")</f>
        <v xml:space="preserve"> </v>
      </c>
      <c r="H454" s="131" t="str">
        <f>IFERROR(INDEX(القاعدة!H:H,MATCH(ahlamine!A454,القاعدة!$A:$A,0))," ")</f>
        <v xml:space="preserve"> </v>
      </c>
      <c r="I454" s="131" t="str">
        <f>IFERROR(INDEX(القاعدة!I:I,MATCH(ahlamine!A454,القاعدة!$A:$A,0))," ")</f>
        <v xml:space="preserve"> </v>
      </c>
      <c r="J454" s="135" t="str">
        <f>IFERROR(INDEX(القاعدة!J:J,MATCH(ahlamine!A454,القاعدة!$A:$A,0))," ")</f>
        <v xml:space="preserve"> </v>
      </c>
      <c r="K454" s="135" t="str">
        <f>IFERROR(INDEX(القاعدة!L:L,MATCH(ahlamine!A454,القاعدة!$A:$A,0))," ")</f>
        <v xml:space="preserve"> </v>
      </c>
      <c r="L454" s="136" t="str">
        <f t="shared" si="24"/>
        <v/>
      </c>
      <c r="M454" s="31" t="str">
        <f t="shared" si="25"/>
        <v/>
      </c>
      <c r="N454" s="141" t="str">
        <f>IFERROR(RANK(L454,ahlamine31)+COUNTIF($L$10:L454,L454)-1," ")</f>
        <v xml:space="preserve"> </v>
      </c>
      <c r="O454" s="141">
        <v>445</v>
      </c>
      <c r="P454" s="137"/>
    </row>
    <row r="455" spans="1:16" x14ac:dyDescent="0.3">
      <c r="A455" s="140" t="str">
        <f t="shared" si="23"/>
        <v>أهلامين_446</v>
      </c>
      <c r="B455" s="30" t="str">
        <f>C455&amp;"_"&amp;COUNTIF($C$10:$C$10:C455,C455)</f>
        <v xml:space="preserve"> _56</v>
      </c>
      <c r="C455" s="131" t="str">
        <f>IFERROR(INDEX(القاعدة!C:C,MATCH(ahlamine!A455,القاعدة!$A:$A,0))," ")</f>
        <v xml:space="preserve"> </v>
      </c>
      <c r="D455" s="131" t="str">
        <f>IFERROR(INDEX(القاعدة!D:D,MATCH(ahlamine!A455,القاعدة!$A:$A,0))," ")</f>
        <v xml:space="preserve"> </v>
      </c>
      <c r="E455" s="131" t="str">
        <f>IFERROR(INDEX(القاعدة!E:E,MATCH(ahlamine!A455,القاعدة!$A:$A,0))," ")</f>
        <v xml:space="preserve"> </v>
      </c>
      <c r="F455" s="131" t="str">
        <f>IFERROR(INDEX(القاعدة!F:F,MATCH(ahlamine!A455,القاعدة!$A:$A,0))," ")</f>
        <v xml:space="preserve"> </v>
      </c>
      <c r="G455" s="131" t="str">
        <f>IFERROR(INDEX(القاعدة!G:G,MATCH(ahlamine!A455,القاعدة!$A:$A,0))," ")</f>
        <v xml:space="preserve"> </v>
      </c>
      <c r="H455" s="131" t="str">
        <f>IFERROR(INDEX(القاعدة!H:H,MATCH(ahlamine!A455,القاعدة!$A:$A,0))," ")</f>
        <v xml:space="preserve"> </v>
      </c>
      <c r="I455" s="131" t="str">
        <f>IFERROR(INDEX(القاعدة!I:I,MATCH(ahlamine!A455,القاعدة!$A:$A,0))," ")</f>
        <v xml:space="preserve"> </v>
      </c>
      <c r="J455" s="135" t="str">
        <f>IFERROR(INDEX(القاعدة!J:J,MATCH(ahlamine!A455,القاعدة!$A:$A,0))," ")</f>
        <v xml:space="preserve"> </v>
      </c>
      <c r="K455" s="135" t="str">
        <f>IFERROR(INDEX(القاعدة!L:L,MATCH(ahlamine!A455,القاعدة!$A:$A,0))," ")</f>
        <v xml:space="preserve"> </v>
      </c>
      <c r="L455" s="136" t="str">
        <f t="shared" si="24"/>
        <v/>
      </c>
      <c r="M455" s="31" t="str">
        <f t="shared" si="25"/>
        <v/>
      </c>
      <c r="N455" s="141" t="str">
        <f>IFERROR(RANK(L455,ahlamine31)+COUNTIF($L$10:L455,L455)-1," ")</f>
        <v xml:space="preserve"> </v>
      </c>
      <c r="O455" s="141">
        <v>446</v>
      </c>
      <c r="P455" s="137"/>
    </row>
    <row r="456" spans="1:16" x14ac:dyDescent="0.3">
      <c r="A456" s="140" t="str">
        <f t="shared" si="23"/>
        <v>أهلامين_447</v>
      </c>
      <c r="B456" s="30" t="str">
        <f>C456&amp;"_"&amp;COUNTIF($C$10:$C$10:C456,C456)</f>
        <v xml:space="preserve"> _57</v>
      </c>
      <c r="C456" s="131" t="str">
        <f>IFERROR(INDEX(القاعدة!C:C,MATCH(ahlamine!A456,القاعدة!$A:$A,0))," ")</f>
        <v xml:space="preserve"> </v>
      </c>
      <c r="D456" s="131" t="str">
        <f>IFERROR(INDEX(القاعدة!D:D,MATCH(ahlamine!A456,القاعدة!$A:$A,0))," ")</f>
        <v xml:space="preserve"> </v>
      </c>
      <c r="E456" s="131" t="str">
        <f>IFERROR(INDEX(القاعدة!E:E,MATCH(ahlamine!A456,القاعدة!$A:$A,0))," ")</f>
        <v xml:space="preserve"> </v>
      </c>
      <c r="F456" s="131" t="str">
        <f>IFERROR(INDEX(القاعدة!F:F,MATCH(ahlamine!A456,القاعدة!$A:$A,0))," ")</f>
        <v xml:space="preserve"> </v>
      </c>
      <c r="G456" s="131" t="str">
        <f>IFERROR(INDEX(القاعدة!G:G,MATCH(ahlamine!A456,القاعدة!$A:$A,0))," ")</f>
        <v xml:space="preserve"> </v>
      </c>
      <c r="H456" s="131" t="str">
        <f>IFERROR(INDEX(القاعدة!H:H,MATCH(ahlamine!A456,القاعدة!$A:$A,0))," ")</f>
        <v xml:space="preserve"> </v>
      </c>
      <c r="I456" s="131" t="str">
        <f>IFERROR(INDEX(القاعدة!I:I,MATCH(ahlamine!A456,القاعدة!$A:$A,0))," ")</f>
        <v xml:space="preserve"> </v>
      </c>
      <c r="J456" s="135" t="str">
        <f>IFERROR(INDEX(القاعدة!J:J,MATCH(ahlamine!A456,القاعدة!$A:$A,0))," ")</f>
        <v xml:space="preserve"> </v>
      </c>
      <c r="K456" s="135" t="str">
        <f>IFERROR(INDEX(القاعدة!L:L,MATCH(ahlamine!A456,القاعدة!$A:$A,0))," ")</f>
        <v xml:space="preserve"> </v>
      </c>
      <c r="L456" s="136" t="str">
        <f t="shared" si="24"/>
        <v/>
      </c>
      <c r="M456" s="31" t="str">
        <f t="shared" si="25"/>
        <v/>
      </c>
      <c r="N456" s="141" t="str">
        <f>IFERROR(RANK(L456,ahlamine31)+COUNTIF($L$10:L456,L456)-1," ")</f>
        <v xml:space="preserve"> </v>
      </c>
      <c r="O456" s="141">
        <v>447</v>
      </c>
      <c r="P456" s="137"/>
    </row>
    <row r="457" spans="1:16" x14ac:dyDescent="0.3">
      <c r="A457" s="140" t="str">
        <f t="shared" si="23"/>
        <v>أهلامين_448</v>
      </c>
      <c r="B457" s="30" t="str">
        <f>C457&amp;"_"&amp;COUNTIF($C$10:$C$10:C457,C457)</f>
        <v xml:space="preserve"> _58</v>
      </c>
      <c r="C457" s="131" t="str">
        <f>IFERROR(INDEX(القاعدة!C:C,MATCH(ahlamine!A457,القاعدة!$A:$A,0))," ")</f>
        <v xml:space="preserve"> </v>
      </c>
      <c r="D457" s="131" t="str">
        <f>IFERROR(INDEX(القاعدة!D:D,MATCH(ahlamine!A457,القاعدة!$A:$A,0))," ")</f>
        <v xml:space="preserve"> </v>
      </c>
      <c r="E457" s="131" t="str">
        <f>IFERROR(INDEX(القاعدة!E:E,MATCH(ahlamine!A457,القاعدة!$A:$A,0))," ")</f>
        <v xml:space="preserve"> </v>
      </c>
      <c r="F457" s="131" t="str">
        <f>IFERROR(INDEX(القاعدة!F:F,MATCH(ahlamine!A457,القاعدة!$A:$A,0))," ")</f>
        <v xml:space="preserve"> </v>
      </c>
      <c r="G457" s="131" t="str">
        <f>IFERROR(INDEX(القاعدة!G:G,MATCH(ahlamine!A457,القاعدة!$A:$A,0))," ")</f>
        <v xml:space="preserve"> </v>
      </c>
      <c r="H457" s="131" t="str">
        <f>IFERROR(INDEX(القاعدة!H:H,MATCH(ahlamine!A457,القاعدة!$A:$A,0))," ")</f>
        <v xml:space="preserve"> </v>
      </c>
      <c r="I457" s="131" t="str">
        <f>IFERROR(INDEX(القاعدة!I:I,MATCH(ahlamine!A457,القاعدة!$A:$A,0))," ")</f>
        <v xml:space="preserve"> </v>
      </c>
      <c r="J457" s="135" t="str">
        <f>IFERROR(INDEX(القاعدة!J:J,MATCH(ahlamine!A457,القاعدة!$A:$A,0))," ")</f>
        <v xml:space="preserve"> </v>
      </c>
      <c r="K457" s="135" t="str">
        <f>IFERROR(INDEX(القاعدة!L:L,MATCH(ahlamine!A457,القاعدة!$A:$A,0))," ")</f>
        <v xml:space="preserve"> </v>
      </c>
      <c r="L457" s="136" t="str">
        <f t="shared" si="24"/>
        <v/>
      </c>
      <c r="M457" s="31" t="str">
        <f t="shared" si="25"/>
        <v/>
      </c>
      <c r="N457" s="141" t="str">
        <f>IFERROR(RANK(L457,ahlamine31)+COUNTIF($L$10:L457,L457)-1," ")</f>
        <v xml:space="preserve"> </v>
      </c>
      <c r="O457" s="141">
        <v>448</v>
      </c>
      <c r="P457" s="137"/>
    </row>
    <row r="458" spans="1:16" x14ac:dyDescent="0.3">
      <c r="A458" s="140" t="str">
        <f t="shared" si="23"/>
        <v>أهلامين_449</v>
      </c>
      <c r="B458" s="30" t="str">
        <f>C458&amp;"_"&amp;COUNTIF($C$10:$C$10:C458,C458)</f>
        <v xml:space="preserve"> _59</v>
      </c>
      <c r="C458" s="131" t="str">
        <f>IFERROR(INDEX(القاعدة!C:C,MATCH(ahlamine!A458,القاعدة!$A:$A,0))," ")</f>
        <v xml:space="preserve"> </v>
      </c>
      <c r="D458" s="131" t="str">
        <f>IFERROR(INDEX(القاعدة!D:D,MATCH(ahlamine!A458,القاعدة!$A:$A,0))," ")</f>
        <v xml:space="preserve"> </v>
      </c>
      <c r="E458" s="131" t="str">
        <f>IFERROR(INDEX(القاعدة!E:E,MATCH(ahlamine!A458,القاعدة!$A:$A,0))," ")</f>
        <v xml:space="preserve"> </v>
      </c>
      <c r="F458" s="131" t="str">
        <f>IFERROR(INDEX(القاعدة!F:F,MATCH(ahlamine!A458,القاعدة!$A:$A,0))," ")</f>
        <v xml:space="preserve"> </v>
      </c>
      <c r="G458" s="131" t="str">
        <f>IFERROR(INDEX(القاعدة!G:G,MATCH(ahlamine!A458,القاعدة!$A:$A,0))," ")</f>
        <v xml:space="preserve"> </v>
      </c>
      <c r="H458" s="131" t="str">
        <f>IFERROR(INDEX(القاعدة!H:H,MATCH(ahlamine!A458,القاعدة!$A:$A,0))," ")</f>
        <v xml:space="preserve"> </v>
      </c>
      <c r="I458" s="131" t="str">
        <f>IFERROR(INDEX(القاعدة!I:I,MATCH(ahlamine!A458,القاعدة!$A:$A,0))," ")</f>
        <v xml:space="preserve"> </v>
      </c>
      <c r="J458" s="135" t="str">
        <f>IFERROR(INDEX(القاعدة!J:J,MATCH(ahlamine!A458,القاعدة!$A:$A,0))," ")</f>
        <v xml:space="preserve"> </v>
      </c>
      <c r="K458" s="135" t="str">
        <f>IFERROR(INDEX(القاعدة!L:L,MATCH(ahlamine!A458,القاعدة!$A:$A,0))," ")</f>
        <v xml:space="preserve"> </v>
      </c>
      <c r="L458" s="136" t="str">
        <f t="shared" si="24"/>
        <v/>
      </c>
      <c r="M458" s="31" t="str">
        <f t="shared" si="25"/>
        <v/>
      </c>
      <c r="N458" s="141" t="str">
        <f>IFERROR(RANK(L458,ahlamine31)+COUNTIF($L$10:L458,L458)-1," ")</f>
        <v xml:space="preserve"> </v>
      </c>
      <c r="O458" s="141">
        <v>449</v>
      </c>
      <c r="P458" s="137"/>
    </row>
    <row r="459" spans="1:16" x14ac:dyDescent="0.3">
      <c r="A459" s="140" t="str">
        <f t="shared" ref="A459:A522" si="26">$R$6&amp;"_"&amp;O459</f>
        <v>أهلامين_450</v>
      </c>
      <c r="B459" s="30" t="str">
        <f>C459&amp;"_"&amp;COUNTIF($C$10:$C$10:C459,C459)</f>
        <v xml:space="preserve"> _60</v>
      </c>
      <c r="C459" s="131" t="str">
        <f>IFERROR(INDEX(القاعدة!C:C,MATCH(ahlamine!A459,القاعدة!$A:$A,0))," ")</f>
        <v xml:space="preserve"> </v>
      </c>
      <c r="D459" s="131" t="str">
        <f>IFERROR(INDEX(القاعدة!D:D,MATCH(ahlamine!A459,القاعدة!$A:$A,0))," ")</f>
        <v xml:space="preserve"> </v>
      </c>
      <c r="E459" s="131" t="str">
        <f>IFERROR(INDEX(القاعدة!E:E,MATCH(ahlamine!A459,القاعدة!$A:$A,0))," ")</f>
        <v xml:space="preserve"> </v>
      </c>
      <c r="F459" s="131" t="str">
        <f>IFERROR(INDEX(القاعدة!F:F,MATCH(ahlamine!A459,القاعدة!$A:$A,0))," ")</f>
        <v xml:space="preserve"> </v>
      </c>
      <c r="G459" s="131" t="str">
        <f>IFERROR(INDEX(القاعدة!G:G,MATCH(ahlamine!A459,القاعدة!$A:$A,0))," ")</f>
        <v xml:space="preserve"> </v>
      </c>
      <c r="H459" s="131" t="str">
        <f>IFERROR(INDEX(القاعدة!H:H,MATCH(ahlamine!A459,القاعدة!$A:$A,0))," ")</f>
        <v xml:space="preserve"> </v>
      </c>
      <c r="I459" s="131" t="str">
        <f>IFERROR(INDEX(القاعدة!I:I,MATCH(ahlamine!A459,القاعدة!$A:$A,0))," ")</f>
        <v xml:space="preserve"> </v>
      </c>
      <c r="J459" s="135" t="str">
        <f>IFERROR(INDEX(القاعدة!J:J,MATCH(ahlamine!A459,القاعدة!$A:$A,0))," ")</f>
        <v xml:space="preserve"> </v>
      </c>
      <c r="K459" s="135" t="str">
        <f>IFERROR(INDEX(القاعدة!L:L,MATCH(ahlamine!A459,القاعدة!$A:$A,0))," ")</f>
        <v xml:space="preserve"> </v>
      </c>
      <c r="L459" s="136" t="str">
        <f t="shared" ref="L459:L522" si="27">IFERROR(AVERAGE(J459:K459),"")</f>
        <v/>
      </c>
      <c r="M459" s="31" t="str">
        <f t="shared" ref="M459:M522" si="28">IF(ISBLANK(L459)," ",IF(L459&lt;=2.5,"توبيخ",IF(AND(L459&gt;=2.51,L459&lt;=3),"إنذار",IF(AND(L459&gt;=3.001,L459&lt;=4),"تنبيه",IF(AND(L459&gt;=6,L459&lt;=6.99),"لوحة الشرف",IF(AND(L459&gt;=7,L459&lt;=7.99),"تشجيع",IF(AND(L459&gt;=8,L459&lt;=9.99),"تنويه","")))))))</f>
        <v/>
      </c>
      <c r="N459" s="141" t="str">
        <f>IFERROR(RANK(L459,ahlamine31)+COUNTIF($L$10:L459,L459)-1," ")</f>
        <v xml:space="preserve"> </v>
      </c>
      <c r="O459" s="141">
        <v>450</v>
      </c>
      <c r="P459" s="137"/>
    </row>
    <row r="460" spans="1:16" x14ac:dyDescent="0.3">
      <c r="A460" s="140" t="str">
        <f t="shared" si="26"/>
        <v>أهلامين_451</v>
      </c>
      <c r="B460" s="30" t="str">
        <f>C460&amp;"_"&amp;COUNTIF($C$10:$C$10:C460,C460)</f>
        <v xml:space="preserve"> _61</v>
      </c>
      <c r="C460" s="131" t="str">
        <f>IFERROR(INDEX(القاعدة!C:C,MATCH(ahlamine!A460,القاعدة!$A:$A,0))," ")</f>
        <v xml:space="preserve"> </v>
      </c>
      <c r="D460" s="131" t="str">
        <f>IFERROR(INDEX(القاعدة!D:D,MATCH(ahlamine!A460,القاعدة!$A:$A,0))," ")</f>
        <v xml:space="preserve"> </v>
      </c>
      <c r="E460" s="131" t="str">
        <f>IFERROR(INDEX(القاعدة!E:E,MATCH(ahlamine!A460,القاعدة!$A:$A,0))," ")</f>
        <v xml:space="preserve"> </v>
      </c>
      <c r="F460" s="131" t="str">
        <f>IFERROR(INDEX(القاعدة!F:F,MATCH(ahlamine!A460,القاعدة!$A:$A,0))," ")</f>
        <v xml:space="preserve"> </v>
      </c>
      <c r="G460" s="131" t="str">
        <f>IFERROR(INDEX(القاعدة!G:G,MATCH(ahlamine!A460,القاعدة!$A:$A,0))," ")</f>
        <v xml:space="preserve"> </v>
      </c>
      <c r="H460" s="131" t="str">
        <f>IFERROR(INDEX(القاعدة!H:H,MATCH(ahlamine!A460,القاعدة!$A:$A,0))," ")</f>
        <v xml:space="preserve"> </v>
      </c>
      <c r="I460" s="131" t="str">
        <f>IFERROR(INDEX(القاعدة!I:I,MATCH(ahlamine!A460,القاعدة!$A:$A,0))," ")</f>
        <v xml:space="preserve"> </v>
      </c>
      <c r="J460" s="135" t="str">
        <f>IFERROR(INDEX(القاعدة!J:J,MATCH(ahlamine!A460,القاعدة!$A:$A,0))," ")</f>
        <v xml:space="preserve"> </v>
      </c>
      <c r="K460" s="135" t="str">
        <f>IFERROR(INDEX(القاعدة!L:L,MATCH(ahlamine!A460,القاعدة!$A:$A,0))," ")</f>
        <v xml:space="preserve"> </v>
      </c>
      <c r="L460" s="136" t="str">
        <f t="shared" si="27"/>
        <v/>
      </c>
      <c r="M460" s="31" t="str">
        <f t="shared" si="28"/>
        <v/>
      </c>
      <c r="N460" s="141" t="str">
        <f>IFERROR(RANK(L460,ahlamine31)+COUNTIF($L$10:L460,L460)-1," ")</f>
        <v xml:space="preserve"> </v>
      </c>
      <c r="O460" s="141">
        <v>451</v>
      </c>
      <c r="P460" s="137"/>
    </row>
    <row r="461" spans="1:16" x14ac:dyDescent="0.3">
      <c r="A461" s="140" t="str">
        <f t="shared" si="26"/>
        <v>أهلامين_452</v>
      </c>
      <c r="B461" s="30" t="str">
        <f>C461&amp;"_"&amp;COUNTIF($C$10:$C$10:C461,C461)</f>
        <v xml:space="preserve"> _62</v>
      </c>
      <c r="C461" s="131" t="str">
        <f>IFERROR(INDEX(القاعدة!C:C,MATCH(ahlamine!A461,القاعدة!$A:$A,0))," ")</f>
        <v xml:space="preserve"> </v>
      </c>
      <c r="D461" s="131" t="str">
        <f>IFERROR(INDEX(القاعدة!D:D,MATCH(ahlamine!A461,القاعدة!$A:$A,0))," ")</f>
        <v xml:space="preserve"> </v>
      </c>
      <c r="E461" s="131" t="str">
        <f>IFERROR(INDEX(القاعدة!E:E,MATCH(ahlamine!A461,القاعدة!$A:$A,0))," ")</f>
        <v xml:space="preserve"> </v>
      </c>
      <c r="F461" s="131" t="str">
        <f>IFERROR(INDEX(القاعدة!F:F,MATCH(ahlamine!A461,القاعدة!$A:$A,0))," ")</f>
        <v xml:space="preserve"> </v>
      </c>
      <c r="G461" s="131" t="str">
        <f>IFERROR(INDEX(القاعدة!G:G,MATCH(ahlamine!A461,القاعدة!$A:$A,0))," ")</f>
        <v xml:space="preserve"> </v>
      </c>
      <c r="H461" s="131" t="str">
        <f>IFERROR(INDEX(القاعدة!H:H,MATCH(ahlamine!A461,القاعدة!$A:$A,0))," ")</f>
        <v xml:space="preserve"> </v>
      </c>
      <c r="I461" s="131" t="str">
        <f>IFERROR(INDEX(القاعدة!I:I,MATCH(ahlamine!A461,القاعدة!$A:$A,0))," ")</f>
        <v xml:space="preserve"> </v>
      </c>
      <c r="J461" s="135" t="str">
        <f>IFERROR(INDEX(القاعدة!J:J,MATCH(ahlamine!A461,القاعدة!$A:$A,0))," ")</f>
        <v xml:space="preserve"> </v>
      </c>
      <c r="K461" s="135" t="str">
        <f>IFERROR(INDEX(القاعدة!L:L,MATCH(ahlamine!A461,القاعدة!$A:$A,0))," ")</f>
        <v xml:space="preserve"> </v>
      </c>
      <c r="L461" s="136" t="str">
        <f t="shared" si="27"/>
        <v/>
      </c>
      <c r="M461" s="31" t="str">
        <f t="shared" si="28"/>
        <v/>
      </c>
      <c r="N461" s="141" t="str">
        <f>IFERROR(RANK(L461,ahlamine31)+COUNTIF($L$10:L461,L461)-1," ")</f>
        <v xml:space="preserve"> </v>
      </c>
      <c r="O461" s="141">
        <v>452</v>
      </c>
      <c r="P461" s="137"/>
    </row>
    <row r="462" spans="1:16" x14ac:dyDescent="0.3">
      <c r="A462" s="140" t="str">
        <f t="shared" si="26"/>
        <v>أهلامين_453</v>
      </c>
      <c r="B462" s="30" t="str">
        <f>C462&amp;"_"&amp;COUNTIF($C$10:$C$10:C462,C462)</f>
        <v xml:space="preserve"> _63</v>
      </c>
      <c r="C462" s="131" t="str">
        <f>IFERROR(INDEX(القاعدة!C:C,MATCH(ahlamine!A462,القاعدة!$A:$A,0))," ")</f>
        <v xml:space="preserve"> </v>
      </c>
      <c r="D462" s="131" t="str">
        <f>IFERROR(INDEX(القاعدة!D:D,MATCH(ahlamine!A462,القاعدة!$A:$A,0))," ")</f>
        <v xml:space="preserve"> </v>
      </c>
      <c r="E462" s="131" t="str">
        <f>IFERROR(INDEX(القاعدة!E:E,MATCH(ahlamine!A462,القاعدة!$A:$A,0))," ")</f>
        <v xml:space="preserve"> </v>
      </c>
      <c r="F462" s="131" t="str">
        <f>IFERROR(INDEX(القاعدة!F:F,MATCH(ahlamine!A462,القاعدة!$A:$A,0))," ")</f>
        <v xml:space="preserve"> </v>
      </c>
      <c r="G462" s="131" t="str">
        <f>IFERROR(INDEX(القاعدة!G:G,MATCH(ahlamine!A462,القاعدة!$A:$A,0))," ")</f>
        <v xml:space="preserve"> </v>
      </c>
      <c r="H462" s="131" t="str">
        <f>IFERROR(INDEX(القاعدة!H:H,MATCH(ahlamine!A462,القاعدة!$A:$A,0))," ")</f>
        <v xml:space="preserve"> </v>
      </c>
      <c r="I462" s="131" t="str">
        <f>IFERROR(INDEX(القاعدة!I:I,MATCH(ahlamine!A462,القاعدة!$A:$A,0))," ")</f>
        <v xml:space="preserve"> </v>
      </c>
      <c r="J462" s="135" t="str">
        <f>IFERROR(INDEX(القاعدة!J:J,MATCH(ahlamine!A462,القاعدة!$A:$A,0))," ")</f>
        <v xml:space="preserve"> </v>
      </c>
      <c r="K462" s="135" t="str">
        <f>IFERROR(INDEX(القاعدة!L:L,MATCH(ahlamine!A462,القاعدة!$A:$A,0))," ")</f>
        <v xml:space="preserve"> </v>
      </c>
      <c r="L462" s="136" t="str">
        <f t="shared" si="27"/>
        <v/>
      </c>
      <c r="M462" s="31" t="str">
        <f t="shared" si="28"/>
        <v/>
      </c>
      <c r="N462" s="141" t="str">
        <f>IFERROR(RANK(L462,ahlamine31)+COUNTIF($L$10:L462,L462)-1," ")</f>
        <v xml:space="preserve"> </v>
      </c>
      <c r="O462" s="141">
        <v>453</v>
      </c>
      <c r="P462" s="137"/>
    </row>
    <row r="463" spans="1:16" x14ac:dyDescent="0.3">
      <c r="A463" s="140" t="str">
        <f t="shared" si="26"/>
        <v>أهلامين_454</v>
      </c>
      <c r="B463" s="30" t="str">
        <f>C463&amp;"_"&amp;COUNTIF($C$10:$C$10:C463,C463)</f>
        <v xml:space="preserve"> _64</v>
      </c>
      <c r="C463" s="131" t="str">
        <f>IFERROR(INDEX(القاعدة!C:C,MATCH(ahlamine!A463,القاعدة!$A:$A,0))," ")</f>
        <v xml:space="preserve"> </v>
      </c>
      <c r="D463" s="131" t="str">
        <f>IFERROR(INDEX(القاعدة!D:D,MATCH(ahlamine!A463,القاعدة!$A:$A,0))," ")</f>
        <v xml:space="preserve"> </v>
      </c>
      <c r="E463" s="131" t="str">
        <f>IFERROR(INDEX(القاعدة!E:E,MATCH(ahlamine!A463,القاعدة!$A:$A,0))," ")</f>
        <v xml:space="preserve"> </v>
      </c>
      <c r="F463" s="131" t="str">
        <f>IFERROR(INDEX(القاعدة!F:F,MATCH(ahlamine!A463,القاعدة!$A:$A,0))," ")</f>
        <v xml:space="preserve"> </v>
      </c>
      <c r="G463" s="131" t="str">
        <f>IFERROR(INDEX(القاعدة!G:G,MATCH(ahlamine!A463,القاعدة!$A:$A,0))," ")</f>
        <v xml:space="preserve"> </v>
      </c>
      <c r="H463" s="131" t="str">
        <f>IFERROR(INDEX(القاعدة!H:H,MATCH(ahlamine!A463,القاعدة!$A:$A,0))," ")</f>
        <v xml:space="preserve"> </v>
      </c>
      <c r="I463" s="131" t="str">
        <f>IFERROR(INDEX(القاعدة!I:I,MATCH(ahlamine!A463,القاعدة!$A:$A,0))," ")</f>
        <v xml:space="preserve"> </v>
      </c>
      <c r="J463" s="135" t="str">
        <f>IFERROR(INDEX(القاعدة!J:J,MATCH(ahlamine!A463,القاعدة!$A:$A,0))," ")</f>
        <v xml:space="preserve"> </v>
      </c>
      <c r="K463" s="135" t="str">
        <f>IFERROR(INDEX(القاعدة!L:L,MATCH(ahlamine!A463,القاعدة!$A:$A,0))," ")</f>
        <v xml:space="preserve"> </v>
      </c>
      <c r="L463" s="136" t="str">
        <f t="shared" si="27"/>
        <v/>
      </c>
      <c r="M463" s="31" t="str">
        <f t="shared" si="28"/>
        <v/>
      </c>
      <c r="N463" s="141" t="str">
        <f>IFERROR(RANK(L463,ahlamine31)+COUNTIF($L$10:L463,L463)-1," ")</f>
        <v xml:space="preserve"> </v>
      </c>
      <c r="O463" s="141">
        <v>454</v>
      </c>
      <c r="P463" s="137"/>
    </row>
    <row r="464" spans="1:16" x14ac:dyDescent="0.3">
      <c r="A464" s="140" t="str">
        <f t="shared" si="26"/>
        <v>أهلامين_455</v>
      </c>
      <c r="B464" s="30" t="str">
        <f>C464&amp;"_"&amp;COUNTIF($C$10:$C$10:C464,C464)</f>
        <v xml:space="preserve"> _65</v>
      </c>
      <c r="C464" s="131" t="str">
        <f>IFERROR(INDEX(القاعدة!C:C,MATCH(ahlamine!A464,القاعدة!$A:$A,0))," ")</f>
        <v xml:space="preserve"> </v>
      </c>
      <c r="D464" s="131" t="str">
        <f>IFERROR(INDEX(القاعدة!D:D,MATCH(ahlamine!A464,القاعدة!$A:$A,0))," ")</f>
        <v xml:space="preserve"> </v>
      </c>
      <c r="E464" s="131" t="str">
        <f>IFERROR(INDEX(القاعدة!E:E,MATCH(ahlamine!A464,القاعدة!$A:$A,0))," ")</f>
        <v xml:space="preserve"> </v>
      </c>
      <c r="F464" s="131" t="str">
        <f>IFERROR(INDEX(القاعدة!F:F,MATCH(ahlamine!A464,القاعدة!$A:$A,0))," ")</f>
        <v xml:space="preserve"> </v>
      </c>
      <c r="G464" s="131" t="str">
        <f>IFERROR(INDEX(القاعدة!G:G,MATCH(ahlamine!A464,القاعدة!$A:$A,0))," ")</f>
        <v xml:space="preserve"> </v>
      </c>
      <c r="H464" s="131" t="str">
        <f>IFERROR(INDEX(القاعدة!H:H,MATCH(ahlamine!A464,القاعدة!$A:$A,0))," ")</f>
        <v xml:space="preserve"> </v>
      </c>
      <c r="I464" s="131" t="str">
        <f>IFERROR(INDEX(القاعدة!I:I,MATCH(ahlamine!A464,القاعدة!$A:$A,0))," ")</f>
        <v xml:space="preserve"> </v>
      </c>
      <c r="J464" s="135" t="str">
        <f>IFERROR(INDEX(القاعدة!J:J,MATCH(ahlamine!A464,القاعدة!$A:$A,0))," ")</f>
        <v xml:space="preserve"> </v>
      </c>
      <c r="K464" s="135" t="str">
        <f>IFERROR(INDEX(القاعدة!L:L,MATCH(ahlamine!A464,القاعدة!$A:$A,0))," ")</f>
        <v xml:space="preserve"> </v>
      </c>
      <c r="L464" s="136" t="str">
        <f t="shared" si="27"/>
        <v/>
      </c>
      <c r="M464" s="31" t="str">
        <f t="shared" si="28"/>
        <v/>
      </c>
      <c r="N464" s="141" t="str">
        <f>IFERROR(RANK(L464,ahlamine31)+COUNTIF($L$10:L464,L464)-1," ")</f>
        <v xml:space="preserve"> </v>
      </c>
      <c r="O464" s="141">
        <v>455</v>
      </c>
      <c r="P464" s="137"/>
    </row>
    <row r="465" spans="1:16" x14ac:dyDescent="0.3">
      <c r="A465" s="140" t="str">
        <f t="shared" si="26"/>
        <v>أهلامين_456</v>
      </c>
      <c r="B465" s="30" t="str">
        <f>C465&amp;"_"&amp;COUNTIF($C$10:$C$10:C465,C465)</f>
        <v xml:space="preserve"> _66</v>
      </c>
      <c r="C465" s="131" t="str">
        <f>IFERROR(INDEX(القاعدة!C:C,MATCH(ahlamine!A465,القاعدة!$A:$A,0))," ")</f>
        <v xml:space="preserve"> </v>
      </c>
      <c r="D465" s="131" t="str">
        <f>IFERROR(INDEX(القاعدة!D:D,MATCH(ahlamine!A465,القاعدة!$A:$A,0))," ")</f>
        <v xml:space="preserve"> </v>
      </c>
      <c r="E465" s="131" t="str">
        <f>IFERROR(INDEX(القاعدة!E:E,MATCH(ahlamine!A465,القاعدة!$A:$A,0))," ")</f>
        <v xml:space="preserve"> </v>
      </c>
      <c r="F465" s="131" t="str">
        <f>IFERROR(INDEX(القاعدة!F:F,MATCH(ahlamine!A465,القاعدة!$A:$A,0))," ")</f>
        <v xml:space="preserve"> </v>
      </c>
      <c r="G465" s="131" t="str">
        <f>IFERROR(INDEX(القاعدة!G:G,MATCH(ahlamine!A465,القاعدة!$A:$A,0))," ")</f>
        <v xml:space="preserve"> </v>
      </c>
      <c r="H465" s="131" t="str">
        <f>IFERROR(INDEX(القاعدة!H:H,MATCH(ahlamine!A465,القاعدة!$A:$A,0))," ")</f>
        <v xml:space="preserve"> </v>
      </c>
      <c r="I465" s="131" t="str">
        <f>IFERROR(INDEX(القاعدة!I:I,MATCH(ahlamine!A465,القاعدة!$A:$A,0))," ")</f>
        <v xml:space="preserve"> </v>
      </c>
      <c r="J465" s="135" t="str">
        <f>IFERROR(INDEX(القاعدة!J:J,MATCH(ahlamine!A465,القاعدة!$A:$A,0))," ")</f>
        <v xml:space="preserve"> </v>
      </c>
      <c r="K465" s="135" t="str">
        <f>IFERROR(INDEX(القاعدة!L:L,MATCH(ahlamine!A465,القاعدة!$A:$A,0))," ")</f>
        <v xml:space="preserve"> </v>
      </c>
      <c r="L465" s="136" t="str">
        <f t="shared" si="27"/>
        <v/>
      </c>
      <c r="M465" s="31" t="str">
        <f t="shared" si="28"/>
        <v/>
      </c>
      <c r="N465" s="141" t="str">
        <f>IFERROR(RANK(L465,ahlamine31)+COUNTIF($L$10:L465,L465)-1," ")</f>
        <v xml:space="preserve"> </v>
      </c>
      <c r="O465" s="141">
        <v>456</v>
      </c>
      <c r="P465" s="137"/>
    </row>
    <row r="466" spans="1:16" x14ac:dyDescent="0.3">
      <c r="A466" s="140" t="str">
        <f t="shared" si="26"/>
        <v>أهلامين_457</v>
      </c>
      <c r="B466" s="30" t="str">
        <f>C466&amp;"_"&amp;COUNTIF($C$10:$C$10:C466,C466)</f>
        <v xml:space="preserve"> _67</v>
      </c>
      <c r="C466" s="131" t="str">
        <f>IFERROR(INDEX(القاعدة!C:C,MATCH(ahlamine!A466,القاعدة!$A:$A,0))," ")</f>
        <v xml:space="preserve"> </v>
      </c>
      <c r="D466" s="131" t="str">
        <f>IFERROR(INDEX(القاعدة!D:D,MATCH(ahlamine!A466,القاعدة!$A:$A,0))," ")</f>
        <v xml:space="preserve"> </v>
      </c>
      <c r="E466" s="131" t="str">
        <f>IFERROR(INDEX(القاعدة!E:E,MATCH(ahlamine!A466,القاعدة!$A:$A,0))," ")</f>
        <v xml:space="preserve"> </v>
      </c>
      <c r="F466" s="131" t="str">
        <f>IFERROR(INDEX(القاعدة!F:F,MATCH(ahlamine!A466,القاعدة!$A:$A,0))," ")</f>
        <v xml:space="preserve"> </v>
      </c>
      <c r="G466" s="131" t="str">
        <f>IFERROR(INDEX(القاعدة!G:G,MATCH(ahlamine!A466,القاعدة!$A:$A,0))," ")</f>
        <v xml:space="preserve"> </v>
      </c>
      <c r="H466" s="131" t="str">
        <f>IFERROR(INDEX(القاعدة!H:H,MATCH(ahlamine!A466,القاعدة!$A:$A,0))," ")</f>
        <v xml:space="preserve"> </v>
      </c>
      <c r="I466" s="131" t="str">
        <f>IFERROR(INDEX(القاعدة!I:I,MATCH(ahlamine!A466,القاعدة!$A:$A,0))," ")</f>
        <v xml:space="preserve"> </v>
      </c>
      <c r="J466" s="135" t="str">
        <f>IFERROR(INDEX(القاعدة!J:J,MATCH(ahlamine!A466,القاعدة!$A:$A,0))," ")</f>
        <v xml:space="preserve"> </v>
      </c>
      <c r="K466" s="135" t="str">
        <f>IFERROR(INDEX(القاعدة!L:L,MATCH(ahlamine!A466,القاعدة!$A:$A,0))," ")</f>
        <v xml:space="preserve"> </v>
      </c>
      <c r="L466" s="136" t="str">
        <f t="shared" si="27"/>
        <v/>
      </c>
      <c r="M466" s="31" t="str">
        <f t="shared" si="28"/>
        <v/>
      </c>
      <c r="N466" s="141" t="str">
        <f>IFERROR(RANK(L466,ahlamine31)+COUNTIF($L$10:L466,L466)-1," ")</f>
        <v xml:space="preserve"> </v>
      </c>
      <c r="O466" s="141">
        <v>457</v>
      </c>
      <c r="P466" s="137"/>
    </row>
    <row r="467" spans="1:16" x14ac:dyDescent="0.3">
      <c r="A467" s="140" t="str">
        <f t="shared" si="26"/>
        <v>أهلامين_458</v>
      </c>
      <c r="B467" s="30" t="str">
        <f>C467&amp;"_"&amp;COUNTIF($C$10:$C$10:C467,C467)</f>
        <v xml:space="preserve"> _68</v>
      </c>
      <c r="C467" s="131" t="str">
        <f>IFERROR(INDEX(القاعدة!C:C,MATCH(ahlamine!A467,القاعدة!$A:$A,0))," ")</f>
        <v xml:space="preserve"> </v>
      </c>
      <c r="D467" s="131" t="str">
        <f>IFERROR(INDEX(القاعدة!D:D,MATCH(ahlamine!A467,القاعدة!$A:$A,0))," ")</f>
        <v xml:space="preserve"> </v>
      </c>
      <c r="E467" s="131" t="str">
        <f>IFERROR(INDEX(القاعدة!E:E,MATCH(ahlamine!A467,القاعدة!$A:$A,0))," ")</f>
        <v xml:space="preserve"> </v>
      </c>
      <c r="F467" s="131" t="str">
        <f>IFERROR(INDEX(القاعدة!F:F,MATCH(ahlamine!A467,القاعدة!$A:$A,0))," ")</f>
        <v xml:space="preserve"> </v>
      </c>
      <c r="G467" s="131" t="str">
        <f>IFERROR(INDEX(القاعدة!G:G,MATCH(ahlamine!A467,القاعدة!$A:$A,0))," ")</f>
        <v xml:space="preserve"> </v>
      </c>
      <c r="H467" s="131" t="str">
        <f>IFERROR(INDEX(القاعدة!H:H,MATCH(ahlamine!A467,القاعدة!$A:$A,0))," ")</f>
        <v xml:space="preserve"> </v>
      </c>
      <c r="I467" s="131" t="str">
        <f>IFERROR(INDEX(القاعدة!I:I,MATCH(ahlamine!A467,القاعدة!$A:$A,0))," ")</f>
        <v xml:space="preserve"> </v>
      </c>
      <c r="J467" s="135" t="str">
        <f>IFERROR(INDEX(القاعدة!J:J,MATCH(ahlamine!A467,القاعدة!$A:$A,0))," ")</f>
        <v xml:space="preserve"> </v>
      </c>
      <c r="K467" s="135" t="str">
        <f>IFERROR(INDEX(القاعدة!L:L,MATCH(ahlamine!A467,القاعدة!$A:$A,0))," ")</f>
        <v xml:space="preserve"> </v>
      </c>
      <c r="L467" s="136" t="str">
        <f t="shared" si="27"/>
        <v/>
      </c>
      <c r="M467" s="31" t="str">
        <f t="shared" si="28"/>
        <v/>
      </c>
      <c r="N467" s="141" t="str">
        <f>IFERROR(RANK(L467,ahlamine31)+COUNTIF($L$10:L467,L467)-1," ")</f>
        <v xml:space="preserve"> </v>
      </c>
      <c r="O467" s="141">
        <v>458</v>
      </c>
      <c r="P467" s="137"/>
    </row>
    <row r="468" spans="1:16" x14ac:dyDescent="0.3">
      <c r="A468" s="140" t="str">
        <f t="shared" si="26"/>
        <v>أهلامين_459</v>
      </c>
      <c r="B468" s="30" t="str">
        <f>C468&amp;"_"&amp;COUNTIF($C$10:$C$10:C468,C468)</f>
        <v xml:space="preserve"> _69</v>
      </c>
      <c r="C468" s="131" t="str">
        <f>IFERROR(INDEX(القاعدة!C:C,MATCH(ahlamine!A468,القاعدة!$A:$A,0))," ")</f>
        <v xml:space="preserve"> </v>
      </c>
      <c r="D468" s="131" t="str">
        <f>IFERROR(INDEX(القاعدة!D:D,MATCH(ahlamine!A468,القاعدة!$A:$A,0))," ")</f>
        <v xml:space="preserve"> </v>
      </c>
      <c r="E468" s="131" t="str">
        <f>IFERROR(INDEX(القاعدة!E:E,MATCH(ahlamine!A468,القاعدة!$A:$A,0))," ")</f>
        <v xml:space="preserve"> </v>
      </c>
      <c r="F468" s="131" t="str">
        <f>IFERROR(INDEX(القاعدة!F:F,MATCH(ahlamine!A468,القاعدة!$A:$A,0))," ")</f>
        <v xml:space="preserve"> </v>
      </c>
      <c r="G468" s="131" t="str">
        <f>IFERROR(INDEX(القاعدة!G:G,MATCH(ahlamine!A468,القاعدة!$A:$A,0))," ")</f>
        <v xml:space="preserve"> </v>
      </c>
      <c r="H468" s="131" t="str">
        <f>IFERROR(INDEX(القاعدة!H:H,MATCH(ahlamine!A468,القاعدة!$A:$A,0))," ")</f>
        <v xml:space="preserve"> </v>
      </c>
      <c r="I468" s="131" t="str">
        <f>IFERROR(INDEX(القاعدة!I:I,MATCH(ahlamine!A468,القاعدة!$A:$A,0))," ")</f>
        <v xml:space="preserve"> </v>
      </c>
      <c r="J468" s="135" t="str">
        <f>IFERROR(INDEX(القاعدة!J:J,MATCH(ahlamine!A468,القاعدة!$A:$A,0))," ")</f>
        <v xml:space="preserve"> </v>
      </c>
      <c r="K468" s="135" t="str">
        <f>IFERROR(INDEX(القاعدة!L:L,MATCH(ahlamine!A468,القاعدة!$A:$A,0))," ")</f>
        <v xml:space="preserve"> </v>
      </c>
      <c r="L468" s="136" t="str">
        <f t="shared" si="27"/>
        <v/>
      </c>
      <c r="M468" s="31" t="str">
        <f t="shared" si="28"/>
        <v/>
      </c>
      <c r="N468" s="141" t="str">
        <f>IFERROR(RANK(L468,ahlamine31)+COUNTIF($L$10:L468,L468)-1," ")</f>
        <v xml:space="preserve"> </v>
      </c>
      <c r="O468" s="141">
        <v>459</v>
      </c>
      <c r="P468" s="137"/>
    </row>
    <row r="469" spans="1:16" x14ac:dyDescent="0.3">
      <c r="A469" s="140" t="str">
        <f t="shared" si="26"/>
        <v>أهلامين_460</v>
      </c>
      <c r="B469" s="30" t="str">
        <f>C469&amp;"_"&amp;COUNTIF($C$10:$C$10:C469,C469)</f>
        <v xml:space="preserve"> _70</v>
      </c>
      <c r="C469" s="131" t="str">
        <f>IFERROR(INDEX(القاعدة!C:C,MATCH(ahlamine!A469,القاعدة!$A:$A,0))," ")</f>
        <v xml:space="preserve"> </v>
      </c>
      <c r="D469" s="131" t="str">
        <f>IFERROR(INDEX(القاعدة!D:D,MATCH(ahlamine!A469,القاعدة!$A:$A,0))," ")</f>
        <v xml:space="preserve"> </v>
      </c>
      <c r="E469" s="131" t="str">
        <f>IFERROR(INDEX(القاعدة!E:E,MATCH(ahlamine!A469,القاعدة!$A:$A,0))," ")</f>
        <v xml:space="preserve"> </v>
      </c>
      <c r="F469" s="131" t="str">
        <f>IFERROR(INDEX(القاعدة!F:F,MATCH(ahlamine!A469,القاعدة!$A:$A,0))," ")</f>
        <v xml:space="preserve"> </v>
      </c>
      <c r="G469" s="131" t="str">
        <f>IFERROR(INDEX(القاعدة!G:G,MATCH(ahlamine!A469,القاعدة!$A:$A,0))," ")</f>
        <v xml:space="preserve"> </v>
      </c>
      <c r="H469" s="131" t="str">
        <f>IFERROR(INDEX(القاعدة!H:H,MATCH(ahlamine!A469,القاعدة!$A:$A,0))," ")</f>
        <v xml:space="preserve"> </v>
      </c>
      <c r="I469" s="131" t="str">
        <f>IFERROR(INDEX(القاعدة!I:I,MATCH(ahlamine!A469,القاعدة!$A:$A,0))," ")</f>
        <v xml:space="preserve"> </v>
      </c>
      <c r="J469" s="135" t="str">
        <f>IFERROR(INDEX(القاعدة!J:J,MATCH(ahlamine!A469,القاعدة!$A:$A,0))," ")</f>
        <v xml:space="preserve"> </v>
      </c>
      <c r="K469" s="135" t="str">
        <f>IFERROR(INDEX(القاعدة!L:L,MATCH(ahlamine!A469,القاعدة!$A:$A,0))," ")</f>
        <v xml:space="preserve"> </v>
      </c>
      <c r="L469" s="136" t="str">
        <f t="shared" si="27"/>
        <v/>
      </c>
      <c r="M469" s="31" t="str">
        <f t="shared" si="28"/>
        <v/>
      </c>
      <c r="N469" s="141" t="str">
        <f>IFERROR(RANK(L469,ahlamine31)+COUNTIF($L$10:L469,L469)-1," ")</f>
        <v xml:space="preserve"> </v>
      </c>
      <c r="O469" s="141">
        <v>460</v>
      </c>
      <c r="P469" s="137"/>
    </row>
    <row r="470" spans="1:16" x14ac:dyDescent="0.3">
      <c r="A470" s="140" t="str">
        <f t="shared" si="26"/>
        <v>أهلامين_461</v>
      </c>
      <c r="B470" s="30" t="str">
        <f>C470&amp;"_"&amp;COUNTIF($C$10:$C$10:C470,C470)</f>
        <v xml:space="preserve"> _71</v>
      </c>
      <c r="C470" s="131" t="str">
        <f>IFERROR(INDEX(القاعدة!C:C,MATCH(ahlamine!A470,القاعدة!$A:$A,0))," ")</f>
        <v xml:space="preserve"> </v>
      </c>
      <c r="D470" s="131" t="str">
        <f>IFERROR(INDEX(القاعدة!D:D,MATCH(ahlamine!A470,القاعدة!$A:$A,0))," ")</f>
        <v xml:space="preserve"> </v>
      </c>
      <c r="E470" s="131" t="str">
        <f>IFERROR(INDEX(القاعدة!E:E,MATCH(ahlamine!A470,القاعدة!$A:$A,0))," ")</f>
        <v xml:space="preserve"> </v>
      </c>
      <c r="F470" s="131" t="str">
        <f>IFERROR(INDEX(القاعدة!F:F,MATCH(ahlamine!A470,القاعدة!$A:$A,0))," ")</f>
        <v xml:space="preserve"> </v>
      </c>
      <c r="G470" s="131" t="str">
        <f>IFERROR(INDEX(القاعدة!G:G,MATCH(ahlamine!A470,القاعدة!$A:$A,0))," ")</f>
        <v xml:space="preserve"> </v>
      </c>
      <c r="H470" s="131" t="str">
        <f>IFERROR(INDEX(القاعدة!H:H,MATCH(ahlamine!A470,القاعدة!$A:$A,0))," ")</f>
        <v xml:space="preserve"> </v>
      </c>
      <c r="I470" s="131" t="str">
        <f>IFERROR(INDEX(القاعدة!I:I,MATCH(ahlamine!A470,القاعدة!$A:$A,0))," ")</f>
        <v xml:space="preserve"> </v>
      </c>
      <c r="J470" s="135" t="str">
        <f>IFERROR(INDEX(القاعدة!J:J,MATCH(ahlamine!A470,القاعدة!$A:$A,0))," ")</f>
        <v xml:space="preserve"> </v>
      </c>
      <c r="K470" s="135" t="str">
        <f>IFERROR(INDEX(القاعدة!L:L,MATCH(ahlamine!A470,القاعدة!$A:$A,0))," ")</f>
        <v xml:space="preserve"> </v>
      </c>
      <c r="L470" s="136" t="str">
        <f t="shared" si="27"/>
        <v/>
      </c>
      <c r="M470" s="31" t="str">
        <f t="shared" si="28"/>
        <v/>
      </c>
      <c r="N470" s="141" t="str">
        <f>IFERROR(RANK(L470,ahlamine31)+COUNTIF($L$10:L470,L470)-1," ")</f>
        <v xml:space="preserve"> </v>
      </c>
      <c r="O470" s="141">
        <v>461</v>
      </c>
      <c r="P470" s="137"/>
    </row>
    <row r="471" spans="1:16" x14ac:dyDescent="0.3">
      <c r="A471" s="140" t="str">
        <f t="shared" si="26"/>
        <v>أهلامين_462</v>
      </c>
      <c r="B471" s="30" t="str">
        <f>C471&amp;"_"&amp;COUNTIF($C$10:$C$10:C471,C471)</f>
        <v xml:space="preserve"> _72</v>
      </c>
      <c r="C471" s="131" t="str">
        <f>IFERROR(INDEX(القاعدة!C:C,MATCH(ahlamine!A471,القاعدة!$A:$A,0))," ")</f>
        <v xml:space="preserve"> </v>
      </c>
      <c r="D471" s="131" t="str">
        <f>IFERROR(INDEX(القاعدة!D:D,MATCH(ahlamine!A471,القاعدة!$A:$A,0))," ")</f>
        <v xml:space="preserve"> </v>
      </c>
      <c r="E471" s="131" t="str">
        <f>IFERROR(INDEX(القاعدة!E:E,MATCH(ahlamine!A471,القاعدة!$A:$A,0))," ")</f>
        <v xml:space="preserve"> </v>
      </c>
      <c r="F471" s="131" t="str">
        <f>IFERROR(INDEX(القاعدة!F:F,MATCH(ahlamine!A471,القاعدة!$A:$A,0))," ")</f>
        <v xml:space="preserve"> </v>
      </c>
      <c r="G471" s="131" t="str">
        <f>IFERROR(INDEX(القاعدة!G:G,MATCH(ahlamine!A471,القاعدة!$A:$A,0))," ")</f>
        <v xml:space="preserve"> </v>
      </c>
      <c r="H471" s="131" t="str">
        <f>IFERROR(INDEX(القاعدة!H:H,MATCH(ahlamine!A471,القاعدة!$A:$A,0))," ")</f>
        <v xml:space="preserve"> </v>
      </c>
      <c r="I471" s="131" t="str">
        <f>IFERROR(INDEX(القاعدة!I:I,MATCH(ahlamine!A471,القاعدة!$A:$A,0))," ")</f>
        <v xml:space="preserve"> </v>
      </c>
      <c r="J471" s="135" t="str">
        <f>IFERROR(INDEX(القاعدة!J:J,MATCH(ahlamine!A471,القاعدة!$A:$A,0))," ")</f>
        <v xml:space="preserve"> </v>
      </c>
      <c r="K471" s="135" t="str">
        <f>IFERROR(INDEX(القاعدة!L:L,MATCH(ahlamine!A471,القاعدة!$A:$A,0))," ")</f>
        <v xml:space="preserve"> </v>
      </c>
      <c r="L471" s="136" t="str">
        <f t="shared" si="27"/>
        <v/>
      </c>
      <c r="M471" s="31" t="str">
        <f t="shared" si="28"/>
        <v/>
      </c>
      <c r="N471" s="141" t="str">
        <f>IFERROR(RANK(L471,ahlamine31)+COUNTIF($L$10:L471,L471)-1," ")</f>
        <v xml:space="preserve"> </v>
      </c>
      <c r="O471" s="141">
        <v>462</v>
      </c>
      <c r="P471" s="137"/>
    </row>
    <row r="472" spans="1:16" x14ac:dyDescent="0.3">
      <c r="A472" s="140" t="str">
        <f t="shared" si="26"/>
        <v>أهلامين_463</v>
      </c>
      <c r="B472" s="30" t="str">
        <f>C472&amp;"_"&amp;COUNTIF($C$10:$C$10:C472,C472)</f>
        <v xml:space="preserve"> _73</v>
      </c>
      <c r="C472" s="131" t="str">
        <f>IFERROR(INDEX(القاعدة!C:C,MATCH(ahlamine!A472,القاعدة!$A:$A,0))," ")</f>
        <v xml:space="preserve"> </v>
      </c>
      <c r="D472" s="131" t="str">
        <f>IFERROR(INDEX(القاعدة!D:D,MATCH(ahlamine!A472,القاعدة!$A:$A,0))," ")</f>
        <v xml:space="preserve"> </v>
      </c>
      <c r="E472" s="131" t="str">
        <f>IFERROR(INDEX(القاعدة!E:E,MATCH(ahlamine!A472,القاعدة!$A:$A,0))," ")</f>
        <v xml:space="preserve"> </v>
      </c>
      <c r="F472" s="131" t="str">
        <f>IFERROR(INDEX(القاعدة!F:F,MATCH(ahlamine!A472,القاعدة!$A:$A,0))," ")</f>
        <v xml:space="preserve"> </v>
      </c>
      <c r="G472" s="131" t="str">
        <f>IFERROR(INDEX(القاعدة!G:G,MATCH(ahlamine!A472,القاعدة!$A:$A,0))," ")</f>
        <v xml:space="preserve"> </v>
      </c>
      <c r="H472" s="131" t="str">
        <f>IFERROR(INDEX(القاعدة!H:H,MATCH(ahlamine!A472,القاعدة!$A:$A,0))," ")</f>
        <v xml:space="preserve"> </v>
      </c>
      <c r="I472" s="131" t="str">
        <f>IFERROR(INDEX(القاعدة!I:I,MATCH(ahlamine!A472,القاعدة!$A:$A,0))," ")</f>
        <v xml:space="preserve"> </v>
      </c>
      <c r="J472" s="135" t="str">
        <f>IFERROR(INDEX(القاعدة!J:J,MATCH(ahlamine!A472,القاعدة!$A:$A,0))," ")</f>
        <v xml:space="preserve"> </v>
      </c>
      <c r="K472" s="135" t="str">
        <f>IFERROR(INDEX(القاعدة!L:L,MATCH(ahlamine!A472,القاعدة!$A:$A,0))," ")</f>
        <v xml:space="preserve"> </v>
      </c>
      <c r="L472" s="136" t="str">
        <f t="shared" si="27"/>
        <v/>
      </c>
      <c r="M472" s="31" t="str">
        <f t="shared" si="28"/>
        <v/>
      </c>
      <c r="N472" s="141" t="str">
        <f>IFERROR(RANK(L472,ahlamine31)+COUNTIF($L$10:L472,L472)-1," ")</f>
        <v xml:space="preserve"> </v>
      </c>
      <c r="O472" s="141">
        <v>463</v>
      </c>
      <c r="P472" s="137"/>
    </row>
    <row r="473" spans="1:16" x14ac:dyDescent="0.3">
      <c r="A473" s="140" t="str">
        <f t="shared" si="26"/>
        <v>أهلامين_464</v>
      </c>
      <c r="B473" s="30" t="str">
        <f>C473&amp;"_"&amp;COUNTIF($C$10:$C$10:C473,C473)</f>
        <v xml:space="preserve"> _74</v>
      </c>
      <c r="C473" s="131" t="str">
        <f>IFERROR(INDEX(القاعدة!C:C,MATCH(ahlamine!A473,القاعدة!$A:$A,0))," ")</f>
        <v xml:space="preserve"> </v>
      </c>
      <c r="D473" s="131" t="str">
        <f>IFERROR(INDEX(القاعدة!D:D,MATCH(ahlamine!A473,القاعدة!$A:$A,0))," ")</f>
        <v xml:space="preserve"> </v>
      </c>
      <c r="E473" s="131" t="str">
        <f>IFERROR(INDEX(القاعدة!E:E,MATCH(ahlamine!A473,القاعدة!$A:$A,0))," ")</f>
        <v xml:space="preserve"> </v>
      </c>
      <c r="F473" s="131" t="str">
        <f>IFERROR(INDEX(القاعدة!F:F,MATCH(ahlamine!A473,القاعدة!$A:$A,0))," ")</f>
        <v xml:space="preserve"> </v>
      </c>
      <c r="G473" s="131" t="str">
        <f>IFERROR(INDEX(القاعدة!G:G,MATCH(ahlamine!A473,القاعدة!$A:$A,0))," ")</f>
        <v xml:space="preserve"> </v>
      </c>
      <c r="H473" s="131" t="str">
        <f>IFERROR(INDEX(القاعدة!H:H,MATCH(ahlamine!A473,القاعدة!$A:$A,0))," ")</f>
        <v xml:space="preserve"> </v>
      </c>
      <c r="I473" s="131" t="str">
        <f>IFERROR(INDEX(القاعدة!I:I,MATCH(ahlamine!A473,القاعدة!$A:$A,0))," ")</f>
        <v xml:space="preserve"> </v>
      </c>
      <c r="J473" s="135" t="str">
        <f>IFERROR(INDEX(القاعدة!J:J,MATCH(ahlamine!A473,القاعدة!$A:$A,0))," ")</f>
        <v xml:space="preserve"> </v>
      </c>
      <c r="K473" s="135" t="str">
        <f>IFERROR(INDEX(القاعدة!L:L,MATCH(ahlamine!A473,القاعدة!$A:$A,0))," ")</f>
        <v xml:space="preserve"> </v>
      </c>
      <c r="L473" s="136" t="str">
        <f t="shared" si="27"/>
        <v/>
      </c>
      <c r="M473" s="31" t="str">
        <f t="shared" si="28"/>
        <v/>
      </c>
      <c r="N473" s="141" t="str">
        <f>IFERROR(RANK(L473,ahlamine31)+COUNTIF($L$10:L473,L473)-1," ")</f>
        <v xml:space="preserve"> </v>
      </c>
      <c r="O473" s="141">
        <v>464</v>
      </c>
      <c r="P473" s="137"/>
    </row>
    <row r="474" spans="1:16" x14ac:dyDescent="0.3">
      <c r="A474" s="140" t="str">
        <f t="shared" si="26"/>
        <v>أهلامين_465</v>
      </c>
      <c r="B474" s="30" t="str">
        <f>C474&amp;"_"&amp;COUNTIF($C$10:$C$10:C474,C474)</f>
        <v xml:space="preserve"> _75</v>
      </c>
      <c r="C474" s="131" t="str">
        <f>IFERROR(INDEX(القاعدة!C:C,MATCH(ahlamine!A474,القاعدة!$A:$A,0))," ")</f>
        <v xml:space="preserve"> </v>
      </c>
      <c r="D474" s="131" t="str">
        <f>IFERROR(INDEX(القاعدة!D:D,MATCH(ahlamine!A474,القاعدة!$A:$A,0))," ")</f>
        <v xml:space="preserve"> </v>
      </c>
      <c r="E474" s="131" t="str">
        <f>IFERROR(INDEX(القاعدة!E:E,MATCH(ahlamine!A474,القاعدة!$A:$A,0))," ")</f>
        <v xml:space="preserve"> </v>
      </c>
      <c r="F474" s="131" t="str">
        <f>IFERROR(INDEX(القاعدة!F:F,MATCH(ahlamine!A474,القاعدة!$A:$A,0))," ")</f>
        <v xml:space="preserve"> </v>
      </c>
      <c r="G474" s="131" t="str">
        <f>IFERROR(INDEX(القاعدة!G:G,MATCH(ahlamine!A474,القاعدة!$A:$A,0))," ")</f>
        <v xml:space="preserve"> </v>
      </c>
      <c r="H474" s="131" t="str">
        <f>IFERROR(INDEX(القاعدة!H:H,MATCH(ahlamine!A474,القاعدة!$A:$A,0))," ")</f>
        <v xml:space="preserve"> </v>
      </c>
      <c r="I474" s="131" t="str">
        <f>IFERROR(INDEX(القاعدة!I:I,MATCH(ahlamine!A474,القاعدة!$A:$A,0))," ")</f>
        <v xml:space="preserve"> </v>
      </c>
      <c r="J474" s="135" t="str">
        <f>IFERROR(INDEX(القاعدة!J:J,MATCH(ahlamine!A474,القاعدة!$A:$A,0))," ")</f>
        <v xml:space="preserve"> </v>
      </c>
      <c r="K474" s="135" t="str">
        <f>IFERROR(INDEX(القاعدة!L:L,MATCH(ahlamine!A474,القاعدة!$A:$A,0))," ")</f>
        <v xml:space="preserve"> </v>
      </c>
      <c r="L474" s="136" t="str">
        <f t="shared" si="27"/>
        <v/>
      </c>
      <c r="M474" s="31" t="str">
        <f t="shared" si="28"/>
        <v/>
      </c>
      <c r="N474" s="141" t="str">
        <f>IFERROR(RANK(L474,ahlamine31)+COUNTIF($L$10:L474,L474)-1," ")</f>
        <v xml:space="preserve"> </v>
      </c>
      <c r="O474" s="141">
        <v>465</v>
      </c>
      <c r="P474" s="137"/>
    </row>
    <row r="475" spans="1:16" x14ac:dyDescent="0.3">
      <c r="A475" s="140" t="str">
        <f t="shared" si="26"/>
        <v>أهلامين_466</v>
      </c>
      <c r="B475" s="30" t="str">
        <f>C475&amp;"_"&amp;COUNTIF($C$10:$C$10:C475,C475)</f>
        <v xml:space="preserve"> _76</v>
      </c>
      <c r="C475" s="131" t="str">
        <f>IFERROR(INDEX(القاعدة!C:C,MATCH(ahlamine!A475,القاعدة!$A:$A,0))," ")</f>
        <v xml:space="preserve"> </v>
      </c>
      <c r="D475" s="131" t="str">
        <f>IFERROR(INDEX(القاعدة!D:D,MATCH(ahlamine!A475,القاعدة!$A:$A,0))," ")</f>
        <v xml:space="preserve"> </v>
      </c>
      <c r="E475" s="131" t="str">
        <f>IFERROR(INDEX(القاعدة!E:E,MATCH(ahlamine!A475,القاعدة!$A:$A,0))," ")</f>
        <v xml:space="preserve"> </v>
      </c>
      <c r="F475" s="131" t="str">
        <f>IFERROR(INDEX(القاعدة!F:F,MATCH(ahlamine!A475,القاعدة!$A:$A,0))," ")</f>
        <v xml:space="preserve"> </v>
      </c>
      <c r="G475" s="131" t="str">
        <f>IFERROR(INDEX(القاعدة!G:G,MATCH(ahlamine!A475,القاعدة!$A:$A,0))," ")</f>
        <v xml:space="preserve"> </v>
      </c>
      <c r="H475" s="131" t="str">
        <f>IFERROR(INDEX(القاعدة!H:H,MATCH(ahlamine!A475,القاعدة!$A:$A,0))," ")</f>
        <v xml:space="preserve"> </v>
      </c>
      <c r="I475" s="131" t="str">
        <f>IFERROR(INDEX(القاعدة!I:I,MATCH(ahlamine!A475,القاعدة!$A:$A,0))," ")</f>
        <v xml:space="preserve"> </v>
      </c>
      <c r="J475" s="135" t="str">
        <f>IFERROR(INDEX(القاعدة!J:J,MATCH(ahlamine!A475,القاعدة!$A:$A,0))," ")</f>
        <v xml:space="preserve"> </v>
      </c>
      <c r="K475" s="135" t="str">
        <f>IFERROR(INDEX(القاعدة!L:L,MATCH(ahlamine!A475,القاعدة!$A:$A,0))," ")</f>
        <v xml:space="preserve"> </v>
      </c>
      <c r="L475" s="136" t="str">
        <f t="shared" si="27"/>
        <v/>
      </c>
      <c r="M475" s="31" t="str">
        <f t="shared" si="28"/>
        <v/>
      </c>
      <c r="N475" s="141" t="str">
        <f>IFERROR(RANK(L475,ahlamine31)+COUNTIF($L$10:L475,L475)-1," ")</f>
        <v xml:space="preserve"> </v>
      </c>
      <c r="O475" s="141">
        <v>466</v>
      </c>
      <c r="P475" s="137"/>
    </row>
    <row r="476" spans="1:16" x14ac:dyDescent="0.3">
      <c r="A476" s="140" t="str">
        <f t="shared" si="26"/>
        <v>أهلامين_467</v>
      </c>
      <c r="B476" s="30" t="str">
        <f>C476&amp;"_"&amp;COUNTIF($C$10:$C$10:C476,C476)</f>
        <v xml:space="preserve"> _77</v>
      </c>
      <c r="C476" s="131" t="str">
        <f>IFERROR(INDEX(القاعدة!C:C,MATCH(ahlamine!A476,القاعدة!$A:$A,0))," ")</f>
        <v xml:space="preserve"> </v>
      </c>
      <c r="D476" s="131" t="str">
        <f>IFERROR(INDEX(القاعدة!D:D,MATCH(ahlamine!A476,القاعدة!$A:$A,0))," ")</f>
        <v xml:space="preserve"> </v>
      </c>
      <c r="E476" s="131" t="str">
        <f>IFERROR(INDEX(القاعدة!E:E,MATCH(ahlamine!A476,القاعدة!$A:$A,0))," ")</f>
        <v xml:space="preserve"> </v>
      </c>
      <c r="F476" s="131" t="str">
        <f>IFERROR(INDEX(القاعدة!F:F,MATCH(ahlamine!A476,القاعدة!$A:$A,0))," ")</f>
        <v xml:space="preserve"> </v>
      </c>
      <c r="G476" s="131" t="str">
        <f>IFERROR(INDEX(القاعدة!G:G,MATCH(ahlamine!A476,القاعدة!$A:$A,0))," ")</f>
        <v xml:space="preserve"> </v>
      </c>
      <c r="H476" s="131" t="str">
        <f>IFERROR(INDEX(القاعدة!H:H,MATCH(ahlamine!A476,القاعدة!$A:$A,0))," ")</f>
        <v xml:space="preserve"> </v>
      </c>
      <c r="I476" s="131" t="str">
        <f>IFERROR(INDEX(القاعدة!I:I,MATCH(ahlamine!A476,القاعدة!$A:$A,0))," ")</f>
        <v xml:space="preserve"> </v>
      </c>
      <c r="J476" s="135" t="str">
        <f>IFERROR(INDEX(القاعدة!J:J,MATCH(ahlamine!A476,القاعدة!$A:$A,0))," ")</f>
        <v xml:space="preserve"> </v>
      </c>
      <c r="K476" s="135" t="str">
        <f>IFERROR(INDEX(القاعدة!L:L,MATCH(ahlamine!A476,القاعدة!$A:$A,0))," ")</f>
        <v xml:space="preserve"> </v>
      </c>
      <c r="L476" s="136" t="str">
        <f t="shared" si="27"/>
        <v/>
      </c>
      <c r="M476" s="31" t="str">
        <f t="shared" si="28"/>
        <v/>
      </c>
      <c r="N476" s="141" t="str">
        <f>IFERROR(RANK(L476,ahlamine31)+COUNTIF($L$10:L476,L476)-1," ")</f>
        <v xml:space="preserve"> </v>
      </c>
      <c r="O476" s="141">
        <v>467</v>
      </c>
      <c r="P476" s="137"/>
    </row>
    <row r="477" spans="1:16" x14ac:dyDescent="0.3">
      <c r="A477" s="140" t="str">
        <f t="shared" si="26"/>
        <v>أهلامين_468</v>
      </c>
      <c r="B477" s="30" t="str">
        <f>C477&amp;"_"&amp;COUNTIF($C$10:$C$10:C477,C477)</f>
        <v xml:space="preserve"> _78</v>
      </c>
      <c r="C477" s="131" t="str">
        <f>IFERROR(INDEX(القاعدة!C:C,MATCH(ahlamine!A477,القاعدة!$A:$A,0))," ")</f>
        <v xml:space="preserve"> </v>
      </c>
      <c r="D477" s="131" t="str">
        <f>IFERROR(INDEX(القاعدة!D:D,MATCH(ahlamine!A477,القاعدة!$A:$A,0))," ")</f>
        <v xml:space="preserve"> </v>
      </c>
      <c r="E477" s="131" t="str">
        <f>IFERROR(INDEX(القاعدة!E:E,MATCH(ahlamine!A477,القاعدة!$A:$A,0))," ")</f>
        <v xml:space="preserve"> </v>
      </c>
      <c r="F477" s="131" t="str">
        <f>IFERROR(INDEX(القاعدة!F:F,MATCH(ahlamine!A477,القاعدة!$A:$A,0))," ")</f>
        <v xml:space="preserve"> </v>
      </c>
      <c r="G477" s="131" t="str">
        <f>IFERROR(INDEX(القاعدة!G:G,MATCH(ahlamine!A477,القاعدة!$A:$A,0))," ")</f>
        <v xml:space="preserve"> </v>
      </c>
      <c r="H477" s="131" t="str">
        <f>IFERROR(INDEX(القاعدة!H:H,MATCH(ahlamine!A477,القاعدة!$A:$A,0))," ")</f>
        <v xml:space="preserve"> </v>
      </c>
      <c r="I477" s="131" t="str">
        <f>IFERROR(INDEX(القاعدة!I:I,MATCH(ahlamine!A477,القاعدة!$A:$A,0))," ")</f>
        <v xml:space="preserve"> </v>
      </c>
      <c r="J477" s="135" t="str">
        <f>IFERROR(INDEX(القاعدة!J:J,MATCH(ahlamine!A477,القاعدة!$A:$A,0))," ")</f>
        <v xml:space="preserve"> </v>
      </c>
      <c r="K477" s="135" t="str">
        <f>IFERROR(INDEX(القاعدة!L:L,MATCH(ahlamine!A477,القاعدة!$A:$A,0))," ")</f>
        <v xml:space="preserve"> </v>
      </c>
      <c r="L477" s="136" t="str">
        <f t="shared" si="27"/>
        <v/>
      </c>
      <c r="M477" s="31" t="str">
        <f t="shared" si="28"/>
        <v/>
      </c>
      <c r="N477" s="141" t="str">
        <f>IFERROR(RANK(L477,ahlamine31)+COUNTIF($L$10:L477,L477)-1," ")</f>
        <v xml:space="preserve"> </v>
      </c>
      <c r="O477" s="141">
        <v>468</v>
      </c>
      <c r="P477" s="137"/>
    </row>
    <row r="478" spans="1:16" x14ac:dyDescent="0.3">
      <c r="A478" s="140" t="str">
        <f t="shared" si="26"/>
        <v>أهلامين_469</v>
      </c>
      <c r="B478" s="30" t="str">
        <f>C478&amp;"_"&amp;COUNTIF($C$10:$C$10:C478,C478)</f>
        <v xml:space="preserve"> _79</v>
      </c>
      <c r="C478" s="131" t="str">
        <f>IFERROR(INDEX(القاعدة!C:C,MATCH(ahlamine!A478,القاعدة!$A:$A,0))," ")</f>
        <v xml:space="preserve"> </v>
      </c>
      <c r="D478" s="131" t="str">
        <f>IFERROR(INDEX(القاعدة!D:D,MATCH(ahlamine!A478,القاعدة!$A:$A,0))," ")</f>
        <v xml:space="preserve"> </v>
      </c>
      <c r="E478" s="131" t="str">
        <f>IFERROR(INDEX(القاعدة!E:E,MATCH(ahlamine!A478,القاعدة!$A:$A,0))," ")</f>
        <v xml:space="preserve"> </v>
      </c>
      <c r="F478" s="131" t="str">
        <f>IFERROR(INDEX(القاعدة!F:F,MATCH(ahlamine!A478,القاعدة!$A:$A,0))," ")</f>
        <v xml:space="preserve"> </v>
      </c>
      <c r="G478" s="131" t="str">
        <f>IFERROR(INDEX(القاعدة!G:G,MATCH(ahlamine!A478,القاعدة!$A:$A,0))," ")</f>
        <v xml:space="preserve"> </v>
      </c>
      <c r="H478" s="131" t="str">
        <f>IFERROR(INDEX(القاعدة!H:H,MATCH(ahlamine!A478,القاعدة!$A:$A,0))," ")</f>
        <v xml:space="preserve"> </v>
      </c>
      <c r="I478" s="131" t="str">
        <f>IFERROR(INDEX(القاعدة!I:I,MATCH(ahlamine!A478,القاعدة!$A:$A,0))," ")</f>
        <v xml:space="preserve"> </v>
      </c>
      <c r="J478" s="135" t="str">
        <f>IFERROR(INDEX(القاعدة!J:J,MATCH(ahlamine!A478,القاعدة!$A:$A,0))," ")</f>
        <v xml:space="preserve"> </v>
      </c>
      <c r="K478" s="135" t="str">
        <f>IFERROR(INDEX(القاعدة!L:L,MATCH(ahlamine!A478,القاعدة!$A:$A,0))," ")</f>
        <v xml:space="preserve"> </v>
      </c>
      <c r="L478" s="136" t="str">
        <f t="shared" si="27"/>
        <v/>
      </c>
      <c r="M478" s="31" t="str">
        <f t="shared" si="28"/>
        <v/>
      </c>
      <c r="N478" s="141" t="str">
        <f>IFERROR(RANK(L478,ahlamine31)+COUNTIF($L$10:L478,L478)-1," ")</f>
        <v xml:space="preserve"> </v>
      </c>
      <c r="O478" s="141">
        <v>469</v>
      </c>
      <c r="P478" s="137"/>
    </row>
    <row r="479" spans="1:16" x14ac:dyDescent="0.3">
      <c r="A479" s="140" t="str">
        <f t="shared" si="26"/>
        <v>أهلامين_470</v>
      </c>
      <c r="B479" s="30" t="str">
        <f>C479&amp;"_"&amp;COUNTIF($C$10:$C$10:C479,C479)</f>
        <v xml:space="preserve"> _80</v>
      </c>
      <c r="C479" s="131" t="str">
        <f>IFERROR(INDEX(القاعدة!C:C,MATCH(ahlamine!A479,القاعدة!$A:$A,0))," ")</f>
        <v xml:space="preserve"> </v>
      </c>
      <c r="D479" s="131" t="str">
        <f>IFERROR(INDEX(القاعدة!D:D,MATCH(ahlamine!A479,القاعدة!$A:$A,0))," ")</f>
        <v xml:space="preserve"> </v>
      </c>
      <c r="E479" s="131" t="str">
        <f>IFERROR(INDEX(القاعدة!E:E,MATCH(ahlamine!A479,القاعدة!$A:$A,0))," ")</f>
        <v xml:space="preserve"> </v>
      </c>
      <c r="F479" s="131" t="str">
        <f>IFERROR(INDEX(القاعدة!F:F,MATCH(ahlamine!A479,القاعدة!$A:$A,0))," ")</f>
        <v xml:space="preserve"> </v>
      </c>
      <c r="G479" s="131" t="str">
        <f>IFERROR(INDEX(القاعدة!G:G,MATCH(ahlamine!A479,القاعدة!$A:$A,0))," ")</f>
        <v xml:space="preserve"> </v>
      </c>
      <c r="H479" s="131" t="str">
        <f>IFERROR(INDEX(القاعدة!H:H,MATCH(ahlamine!A479,القاعدة!$A:$A,0))," ")</f>
        <v xml:space="preserve"> </v>
      </c>
      <c r="I479" s="131" t="str">
        <f>IFERROR(INDEX(القاعدة!I:I,MATCH(ahlamine!A479,القاعدة!$A:$A,0))," ")</f>
        <v xml:space="preserve"> </v>
      </c>
      <c r="J479" s="135" t="str">
        <f>IFERROR(INDEX(القاعدة!J:J,MATCH(ahlamine!A479,القاعدة!$A:$A,0))," ")</f>
        <v xml:space="preserve"> </v>
      </c>
      <c r="K479" s="135" t="str">
        <f>IFERROR(INDEX(القاعدة!L:L,MATCH(ahlamine!A479,القاعدة!$A:$A,0))," ")</f>
        <v xml:space="preserve"> </v>
      </c>
      <c r="L479" s="136" t="str">
        <f t="shared" si="27"/>
        <v/>
      </c>
      <c r="M479" s="31" t="str">
        <f t="shared" si="28"/>
        <v/>
      </c>
      <c r="N479" s="141" t="str">
        <f>IFERROR(RANK(L479,ahlamine31)+COUNTIF($L$10:L479,L479)-1," ")</f>
        <v xml:space="preserve"> </v>
      </c>
      <c r="O479" s="141">
        <v>470</v>
      </c>
      <c r="P479" s="137"/>
    </row>
    <row r="480" spans="1:16" x14ac:dyDescent="0.3">
      <c r="A480" s="140" t="str">
        <f t="shared" si="26"/>
        <v>أهلامين_471</v>
      </c>
      <c r="B480" s="30" t="str">
        <f>C480&amp;"_"&amp;COUNTIF($C$10:$C$10:C480,C480)</f>
        <v xml:space="preserve"> _81</v>
      </c>
      <c r="C480" s="131" t="str">
        <f>IFERROR(INDEX(القاعدة!C:C,MATCH(ahlamine!A480,القاعدة!$A:$A,0))," ")</f>
        <v xml:space="preserve"> </v>
      </c>
      <c r="D480" s="131" t="str">
        <f>IFERROR(INDEX(القاعدة!D:D,MATCH(ahlamine!A480,القاعدة!$A:$A,0))," ")</f>
        <v xml:space="preserve"> </v>
      </c>
      <c r="E480" s="131" t="str">
        <f>IFERROR(INDEX(القاعدة!E:E,MATCH(ahlamine!A480,القاعدة!$A:$A,0))," ")</f>
        <v xml:space="preserve"> </v>
      </c>
      <c r="F480" s="131" t="str">
        <f>IFERROR(INDEX(القاعدة!F:F,MATCH(ahlamine!A480,القاعدة!$A:$A,0))," ")</f>
        <v xml:space="preserve"> </v>
      </c>
      <c r="G480" s="131" t="str">
        <f>IFERROR(INDEX(القاعدة!G:G,MATCH(ahlamine!A480,القاعدة!$A:$A,0))," ")</f>
        <v xml:space="preserve"> </v>
      </c>
      <c r="H480" s="131" t="str">
        <f>IFERROR(INDEX(القاعدة!H:H,MATCH(ahlamine!A480,القاعدة!$A:$A,0))," ")</f>
        <v xml:space="preserve"> </v>
      </c>
      <c r="I480" s="131" t="str">
        <f>IFERROR(INDEX(القاعدة!I:I,MATCH(ahlamine!A480,القاعدة!$A:$A,0))," ")</f>
        <v xml:space="preserve"> </v>
      </c>
      <c r="J480" s="135" t="str">
        <f>IFERROR(INDEX(القاعدة!J:J,MATCH(ahlamine!A480,القاعدة!$A:$A,0))," ")</f>
        <v xml:space="preserve"> </v>
      </c>
      <c r="K480" s="135" t="str">
        <f>IFERROR(INDEX(القاعدة!L:L,MATCH(ahlamine!A480,القاعدة!$A:$A,0))," ")</f>
        <v xml:space="preserve"> </v>
      </c>
      <c r="L480" s="136" t="str">
        <f t="shared" si="27"/>
        <v/>
      </c>
      <c r="M480" s="31" t="str">
        <f t="shared" si="28"/>
        <v/>
      </c>
      <c r="N480" s="141" t="str">
        <f>IFERROR(RANK(L480,ahlamine31)+COUNTIF($L$10:L480,L480)-1," ")</f>
        <v xml:space="preserve"> </v>
      </c>
      <c r="O480" s="141">
        <v>471</v>
      </c>
      <c r="P480" s="137"/>
    </row>
    <row r="481" spans="1:16" x14ac:dyDescent="0.3">
      <c r="A481" s="140" t="str">
        <f t="shared" si="26"/>
        <v>أهلامين_472</v>
      </c>
      <c r="B481" s="30" t="str">
        <f>C481&amp;"_"&amp;COUNTIF($C$10:$C$10:C481,C481)</f>
        <v xml:space="preserve"> _82</v>
      </c>
      <c r="C481" s="131" t="str">
        <f>IFERROR(INDEX(القاعدة!C:C,MATCH(ahlamine!A481,القاعدة!$A:$A,0))," ")</f>
        <v xml:space="preserve"> </v>
      </c>
      <c r="D481" s="131" t="str">
        <f>IFERROR(INDEX(القاعدة!D:D,MATCH(ahlamine!A481,القاعدة!$A:$A,0))," ")</f>
        <v xml:space="preserve"> </v>
      </c>
      <c r="E481" s="131" t="str">
        <f>IFERROR(INDEX(القاعدة!E:E,MATCH(ahlamine!A481,القاعدة!$A:$A,0))," ")</f>
        <v xml:space="preserve"> </v>
      </c>
      <c r="F481" s="131" t="str">
        <f>IFERROR(INDEX(القاعدة!F:F,MATCH(ahlamine!A481,القاعدة!$A:$A,0))," ")</f>
        <v xml:space="preserve"> </v>
      </c>
      <c r="G481" s="131" t="str">
        <f>IFERROR(INDEX(القاعدة!G:G,MATCH(ahlamine!A481,القاعدة!$A:$A,0))," ")</f>
        <v xml:space="preserve"> </v>
      </c>
      <c r="H481" s="131" t="str">
        <f>IFERROR(INDEX(القاعدة!H:H,MATCH(ahlamine!A481,القاعدة!$A:$A,0))," ")</f>
        <v xml:space="preserve"> </v>
      </c>
      <c r="I481" s="131" t="str">
        <f>IFERROR(INDEX(القاعدة!I:I,MATCH(ahlamine!A481,القاعدة!$A:$A,0))," ")</f>
        <v xml:space="preserve"> </v>
      </c>
      <c r="J481" s="135" t="str">
        <f>IFERROR(INDEX(القاعدة!J:J,MATCH(ahlamine!A481,القاعدة!$A:$A,0))," ")</f>
        <v xml:space="preserve"> </v>
      </c>
      <c r="K481" s="135" t="str">
        <f>IFERROR(INDEX(القاعدة!L:L,MATCH(ahlamine!A481,القاعدة!$A:$A,0))," ")</f>
        <v xml:space="preserve"> </v>
      </c>
      <c r="L481" s="136" t="str">
        <f t="shared" si="27"/>
        <v/>
      </c>
      <c r="M481" s="31" t="str">
        <f t="shared" si="28"/>
        <v/>
      </c>
      <c r="N481" s="141" t="str">
        <f>IFERROR(RANK(L481,ahlamine31)+COUNTIF($L$10:L481,L481)-1," ")</f>
        <v xml:space="preserve"> </v>
      </c>
      <c r="O481" s="141">
        <v>472</v>
      </c>
      <c r="P481" s="137"/>
    </row>
    <row r="482" spans="1:16" x14ac:dyDescent="0.3">
      <c r="A482" s="140" t="str">
        <f t="shared" si="26"/>
        <v>أهلامين_473</v>
      </c>
      <c r="B482" s="30" t="str">
        <f>C482&amp;"_"&amp;COUNTIF($C$10:$C$10:C482,C482)</f>
        <v xml:space="preserve"> _83</v>
      </c>
      <c r="C482" s="131" t="str">
        <f>IFERROR(INDEX(القاعدة!C:C,MATCH(ahlamine!A482,القاعدة!$A:$A,0))," ")</f>
        <v xml:space="preserve"> </v>
      </c>
      <c r="D482" s="131" t="str">
        <f>IFERROR(INDEX(القاعدة!D:D,MATCH(ahlamine!A482,القاعدة!$A:$A,0))," ")</f>
        <v xml:space="preserve"> </v>
      </c>
      <c r="E482" s="131" t="str">
        <f>IFERROR(INDEX(القاعدة!E:E,MATCH(ahlamine!A482,القاعدة!$A:$A,0))," ")</f>
        <v xml:space="preserve"> </v>
      </c>
      <c r="F482" s="131" t="str">
        <f>IFERROR(INDEX(القاعدة!F:F,MATCH(ahlamine!A482,القاعدة!$A:$A,0))," ")</f>
        <v xml:space="preserve"> </v>
      </c>
      <c r="G482" s="131" t="str">
        <f>IFERROR(INDEX(القاعدة!G:G,MATCH(ahlamine!A482,القاعدة!$A:$A,0))," ")</f>
        <v xml:space="preserve"> </v>
      </c>
      <c r="H482" s="131" t="str">
        <f>IFERROR(INDEX(القاعدة!H:H,MATCH(ahlamine!A482,القاعدة!$A:$A,0))," ")</f>
        <v xml:space="preserve"> </v>
      </c>
      <c r="I482" s="131" t="str">
        <f>IFERROR(INDEX(القاعدة!I:I,MATCH(ahlamine!A482,القاعدة!$A:$A,0))," ")</f>
        <v xml:space="preserve"> </v>
      </c>
      <c r="J482" s="135" t="str">
        <f>IFERROR(INDEX(القاعدة!J:J,MATCH(ahlamine!A482,القاعدة!$A:$A,0))," ")</f>
        <v xml:space="preserve"> </v>
      </c>
      <c r="K482" s="135" t="str">
        <f>IFERROR(INDEX(القاعدة!L:L,MATCH(ahlamine!A482,القاعدة!$A:$A,0))," ")</f>
        <v xml:space="preserve"> </v>
      </c>
      <c r="L482" s="136" t="str">
        <f t="shared" si="27"/>
        <v/>
      </c>
      <c r="M482" s="31" t="str">
        <f t="shared" si="28"/>
        <v/>
      </c>
      <c r="N482" s="141" t="str">
        <f>IFERROR(RANK(L482,ahlamine31)+COUNTIF($L$10:L482,L482)-1," ")</f>
        <v xml:space="preserve"> </v>
      </c>
      <c r="O482" s="141">
        <v>473</v>
      </c>
      <c r="P482" s="137"/>
    </row>
    <row r="483" spans="1:16" x14ac:dyDescent="0.3">
      <c r="A483" s="140" t="str">
        <f t="shared" si="26"/>
        <v>أهلامين_474</v>
      </c>
      <c r="B483" s="30" t="str">
        <f>C483&amp;"_"&amp;COUNTIF($C$10:$C$10:C483,C483)</f>
        <v xml:space="preserve"> _84</v>
      </c>
      <c r="C483" s="131" t="str">
        <f>IFERROR(INDEX(القاعدة!C:C,MATCH(ahlamine!A483,القاعدة!$A:$A,0))," ")</f>
        <v xml:space="preserve"> </v>
      </c>
      <c r="D483" s="131" t="str">
        <f>IFERROR(INDEX(القاعدة!D:D,MATCH(ahlamine!A483,القاعدة!$A:$A,0))," ")</f>
        <v xml:space="preserve"> </v>
      </c>
      <c r="E483" s="131" t="str">
        <f>IFERROR(INDEX(القاعدة!E:E,MATCH(ahlamine!A483,القاعدة!$A:$A,0))," ")</f>
        <v xml:space="preserve"> </v>
      </c>
      <c r="F483" s="131" t="str">
        <f>IFERROR(INDEX(القاعدة!F:F,MATCH(ahlamine!A483,القاعدة!$A:$A,0))," ")</f>
        <v xml:space="preserve"> </v>
      </c>
      <c r="G483" s="131" t="str">
        <f>IFERROR(INDEX(القاعدة!G:G,MATCH(ahlamine!A483,القاعدة!$A:$A,0))," ")</f>
        <v xml:space="preserve"> </v>
      </c>
      <c r="H483" s="131" t="str">
        <f>IFERROR(INDEX(القاعدة!H:H,MATCH(ahlamine!A483,القاعدة!$A:$A,0))," ")</f>
        <v xml:space="preserve"> </v>
      </c>
      <c r="I483" s="131" t="str">
        <f>IFERROR(INDEX(القاعدة!I:I,MATCH(ahlamine!A483,القاعدة!$A:$A,0))," ")</f>
        <v xml:space="preserve"> </v>
      </c>
      <c r="J483" s="135" t="str">
        <f>IFERROR(INDEX(القاعدة!J:J,MATCH(ahlamine!A483,القاعدة!$A:$A,0))," ")</f>
        <v xml:space="preserve"> </v>
      </c>
      <c r="K483" s="135" t="str">
        <f>IFERROR(INDEX(القاعدة!L:L,MATCH(ahlamine!A483,القاعدة!$A:$A,0))," ")</f>
        <v xml:space="preserve"> </v>
      </c>
      <c r="L483" s="136" t="str">
        <f t="shared" si="27"/>
        <v/>
      </c>
      <c r="M483" s="31" t="str">
        <f t="shared" si="28"/>
        <v/>
      </c>
      <c r="N483" s="141" t="str">
        <f>IFERROR(RANK(L483,ahlamine31)+COUNTIF($L$10:L483,L483)-1," ")</f>
        <v xml:space="preserve"> </v>
      </c>
      <c r="O483" s="141">
        <v>474</v>
      </c>
      <c r="P483" s="137"/>
    </row>
    <row r="484" spans="1:16" x14ac:dyDescent="0.3">
      <c r="A484" s="140" t="str">
        <f t="shared" si="26"/>
        <v>أهلامين_475</v>
      </c>
      <c r="B484" s="30" t="str">
        <f>C484&amp;"_"&amp;COUNTIF($C$10:$C$10:C484,C484)</f>
        <v xml:space="preserve"> _85</v>
      </c>
      <c r="C484" s="131" t="str">
        <f>IFERROR(INDEX(القاعدة!C:C,MATCH(ahlamine!A484,القاعدة!$A:$A,0))," ")</f>
        <v xml:space="preserve"> </v>
      </c>
      <c r="D484" s="131" t="str">
        <f>IFERROR(INDEX(القاعدة!D:D,MATCH(ahlamine!A484,القاعدة!$A:$A,0))," ")</f>
        <v xml:space="preserve"> </v>
      </c>
      <c r="E484" s="131" t="str">
        <f>IFERROR(INDEX(القاعدة!E:E,MATCH(ahlamine!A484,القاعدة!$A:$A,0))," ")</f>
        <v xml:space="preserve"> </v>
      </c>
      <c r="F484" s="131" t="str">
        <f>IFERROR(INDEX(القاعدة!F:F,MATCH(ahlamine!A484,القاعدة!$A:$A,0))," ")</f>
        <v xml:space="preserve"> </v>
      </c>
      <c r="G484" s="131" t="str">
        <f>IFERROR(INDEX(القاعدة!G:G,MATCH(ahlamine!A484,القاعدة!$A:$A,0))," ")</f>
        <v xml:space="preserve"> </v>
      </c>
      <c r="H484" s="131" t="str">
        <f>IFERROR(INDEX(القاعدة!H:H,MATCH(ahlamine!A484,القاعدة!$A:$A,0))," ")</f>
        <v xml:space="preserve"> </v>
      </c>
      <c r="I484" s="131" t="str">
        <f>IFERROR(INDEX(القاعدة!I:I,MATCH(ahlamine!A484,القاعدة!$A:$A,0))," ")</f>
        <v xml:space="preserve"> </v>
      </c>
      <c r="J484" s="135" t="str">
        <f>IFERROR(INDEX(القاعدة!J:J,MATCH(ahlamine!A484,القاعدة!$A:$A,0))," ")</f>
        <v xml:space="preserve"> </v>
      </c>
      <c r="K484" s="135" t="str">
        <f>IFERROR(INDEX(القاعدة!L:L,MATCH(ahlamine!A484,القاعدة!$A:$A,0))," ")</f>
        <v xml:space="preserve"> </v>
      </c>
      <c r="L484" s="136" t="str">
        <f t="shared" si="27"/>
        <v/>
      </c>
      <c r="M484" s="31" t="str">
        <f t="shared" si="28"/>
        <v/>
      </c>
      <c r="N484" s="141" t="str">
        <f>IFERROR(RANK(L484,ahlamine31)+COUNTIF($L$10:L484,L484)-1," ")</f>
        <v xml:space="preserve"> </v>
      </c>
      <c r="O484" s="141">
        <v>475</v>
      </c>
      <c r="P484" s="137"/>
    </row>
    <row r="485" spans="1:16" x14ac:dyDescent="0.3">
      <c r="A485" s="140" t="str">
        <f t="shared" si="26"/>
        <v>أهلامين_476</v>
      </c>
      <c r="B485" s="30" t="str">
        <f>C485&amp;"_"&amp;COUNTIF($C$10:$C$10:C485,C485)</f>
        <v xml:space="preserve"> _86</v>
      </c>
      <c r="C485" s="131" t="str">
        <f>IFERROR(INDEX(القاعدة!C:C,MATCH(ahlamine!A485,القاعدة!$A:$A,0))," ")</f>
        <v xml:space="preserve"> </v>
      </c>
      <c r="D485" s="131" t="str">
        <f>IFERROR(INDEX(القاعدة!D:D,MATCH(ahlamine!A485,القاعدة!$A:$A,0))," ")</f>
        <v xml:space="preserve"> </v>
      </c>
      <c r="E485" s="131" t="str">
        <f>IFERROR(INDEX(القاعدة!E:E,MATCH(ahlamine!A485,القاعدة!$A:$A,0))," ")</f>
        <v xml:space="preserve"> </v>
      </c>
      <c r="F485" s="131" t="str">
        <f>IFERROR(INDEX(القاعدة!F:F,MATCH(ahlamine!A485,القاعدة!$A:$A,0))," ")</f>
        <v xml:space="preserve"> </v>
      </c>
      <c r="G485" s="131" t="str">
        <f>IFERROR(INDEX(القاعدة!G:G,MATCH(ahlamine!A485,القاعدة!$A:$A,0))," ")</f>
        <v xml:space="preserve"> </v>
      </c>
      <c r="H485" s="131" t="str">
        <f>IFERROR(INDEX(القاعدة!H:H,MATCH(ahlamine!A485,القاعدة!$A:$A,0))," ")</f>
        <v xml:space="preserve"> </v>
      </c>
      <c r="I485" s="131" t="str">
        <f>IFERROR(INDEX(القاعدة!I:I,MATCH(ahlamine!A485,القاعدة!$A:$A,0))," ")</f>
        <v xml:space="preserve"> </v>
      </c>
      <c r="J485" s="135" t="str">
        <f>IFERROR(INDEX(القاعدة!J:J,MATCH(ahlamine!A485,القاعدة!$A:$A,0))," ")</f>
        <v xml:space="preserve"> </v>
      </c>
      <c r="K485" s="135" t="str">
        <f>IFERROR(INDEX(القاعدة!L:L,MATCH(ahlamine!A485,القاعدة!$A:$A,0))," ")</f>
        <v xml:space="preserve"> </v>
      </c>
      <c r="L485" s="136" t="str">
        <f t="shared" si="27"/>
        <v/>
      </c>
      <c r="M485" s="31" t="str">
        <f t="shared" si="28"/>
        <v/>
      </c>
      <c r="N485" s="141" t="str">
        <f>IFERROR(RANK(L485,ahlamine31)+COUNTIF($L$10:L485,L485)-1," ")</f>
        <v xml:space="preserve"> </v>
      </c>
      <c r="O485" s="141">
        <v>476</v>
      </c>
      <c r="P485" s="137"/>
    </row>
    <row r="486" spans="1:16" x14ac:dyDescent="0.3">
      <c r="A486" s="140" t="str">
        <f t="shared" si="26"/>
        <v>أهلامين_477</v>
      </c>
      <c r="B486" s="30" t="str">
        <f>C486&amp;"_"&amp;COUNTIF($C$10:$C$10:C486,C486)</f>
        <v xml:space="preserve"> _87</v>
      </c>
      <c r="C486" s="131" t="str">
        <f>IFERROR(INDEX(القاعدة!C:C,MATCH(ahlamine!A486,القاعدة!$A:$A,0))," ")</f>
        <v xml:space="preserve"> </v>
      </c>
      <c r="D486" s="131" t="str">
        <f>IFERROR(INDEX(القاعدة!D:D,MATCH(ahlamine!A486,القاعدة!$A:$A,0))," ")</f>
        <v xml:space="preserve"> </v>
      </c>
      <c r="E486" s="131" t="str">
        <f>IFERROR(INDEX(القاعدة!E:E,MATCH(ahlamine!A486,القاعدة!$A:$A,0))," ")</f>
        <v xml:space="preserve"> </v>
      </c>
      <c r="F486" s="131" t="str">
        <f>IFERROR(INDEX(القاعدة!F:F,MATCH(ahlamine!A486,القاعدة!$A:$A,0))," ")</f>
        <v xml:space="preserve"> </v>
      </c>
      <c r="G486" s="131" t="str">
        <f>IFERROR(INDEX(القاعدة!G:G,MATCH(ahlamine!A486,القاعدة!$A:$A,0))," ")</f>
        <v xml:space="preserve"> </v>
      </c>
      <c r="H486" s="131" t="str">
        <f>IFERROR(INDEX(القاعدة!H:H,MATCH(ahlamine!A486,القاعدة!$A:$A,0))," ")</f>
        <v xml:space="preserve"> </v>
      </c>
      <c r="I486" s="131" t="str">
        <f>IFERROR(INDEX(القاعدة!I:I,MATCH(ahlamine!A486,القاعدة!$A:$A,0))," ")</f>
        <v xml:space="preserve"> </v>
      </c>
      <c r="J486" s="135" t="str">
        <f>IFERROR(INDEX(القاعدة!J:J,MATCH(ahlamine!A486,القاعدة!$A:$A,0))," ")</f>
        <v xml:space="preserve"> </v>
      </c>
      <c r="K486" s="135" t="str">
        <f>IFERROR(INDEX(القاعدة!L:L,MATCH(ahlamine!A486,القاعدة!$A:$A,0))," ")</f>
        <v xml:space="preserve"> </v>
      </c>
      <c r="L486" s="136" t="str">
        <f t="shared" si="27"/>
        <v/>
      </c>
      <c r="M486" s="31" t="str">
        <f t="shared" si="28"/>
        <v/>
      </c>
      <c r="N486" s="141" t="str">
        <f>IFERROR(RANK(L486,ahlamine31)+COUNTIF($L$10:L486,L486)-1," ")</f>
        <v xml:space="preserve"> </v>
      </c>
      <c r="O486" s="141">
        <v>477</v>
      </c>
      <c r="P486" s="137"/>
    </row>
    <row r="487" spans="1:16" x14ac:dyDescent="0.3">
      <c r="A487" s="140" t="str">
        <f t="shared" si="26"/>
        <v>أهلامين_478</v>
      </c>
      <c r="B487" s="30" t="str">
        <f>C487&amp;"_"&amp;COUNTIF($C$10:$C$10:C487,C487)</f>
        <v xml:space="preserve"> _88</v>
      </c>
      <c r="C487" s="131" t="str">
        <f>IFERROR(INDEX(القاعدة!C:C,MATCH(ahlamine!A487,القاعدة!$A:$A,0))," ")</f>
        <v xml:space="preserve"> </v>
      </c>
      <c r="D487" s="131" t="str">
        <f>IFERROR(INDEX(القاعدة!D:D,MATCH(ahlamine!A487,القاعدة!$A:$A,0))," ")</f>
        <v xml:space="preserve"> </v>
      </c>
      <c r="E487" s="131" t="str">
        <f>IFERROR(INDEX(القاعدة!E:E,MATCH(ahlamine!A487,القاعدة!$A:$A,0))," ")</f>
        <v xml:space="preserve"> </v>
      </c>
      <c r="F487" s="131" t="str">
        <f>IFERROR(INDEX(القاعدة!F:F,MATCH(ahlamine!A487,القاعدة!$A:$A,0))," ")</f>
        <v xml:space="preserve"> </v>
      </c>
      <c r="G487" s="131" t="str">
        <f>IFERROR(INDEX(القاعدة!G:G,MATCH(ahlamine!A487,القاعدة!$A:$A,0))," ")</f>
        <v xml:space="preserve"> </v>
      </c>
      <c r="H487" s="131" t="str">
        <f>IFERROR(INDEX(القاعدة!H:H,MATCH(ahlamine!A487,القاعدة!$A:$A,0))," ")</f>
        <v xml:space="preserve"> </v>
      </c>
      <c r="I487" s="131" t="str">
        <f>IFERROR(INDEX(القاعدة!I:I,MATCH(ahlamine!A487,القاعدة!$A:$A,0))," ")</f>
        <v xml:space="preserve"> </v>
      </c>
      <c r="J487" s="135" t="str">
        <f>IFERROR(INDEX(القاعدة!J:J,MATCH(ahlamine!A487,القاعدة!$A:$A,0))," ")</f>
        <v xml:space="preserve"> </v>
      </c>
      <c r="K487" s="135" t="str">
        <f>IFERROR(INDEX(القاعدة!L:L,MATCH(ahlamine!A487,القاعدة!$A:$A,0))," ")</f>
        <v xml:space="preserve"> </v>
      </c>
      <c r="L487" s="136" t="str">
        <f t="shared" si="27"/>
        <v/>
      </c>
      <c r="M487" s="31" t="str">
        <f t="shared" si="28"/>
        <v/>
      </c>
      <c r="N487" s="141" t="str">
        <f>IFERROR(RANK(L487,ahlamine31)+COUNTIF($L$10:L487,L487)-1," ")</f>
        <v xml:space="preserve"> </v>
      </c>
      <c r="O487" s="141">
        <v>478</v>
      </c>
      <c r="P487" s="137"/>
    </row>
    <row r="488" spans="1:16" x14ac:dyDescent="0.3">
      <c r="A488" s="140" t="str">
        <f t="shared" si="26"/>
        <v>أهلامين_479</v>
      </c>
      <c r="B488" s="30" t="str">
        <f>C488&amp;"_"&amp;COUNTIF($C$10:$C$10:C488,C488)</f>
        <v xml:space="preserve"> _89</v>
      </c>
      <c r="C488" s="131" t="str">
        <f>IFERROR(INDEX(القاعدة!C:C,MATCH(ahlamine!A488,القاعدة!$A:$A,0))," ")</f>
        <v xml:space="preserve"> </v>
      </c>
      <c r="D488" s="131" t="str">
        <f>IFERROR(INDEX(القاعدة!D:D,MATCH(ahlamine!A488,القاعدة!$A:$A,0))," ")</f>
        <v xml:space="preserve"> </v>
      </c>
      <c r="E488" s="131" t="str">
        <f>IFERROR(INDEX(القاعدة!E:E,MATCH(ahlamine!A488,القاعدة!$A:$A,0))," ")</f>
        <v xml:space="preserve"> </v>
      </c>
      <c r="F488" s="131" t="str">
        <f>IFERROR(INDEX(القاعدة!F:F,MATCH(ahlamine!A488,القاعدة!$A:$A,0))," ")</f>
        <v xml:space="preserve"> </v>
      </c>
      <c r="G488" s="131" t="str">
        <f>IFERROR(INDEX(القاعدة!G:G,MATCH(ahlamine!A488,القاعدة!$A:$A,0))," ")</f>
        <v xml:space="preserve"> </v>
      </c>
      <c r="H488" s="131" t="str">
        <f>IFERROR(INDEX(القاعدة!H:H,MATCH(ahlamine!A488,القاعدة!$A:$A,0))," ")</f>
        <v xml:space="preserve"> </v>
      </c>
      <c r="I488" s="131" t="str">
        <f>IFERROR(INDEX(القاعدة!I:I,MATCH(ahlamine!A488,القاعدة!$A:$A,0))," ")</f>
        <v xml:space="preserve"> </v>
      </c>
      <c r="J488" s="135" t="str">
        <f>IFERROR(INDEX(القاعدة!J:J,MATCH(ahlamine!A488,القاعدة!$A:$A,0))," ")</f>
        <v xml:space="preserve"> </v>
      </c>
      <c r="K488" s="135" t="str">
        <f>IFERROR(INDEX(القاعدة!L:L,MATCH(ahlamine!A488,القاعدة!$A:$A,0))," ")</f>
        <v xml:space="preserve"> </v>
      </c>
      <c r="L488" s="136" t="str">
        <f t="shared" si="27"/>
        <v/>
      </c>
      <c r="M488" s="31" t="str">
        <f t="shared" si="28"/>
        <v/>
      </c>
      <c r="N488" s="141" t="str">
        <f>IFERROR(RANK(L488,ahlamine31)+COUNTIF($L$10:L488,L488)-1," ")</f>
        <v xml:space="preserve"> </v>
      </c>
      <c r="O488" s="141">
        <v>479</v>
      </c>
      <c r="P488" s="137"/>
    </row>
    <row r="489" spans="1:16" x14ac:dyDescent="0.3">
      <c r="A489" s="140" t="str">
        <f t="shared" si="26"/>
        <v>أهلامين_480</v>
      </c>
      <c r="B489" s="30" t="str">
        <f>C489&amp;"_"&amp;COUNTIF($C$10:$C$10:C489,C489)</f>
        <v xml:space="preserve"> _90</v>
      </c>
      <c r="C489" s="131" t="str">
        <f>IFERROR(INDEX(القاعدة!C:C,MATCH(ahlamine!A489,القاعدة!$A:$A,0))," ")</f>
        <v xml:space="preserve"> </v>
      </c>
      <c r="D489" s="131" t="str">
        <f>IFERROR(INDEX(القاعدة!D:D,MATCH(ahlamine!A489,القاعدة!$A:$A,0))," ")</f>
        <v xml:space="preserve"> </v>
      </c>
      <c r="E489" s="131" t="str">
        <f>IFERROR(INDEX(القاعدة!E:E,MATCH(ahlamine!A489,القاعدة!$A:$A,0))," ")</f>
        <v xml:space="preserve"> </v>
      </c>
      <c r="F489" s="131" t="str">
        <f>IFERROR(INDEX(القاعدة!F:F,MATCH(ahlamine!A489,القاعدة!$A:$A,0))," ")</f>
        <v xml:space="preserve"> </v>
      </c>
      <c r="G489" s="131" t="str">
        <f>IFERROR(INDEX(القاعدة!G:G,MATCH(ahlamine!A489,القاعدة!$A:$A,0))," ")</f>
        <v xml:space="preserve"> </v>
      </c>
      <c r="H489" s="131" t="str">
        <f>IFERROR(INDEX(القاعدة!H:H,MATCH(ahlamine!A489,القاعدة!$A:$A,0))," ")</f>
        <v xml:space="preserve"> </v>
      </c>
      <c r="I489" s="131" t="str">
        <f>IFERROR(INDEX(القاعدة!I:I,MATCH(ahlamine!A489,القاعدة!$A:$A,0))," ")</f>
        <v xml:space="preserve"> </v>
      </c>
      <c r="J489" s="135" t="str">
        <f>IFERROR(INDEX(القاعدة!J:J,MATCH(ahlamine!A489,القاعدة!$A:$A,0))," ")</f>
        <v xml:space="preserve"> </v>
      </c>
      <c r="K489" s="135" t="str">
        <f>IFERROR(INDEX(القاعدة!L:L,MATCH(ahlamine!A489,القاعدة!$A:$A,0))," ")</f>
        <v xml:space="preserve"> </v>
      </c>
      <c r="L489" s="136" t="str">
        <f t="shared" si="27"/>
        <v/>
      </c>
      <c r="M489" s="31" t="str">
        <f t="shared" si="28"/>
        <v/>
      </c>
      <c r="N489" s="141" t="str">
        <f>IFERROR(RANK(L489,ahlamine31)+COUNTIF($L$10:L489,L489)-1," ")</f>
        <v xml:space="preserve"> </v>
      </c>
      <c r="O489" s="141">
        <v>480</v>
      </c>
      <c r="P489" s="137"/>
    </row>
    <row r="490" spans="1:16" x14ac:dyDescent="0.3">
      <c r="A490" s="140" t="str">
        <f t="shared" si="26"/>
        <v>أهلامين_481</v>
      </c>
      <c r="B490" s="30" t="str">
        <f>C490&amp;"_"&amp;COUNTIF($C$10:$C$10:C490,C490)</f>
        <v xml:space="preserve"> _91</v>
      </c>
      <c r="C490" s="131" t="str">
        <f>IFERROR(INDEX(القاعدة!C:C,MATCH(ahlamine!A490,القاعدة!$A:$A,0))," ")</f>
        <v xml:space="preserve"> </v>
      </c>
      <c r="D490" s="131" t="str">
        <f>IFERROR(INDEX(القاعدة!D:D,MATCH(ahlamine!A490,القاعدة!$A:$A,0))," ")</f>
        <v xml:space="preserve"> </v>
      </c>
      <c r="E490" s="131" t="str">
        <f>IFERROR(INDEX(القاعدة!E:E,MATCH(ahlamine!A490,القاعدة!$A:$A,0))," ")</f>
        <v xml:space="preserve"> </v>
      </c>
      <c r="F490" s="131" t="str">
        <f>IFERROR(INDEX(القاعدة!F:F,MATCH(ahlamine!A490,القاعدة!$A:$A,0))," ")</f>
        <v xml:space="preserve"> </v>
      </c>
      <c r="G490" s="131" t="str">
        <f>IFERROR(INDEX(القاعدة!G:G,MATCH(ahlamine!A490,القاعدة!$A:$A,0))," ")</f>
        <v xml:space="preserve"> </v>
      </c>
      <c r="H490" s="131" t="str">
        <f>IFERROR(INDEX(القاعدة!H:H,MATCH(ahlamine!A490,القاعدة!$A:$A,0))," ")</f>
        <v xml:space="preserve"> </v>
      </c>
      <c r="I490" s="131" t="str">
        <f>IFERROR(INDEX(القاعدة!I:I,MATCH(ahlamine!A490,القاعدة!$A:$A,0))," ")</f>
        <v xml:space="preserve"> </v>
      </c>
      <c r="J490" s="135" t="str">
        <f>IFERROR(INDEX(القاعدة!J:J,MATCH(ahlamine!A490,القاعدة!$A:$A,0))," ")</f>
        <v xml:space="preserve"> </v>
      </c>
      <c r="K490" s="135" t="str">
        <f>IFERROR(INDEX(القاعدة!L:L,MATCH(ahlamine!A490,القاعدة!$A:$A,0))," ")</f>
        <v xml:space="preserve"> </v>
      </c>
      <c r="L490" s="136" t="str">
        <f t="shared" si="27"/>
        <v/>
      </c>
      <c r="M490" s="31" t="str">
        <f t="shared" si="28"/>
        <v/>
      </c>
      <c r="N490" s="141" t="str">
        <f>IFERROR(RANK(L490,ahlamine31)+COUNTIF($L$10:L490,L490)-1," ")</f>
        <v xml:space="preserve"> </v>
      </c>
      <c r="O490" s="141">
        <v>481</v>
      </c>
      <c r="P490" s="137"/>
    </row>
    <row r="491" spans="1:16" x14ac:dyDescent="0.3">
      <c r="A491" s="140" t="str">
        <f t="shared" si="26"/>
        <v>أهلامين_482</v>
      </c>
      <c r="B491" s="30" t="str">
        <f>C491&amp;"_"&amp;COUNTIF($C$10:$C$10:C491,C491)</f>
        <v xml:space="preserve"> _92</v>
      </c>
      <c r="C491" s="131" t="str">
        <f>IFERROR(INDEX(القاعدة!C:C,MATCH(ahlamine!A491,القاعدة!$A:$A,0))," ")</f>
        <v xml:space="preserve"> </v>
      </c>
      <c r="D491" s="131" t="str">
        <f>IFERROR(INDEX(القاعدة!D:D,MATCH(ahlamine!A491,القاعدة!$A:$A,0))," ")</f>
        <v xml:space="preserve"> </v>
      </c>
      <c r="E491" s="131" t="str">
        <f>IFERROR(INDEX(القاعدة!E:E,MATCH(ahlamine!A491,القاعدة!$A:$A,0))," ")</f>
        <v xml:space="preserve"> </v>
      </c>
      <c r="F491" s="131" t="str">
        <f>IFERROR(INDEX(القاعدة!F:F,MATCH(ahlamine!A491,القاعدة!$A:$A,0))," ")</f>
        <v xml:space="preserve"> </v>
      </c>
      <c r="G491" s="131" t="str">
        <f>IFERROR(INDEX(القاعدة!G:G,MATCH(ahlamine!A491,القاعدة!$A:$A,0))," ")</f>
        <v xml:space="preserve"> </v>
      </c>
      <c r="H491" s="131" t="str">
        <f>IFERROR(INDEX(القاعدة!H:H,MATCH(ahlamine!A491,القاعدة!$A:$A,0))," ")</f>
        <v xml:space="preserve"> </v>
      </c>
      <c r="I491" s="131" t="str">
        <f>IFERROR(INDEX(القاعدة!I:I,MATCH(ahlamine!A491,القاعدة!$A:$A,0))," ")</f>
        <v xml:space="preserve"> </v>
      </c>
      <c r="J491" s="135" t="str">
        <f>IFERROR(INDEX(القاعدة!J:J,MATCH(ahlamine!A491,القاعدة!$A:$A,0))," ")</f>
        <v xml:space="preserve"> </v>
      </c>
      <c r="K491" s="135" t="str">
        <f>IFERROR(INDEX(القاعدة!L:L,MATCH(ahlamine!A491,القاعدة!$A:$A,0))," ")</f>
        <v xml:space="preserve"> </v>
      </c>
      <c r="L491" s="136" t="str">
        <f t="shared" si="27"/>
        <v/>
      </c>
      <c r="M491" s="31" t="str">
        <f t="shared" si="28"/>
        <v/>
      </c>
      <c r="N491" s="141" t="str">
        <f>IFERROR(RANK(L491,ahlamine31)+COUNTIF($L$10:L491,L491)-1," ")</f>
        <v xml:space="preserve"> </v>
      </c>
      <c r="O491" s="141">
        <v>482</v>
      </c>
      <c r="P491" s="137"/>
    </row>
    <row r="492" spans="1:16" x14ac:dyDescent="0.3">
      <c r="A492" s="140" t="str">
        <f t="shared" si="26"/>
        <v>أهلامين_483</v>
      </c>
      <c r="B492" s="30" t="str">
        <f>C492&amp;"_"&amp;COUNTIF($C$10:$C$10:C492,C492)</f>
        <v xml:space="preserve"> _93</v>
      </c>
      <c r="C492" s="131" t="str">
        <f>IFERROR(INDEX(القاعدة!C:C,MATCH(ahlamine!A492,القاعدة!$A:$A,0))," ")</f>
        <v xml:space="preserve"> </v>
      </c>
      <c r="D492" s="131" t="str">
        <f>IFERROR(INDEX(القاعدة!D:D,MATCH(ahlamine!A492,القاعدة!$A:$A,0))," ")</f>
        <v xml:space="preserve"> </v>
      </c>
      <c r="E492" s="131" t="str">
        <f>IFERROR(INDEX(القاعدة!E:E,MATCH(ahlamine!A492,القاعدة!$A:$A,0))," ")</f>
        <v xml:space="preserve"> </v>
      </c>
      <c r="F492" s="131" t="str">
        <f>IFERROR(INDEX(القاعدة!F:F,MATCH(ahlamine!A492,القاعدة!$A:$A,0))," ")</f>
        <v xml:space="preserve"> </v>
      </c>
      <c r="G492" s="131" t="str">
        <f>IFERROR(INDEX(القاعدة!G:G,MATCH(ahlamine!A492,القاعدة!$A:$A,0))," ")</f>
        <v xml:space="preserve"> </v>
      </c>
      <c r="H492" s="131" t="str">
        <f>IFERROR(INDEX(القاعدة!H:H,MATCH(ahlamine!A492,القاعدة!$A:$A,0))," ")</f>
        <v xml:space="preserve"> </v>
      </c>
      <c r="I492" s="131" t="str">
        <f>IFERROR(INDEX(القاعدة!I:I,MATCH(ahlamine!A492,القاعدة!$A:$A,0))," ")</f>
        <v xml:space="preserve"> </v>
      </c>
      <c r="J492" s="135" t="str">
        <f>IFERROR(INDEX(القاعدة!J:J,MATCH(ahlamine!A492,القاعدة!$A:$A,0))," ")</f>
        <v xml:space="preserve"> </v>
      </c>
      <c r="K492" s="135" t="str">
        <f>IFERROR(INDEX(القاعدة!L:L,MATCH(ahlamine!A492,القاعدة!$A:$A,0))," ")</f>
        <v xml:space="preserve"> </v>
      </c>
      <c r="L492" s="136" t="str">
        <f t="shared" si="27"/>
        <v/>
      </c>
      <c r="M492" s="31" t="str">
        <f t="shared" si="28"/>
        <v/>
      </c>
      <c r="N492" s="141" t="str">
        <f>IFERROR(RANK(L492,ahlamine31)+COUNTIF($L$10:L492,L492)-1," ")</f>
        <v xml:space="preserve"> </v>
      </c>
      <c r="O492" s="141">
        <v>483</v>
      </c>
      <c r="P492" s="137"/>
    </row>
    <row r="493" spans="1:16" x14ac:dyDescent="0.3">
      <c r="A493" s="140" t="str">
        <f t="shared" si="26"/>
        <v>أهلامين_484</v>
      </c>
      <c r="B493" s="30" t="str">
        <f>C493&amp;"_"&amp;COUNTIF($C$10:$C$10:C493,C493)</f>
        <v xml:space="preserve"> _94</v>
      </c>
      <c r="C493" s="131" t="str">
        <f>IFERROR(INDEX(القاعدة!C:C,MATCH(ahlamine!A493,القاعدة!$A:$A,0))," ")</f>
        <v xml:space="preserve"> </v>
      </c>
      <c r="D493" s="131" t="str">
        <f>IFERROR(INDEX(القاعدة!D:D,MATCH(ahlamine!A493,القاعدة!$A:$A,0))," ")</f>
        <v xml:space="preserve"> </v>
      </c>
      <c r="E493" s="131" t="str">
        <f>IFERROR(INDEX(القاعدة!E:E,MATCH(ahlamine!A493,القاعدة!$A:$A,0))," ")</f>
        <v xml:space="preserve"> </v>
      </c>
      <c r="F493" s="131" t="str">
        <f>IFERROR(INDEX(القاعدة!F:F,MATCH(ahlamine!A493,القاعدة!$A:$A,0))," ")</f>
        <v xml:space="preserve"> </v>
      </c>
      <c r="G493" s="131" t="str">
        <f>IFERROR(INDEX(القاعدة!G:G,MATCH(ahlamine!A493,القاعدة!$A:$A,0))," ")</f>
        <v xml:space="preserve"> </v>
      </c>
      <c r="H493" s="131" t="str">
        <f>IFERROR(INDEX(القاعدة!H:H,MATCH(ahlamine!A493,القاعدة!$A:$A,0))," ")</f>
        <v xml:space="preserve"> </v>
      </c>
      <c r="I493" s="131" t="str">
        <f>IFERROR(INDEX(القاعدة!I:I,MATCH(ahlamine!A493,القاعدة!$A:$A,0))," ")</f>
        <v xml:space="preserve"> </v>
      </c>
      <c r="J493" s="135" t="str">
        <f>IFERROR(INDEX(القاعدة!J:J,MATCH(ahlamine!A493,القاعدة!$A:$A,0))," ")</f>
        <v xml:space="preserve"> </v>
      </c>
      <c r="K493" s="135" t="str">
        <f>IFERROR(INDEX(القاعدة!L:L,MATCH(ahlamine!A493,القاعدة!$A:$A,0))," ")</f>
        <v xml:space="preserve"> </v>
      </c>
      <c r="L493" s="136" t="str">
        <f t="shared" si="27"/>
        <v/>
      </c>
      <c r="M493" s="31" t="str">
        <f t="shared" si="28"/>
        <v/>
      </c>
      <c r="N493" s="141" t="str">
        <f>IFERROR(RANK(L493,ahlamine31)+COUNTIF($L$10:L493,L493)-1," ")</f>
        <v xml:space="preserve"> </v>
      </c>
      <c r="O493" s="141">
        <v>484</v>
      </c>
      <c r="P493" s="137"/>
    </row>
    <row r="494" spans="1:16" x14ac:dyDescent="0.3">
      <c r="A494" s="140" t="str">
        <f t="shared" si="26"/>
        <v>أهلامين_485</v>
      </c>
      <c r="B494" s="30" t="str">
        <f>C494&amp;"_"&amp;COUNTIF($C$10:$C$10:C494,C494)</f>
        <v xml:space="preserve"> _95</v>
      </c>
      <c r="C494" s="131" t="str">
        <f>IFERROR(INDEX(القاعدة!C:C,MATCH(ahlamine!A494,القاعدة!$A:$A,0))," ")</f>
        <v xml:space="preserve"> </v>
      </c>
      <c r="D494" s="131" t="str">
        <f>IFERROR(INDEX(القاعدة!D:D,MATCH(ahlamine!A494,القاعدة!$A:$A,0))," ")</f>
        <v xml:space="preserve"> </v>
      </c>
      <c r="E494" s="131" t="str">
        <f>IFERROR(INDEX(القاعدة!E:E,MATCH(ahlamine!A494,القاعدة!$A:$A,0))," ")</f>
        <v xml:space="preserve"> </v>
      </c>
      <c r="F494" s="131" t="str">
        <f>IFERROR(INDEX(القاعدة!F:F,MATCH(ahlamine!A494,القاعدة!$A:$A,0))," ")</f>
        <v xml:space="preserve"> </v>
      </c>
      <c r="G494" s="131" t="str">
        <f>IFERROR(INDEX(القاعدة!G:G,MATCH(ahlamine!A494,القاعدة!$A:$A,0))," ")</f>
        <v xml:space="preserve"> </v>
      </c>
      <c r="H494" s="131" t="str">
        <f>IFERROR(INDEX(القاعدة!H:H,MATCH(ahlamine!A494,القاعدة!$A:$A,0))," ")</f>
        <v xml:space="preserve"> </v>
      </c>
      <c r="I494" s="131" t="str">
        <f>IFERROR(INDEX(القاعدة!I:I,MATCH(ahlamine!A494,القاعدة!$A:$A,0))," ")</f>
        <v xml:space="preserve"> </v>
      </c>
      <c r="J494" s="135" t="str">
        <f>IFERROR(INDEX(القاعدة!J:J,MATCH(ahlamine!A494,القاعدة!$A:$A,0))," ")</f>
        <v xml:space="preserve"> </v>
      </c>
      <c r="K494" s="135" t="str">
        <f>IFERROR(INDEX(القاعدة!L:L,MATCH(ahlamine!A494,القاعدة!$A:$A,0))," ")</f>
        <v xml:space="preserve"> </v>
      </c>
      <c r="L494" s="136" t="str">
        <f t="shared" si="27"/>
        <v/>
      </c>
      <c r="M494" s="31" t="str">
        <f t="shared" si="28"/>
        <v/>
      </c>
      <c r="N494" s="141" t="str">
        <f>IFERROR(RANK(L494,ahlamine31)+COUNTIF($L$10:L494,L494)-1," ")</f>
        <v xml:space="preserve"> </v>
      </c>
      <c r="O494" s="141">
        <v>485</v>
      </c>
      <c r="P494" s="137"/>
    </row>
    <row r="495" spans="1:16" x14ac:dyDescent="0.3">
      <c r="A495" s="140" t="str">
        <f t="shared" si="26"/>
        <v>أهلامين_486</v>
      </c>
      <c r="B495" s="30" t="str">
        <f>C495&amp;"_"&amp;COUNTIF($C$10:$C$10:C495,C495)</f>
        <v xml:space="preserve"> _96</v>
      </c>
      <c r="C495" s="131" t="str">
        <f>IFERROR(INDEX(القاعدة!C:C,MATCH(ahlamine!A495,القاعدة!$A:$A,0))," ")</f>
        <v xml:space="preserve"> </v>
      </c>
      <c r="D495" s="131" t="str">
        <f>IFERROR(INDEX(القاعدة!D:D,MATCH(ahlamine!A495,القاعدة!$A:$A,0))," ")</f>
        <v xml:space="preserve"> </v>
      </c>
      <c r="E495" s="131" t="str">
        <f>IFERROR(INDEX(القاعدة!E:E,MATCH(ahlamine!A495,القاعدة!$A:$A,0))," ")</f>
        <v xml:space="preserve"> </v>
      </c>
      <c r="F495" s="131" t="str">
        <f>IFERROR(INDEX(القاعدة!F:F,MATCH(ahlamine!A495,القاعدة!$A:$A,0))," ")</f>
        <v xml:space="preserve"> </v>
      </c>
      <c r="G495" s="131" t="str">
        <f>IFERROR(INDEX(القاعدة!G:G,MATCH(ahlamine!A495,القاعدة!$A:$A,0))," ")</f>
        <v xml:space="preserve"> </v>
      </c>
      <c r="H495" s="131" t="str">
        <f>IFERROR(INDEX(القاعدة!H:H,MATCH(ahlamine!A495,القاعدة!$A:$A,0))," ")</f>
        <v xml:space="preserve"> </v>
      </c>
      <c r="I495" s="131" t="str">
        <f>IFERROR(INDEX(القاعدة!I:I,MATCH(ahlamine!A495,القاعدة!$A:$A,0))," ")</f>
        <v xml:space="preserve"> </v>
      </c>
      <c r="J495" s="135" t="str">
        <f>IFERROR(INDEX(القاعدة!J:J,MATCH(ahlamine!A495,القاعدة!$A:$A,0))," ")</f>
        <v xml:space="preserve"> </v>
      </c>
      <c r="K495" s="135" t="str">
        <f>IFERROR(INDEX(القاعدة!L:L,MATCH(ahlamine!A495,القاعدة!$A:$A,0))," ")</f>
        <v xml:space="preserve"> </v>
      </c>
      <c r="L495" s="136" t="str">
        <f t="shared" si="27"/>
        <v/>
      </c>
      <c r="M495" s="31" t="str">
        <f t="shared" si="28"/>
        <v/>
      </c>
      <c r="N495" s="141" t="str">
        <f>IFERROR(RANK(L495,ahlamine31)+COUNTIF($L$10:L495,L495)-1," ")</f>
        <v xml:space="preserve"> </v>
      </c>
      <c r="O495" s="141">
        <v>486</v>
      </c>
      <c r="P495" s="137"/>
    </row>
    <row r="496" spans="1:16" x14ac:dyDescent="0.3">
      <c r="A496" s="140" t="str">
        <f t="shared" si="26"/>
        <v>أهلامين_487</v>
      </c>
      <c r="B496" s="30" t="str">
        <f>C496&amp;"_"&amp;COUNTIF($C$10:$C$10:C496,C496)</f>
        <v xml:space="preserve"> _97</v>
      </c>
      <c r="C496" s="131" t="str">
        <f>IFERROR(INDEX(القاعدة!C:C,MATCH(ahlamine!A496,القاعدة!$A:$A,0))," ")</f>
        <v xml:space="preserve"> </v>
      </c>
      <c r="D496" s="131" t="str">
        <f>IFERROR(INDEX(القاعدة!D:D,MATCH(ahlamine!A496,القاعدة!$A:$A,0))," ")</f>
        <v xml:space="preserve"> </v>
      </c>
      <c r="E496" s="131" t="str">
        <f>IFERROR(INDEX(القاعدة!E:E,MATCH(ahlamine!A496,القاعدة!$A:$A,0))," ")</f>
        <v xml:space="preserve"> </v>
      </c>
      <c r="F496" s="131" t="str">
        <f>IFERROR(INDEX(القاعدة!F:F,MATCH(ahlamine!A496,القاعدة!$A:$A,0))," ")</f>
        <v xml:space="preserve"> </v>
      </c>
      <c r="G496" s="131" t="str">
        <f>IFERROR(INDEX(القاعدة!G:G,MATCH(ahlamine!A496,القاعدة!$A:$A,0))," ")</f>
        <v xml:space="preserve"> </v>
      </c>
      <c r="H496" s="131" t="str">
        <f>IFERROR(INDEX(القاعدة!H:H,MATCH(ahlamine!A496,القاعدة!$A:$A,0))," ")</f>
        <v xml:space="preserve"> </v>
      </c>
      <c r="I496" s="131" t="str">
        <f>IFERROR(INDEX(القاعدة!I:I,MATCH(ahlamine!A496,القاعدة!$A:$A,0))," ")</f>
        <v xml:space="preserve"> </v>
      </c>
      <c r="J496" s="135" t="str">
        <f>IFERROR(INDEX(القاعدة!J:J,MATCH(ahlamine!A496,القاعدة!$A:$A,0))," ")</f>
        <v xml:space="preserve"> </v>
      </c>
      <c r="K496" s="135" t="str">
        <f>IFERROR(INDEX(القاعدة!L:L,MATCH(ahlamine!A496,القاعدة!$A:$A,0))," ")</f>
        <v xml:space="preserve"> </v>
      </c>
      <c r="L496" s="136" t="str">
        <f t="shared" si="27"/>
        <v/>
      </c>
      <c r="M496" s="31" t="str">
        <f t="shared" si="28"/>
        <v/>
      </c>
      <c r="N496" s="141" t="str">
        <f>IFERROR(RANK(L496,ahlamine31)+COUNTIF($L$10:L496,L496)-1," ")</f>
        <v xml:space="preserve"> </v>
      </c>
      <c r="O496" s="141">
        <v>487</v>
      </c>
      <c r="P496" s="137"/>
    </row>
    <row r="497" spans="1:16" x14ac:dyDescent="0.3">
      <c r="A497" s="140" t="str">
        <f t="shared" si="26"/>
        <v>أهلامين_488</v>
      </c>
      <c r="B497" s="30" t="str">
        <f>C497&amp;"_"&amp;COUNTIF($C$10:$C$10:C497,C497)</f>
        <v xml:space="preserve"> _98</v>
      </c>
      <c r="C497" s="131" t="str">
        <f>IFERROR(INDEX(القاعدة!C:C,MATCH(ahlamine!A497,القاعدة!$A:$A,0))," ")</f>
        <v xml:space="preserve"> </v>
      </c>
      <c r="D497" s="131" t="str">
        <f>IFERROR(INDEX(القاعدة!D:D,MATCH(ahlamine!A497,القاعدة!$A:$A,0))," ")</f>
        <v xml:space="preserve"> </v>
      </c>
      <c r="E497" s="131" t="str">
        <f>IFERROR(INDEX(القاعدة!E:E,MATCH(ahlamine!A497,القاعدة!$A:$A,0))," ")</f>
        <v xml:space="preserve"> </v>
      </c>
      <c r="F497" s="131" t="str">
        <f>IFERROR(INDEX(القاعدة!F:F,MATCH(ahlamine!A497,القاعدة!$A:$A,0))," ")</f>
        <v xml:space="preserve"> </v>
      </c>
      <c r="G497" s="131" t="str">
        <f>IFERROR(INDEX(القاعدة!G:G,MATCH(ahlamine!A497,القاعدة!$A:$A,0))," ")</f>
        <v xml:space="preserve"> </v>
      </c>
      <c r="H497" s="131" t="str">
        <f>IFERROR(INDEX(القاعدة!H:H,MATCH(ahlamine!A497,القاعدة!$A:$A,0))," ")</f>
        <v xml:space="preserve"> </v>
      </c>
      <c r="I497" s="131" t="str">
        <f>IFERROR(INDEX(القاعدة!I:I,MATCH(ahlamine!A497,القاعدة!$A:$A,0))," ")</f>
        <v xml:space="preserve"> </v>
      </c>
      <c r="J497" s="135" t="str">
        <f>IFERROR(INDEX(القاعدة!J:J,MATCH(ahlamine!A497,القاعدة!$A:$A,0))," ")</f>
        <v xml:space="preserve"> </v>
      </c>
      <c r="K497" s="135" t="str">
        <f>IFERROR(INDEX(القاعدة!L:L,MATCH(ahlamine!A497,القاعدة!$A:$A,0))," ")</f>
        <v xml:space="preserve"> </v>
      </c>
      <c r="L497" s="136" t="str">
        <f t="shared" si="27"/>
        <v/>
      </c>
      <c r="M497" s="31" t="str">
        <f t="shared" si="28"/>
        <v/>
      </c>
      <c r="N497" s="141" t="str">
        <f>IFERROR(RANK(L497,ahlamine31)+COUNTIF($L$10:L497,L497)-1," ")</f>
        <v xml:space="preserve"> </v>
      </c>
      <c r="O497" s="141">
        <v>488</v>
      </c>
      <c r="P497" s="137"/>
    </row>
    <row r="498" spans="1:16" x14ac:dyDescent="0.3">
      <c r="A498" s="140" t="str">
        <f t="shared" si="26"/>
        <v>أهلامين_489</v>
      </c>
      <c r="B498" s="30" t="str">
        <f>C498&amp;"_"&amp;COUNTIF($C$10:$C$10:C498,C498)</f>
        <v xml:space="preserve"> _99</v>
      </c>
      <c r="C498" s="131" t="str">
        <f>IFERROR(INDEX(القاعدة!C:C,MATCH(ahlamine!A498,القاعدة!$A:$A,0))," ")</f>
        <v xml:space="preserve"> </v>
      </c>
      <c r="D498" s="131" t="str">
        <f>IFERROR(INDEX(القاعدة!D:D,MATCH(ahlamine!A498,القاعدة!$A:$A,0))," ")</f>
        <v xml:space="preserve"> </v>
      </c>
      <c r="E498" s="131" t="str">
        <f>IFERROR(INDEX(القاعدة!E:E,MATCH(ahlamine!A498,القاعدة!$A:$A,0))," ")</f>
        <v xml:space="preserve"> </v>
      </c>
      <c r="F498" s="131" t="str">
        <f>IFERROR(INDEX(القاعدة!F:F,MATCH(ahlamine!A498,القاعدة!$A:$A,0))," ")</f>
        <v xml:space="preserve"> </v>
      </c>
      <c r="G498" s="131" t="str">
        <f>IFERROR(INDEX(القاعدة!G:G,MATCH(ahlamine!A498,القاعدة!$A:$A,0))," ")</f>
        <v xml:space="preserve"> </v>
      </c>
      <c r="H498" s="131" t="str">
        <f>IFERROR(INDEX(القاعدة!H:H,MATCH(ahlamine!A498,القاعدة!$A:$A,0))," ")</f>
        <v xml:space="preserve"> </v>
      </c>
      <c r="I498" s="131" t="str">
        <f>IFERROR(INDEX(القاعدة!I:I,MATCH(ahlamine!A498,القاعدة!$A:$A,0))," ")</f>
        <v xml:space="preserve"> </v>
      </c>
      <c r="J498" s="135" t="str">
        <f>IFERROR(INDEX(القاعدة!J:J,MATCH(ahlamine!A498,القاعدة!$A:$A,0))," ")</f>
        <v xml:space="preserve"> </v>
      </c>
      <c r="K498" s="135" t="str">
        <f>IFERROR(INDEX(القاعدة!L:L,MATCH(ahlamine!A498,القاعدة!$A:$A,0))," ")</f>
        <v xml:space="preserve"> </v>
      </c>
      <c r="L498" s="136" t="str">
        <f t="shared" si="27"/>
        <v/>
      </c>
      <c r="M498" s="31" t="str">
        <f t="shared" si="28"/>
        <v/>
      </c>
      <c r="N498" s="141" t="str">
        <f>IFERROR(RANK(L498,ahlamine31)+COUNTIF($L$10:L498,L498)-1," ")</f>
        <v xml:space="preserve"> </v>
      </c>
      <c r="O498" s="141">
        <v>489</v>
      </c>
      <c r="P498" s="137"/>
    </row>
    <row r="499" spans="1:16" x14ac:dyDescent="0.3">
      <c r="A499" s="140" t="str">
        <f t="shared" si="26"/>
        <v>أهلامين_490</v>
      </c>
      <c r="B499" s="30" t="str">
        <f>C499&amp;"_"&amp;COUNTIF($C$10:$C$10:C499,C499)</f>
        <v xml:space="preserve"> _100</v>
      </c>
      <c r="C499" s="131" t="str">
        <f>IFERROR(INDEX(القاعدة!C:C,MATCH(ahlamine!A499,القاعدة!$A:$A,0))," ")</f>
        <v xml:space="preserve"> </v>
      </c>
      <c r="D499" s="131" t="str">
        <f>IFERROR(INDEX(القاعدة!D:D,MATCH(ahlamine!A499,القاعدة!$A:$A,0))," ")</f>
        <v xml:space="preserve"> </v>
      </c>
      <c r="E499" s="131" t="str">
        <f>IFERROR(INDEX(القاعدة!E:E,MATCH(ahlamine!A499,القاعدة!$A:$A,0))," ")</f>
        <v xml:space="preserve"> </v>
      </c>
      <c r="F499" s="131" t="str">
        <f>IFERROR(INDEX(القاعدة!F:F,MATCH(ahlamine!A499,القاعدة!$A:$A,0))," ")</f>
        <v xml:space="preserve"> </v>
      </c>
      <c r="G499" s="131" t="str">
        <f>IFERROR(INDEX(القاعدة!G:G,MATCH(ahlamine!A499,القاعدة!$A:$A,0))," ")</f>
        <v xml:space="preserve"> </v>
      </c>
      <c r="H499" s="131" t="str">
        <f>IFERROR(INDEX(القاعدة!H:H,MATCH(ahlamine!A499,القاعدة!$A:$A,0))," ")</f>
        <v xml:space="preserve"> </v>
      </c>
      <c r="I499" s="131" t="str">
        <f>IFERROR(INDEX(القاعدة!I:I,MATCH(ahlamine!A499,القاعدة!$A:$A,0))," ")</f>
        <v xml:space="preserve"> </v>
      </c>
      <c r="J499" s="135" t="str">
        <f>IFERROR(INDEX(القاعدة!J:J,MATCH(ahlamine!A499,القاعدة!$A:$A,0))," ")</f>
        <v xml:space="preserve"> </v>
      </c>
      <c r="K499" s="135" t="str">
        <f>IFERROR(INDEX(القاعدة!L:L,MATCH(ahlamine!A499,القاعدة!$A:$A,0))," ")</f>
        <v xml:space="preserve"> </v>
      </c>
      <c r="L499" s="136" t="str">
        <f t="shared" si="27"/>
        <v/>
      </c>
      <c r="M499" s="31" t="str">
        <f t="shared" si="28"/>
        <v/>
      </c>
      <c r="N499" s="141" t="str">
        <f>IFERROR(RANK(L499,ahlamine31)+COUNTIF($L$10:L499,L499)-1," ")</f>
        <v xml:space="preserve"> </v>
      </c>
      <c r="O499" s="141">
        <v>490</v>
      </c>
      <c r="P499" s="137"/>
    </row>
    <row r="500" spans="1:16" x14ac:dyDescent="0.3">
      <c r="A500" s="140" t="str">
        <f t="shared" si="26"/>
        <v>أهلامين_491</v>
      </c>
      <c r="B500" s="30" t="str">
        <f>C500&amp;"_"&amp;COUNTIF($C$10:$C$10:C500,C500)</f>
        <v xml:space="preserve"> _101</v>
      </c>
      <c r="C500" s="131" t="str">
        <f>IFERROR(INDEX(القاعدة!C:C,MATCH(ahlamine!A500,القاعدة!$A:$A,0))," ")</f>
        <v xml:space="preserve"> </v>
      </c>
      <c r="D500" s="131" t="str">
        <f>IFERROR(INDEX(القاعدة!D:D,MATCH(ahlamine!A500,القاعدة!$A:$A,0))," ")</f>
        <v xml:space="preserve"> </v>
      </c>
      <c r="E500" s="131" t="str">
        <f>IFERROR(INDEX(القاعدة!E:E,MATCH(ahlamine!A500,القاعدة!$A:$A,0))," ")</f>
        <v xml:space="preserve"> </v>
      </c>
      <c r="F500" s="131" t="str">
        <f>IFERROR(INDEX(القاعدة!F:F,MATCH(ahlamine!A500,القاعدة!$A:$A,0))," ")</f>
        <v xml:space="preserve"> </v>
      </c>
      <c r="G500" s="131" t="str">
        <f>IFERROR(INDEX(القاعدة!G:G,MATCH(ahlamine!A500,القاعدة!$A:$A,0))," ")</f>
        <v xml:space="preserve"> </v>
      </c>
      <c r="H500" s="131" t="str">
        <f>IFERROR(INDEX(القاعدة!H:H,MATCH(ahlamine!A500,القاعدة!$A:$A,0))," ")</f>
        <v xml:space="preserve"> </v>
      </c>
      <c r="I500" s="131" t="str">
        <f>IFERROR(INDEX(القاعدة!I:I,MATCH(ahlamine!A500,القاعدة!$A:$A,0))," ")</f>
        <v xml:space="preserve"> </v>
      </c>
      <c r="J500" s="135" t="str">
        <f>IFERROR(INDEX(القاعدة!J:J,MATCH(ahlamine!A500,القاعدة!$A:$A,0))," ")</f>
        <v xml:space="preserve"> </v>
      </c>
      <c r="K500" s="135" t="str">
        <f>IFERROR(INDEX(القاعدة!L:L,MATCH(ahlamine!A500,القاعدة!$A:$A,0))," ")</f>
        <v xml:space="preserve"> </v>
      </c>
      <c r="L500" s="136" t="str">
        <f t="shared" si="27"/>
        <v/>
      </c>
      <c r="M500" s="31" t="str">
        <f t="shared" si="28"/>
        <v/>
      </c>
      <c r="N500" s="141" t="str">
        <f>IFERROR(RANK(L500,ahlamine31)+COUNTIF($L$10:L500,L500)-1," ")</f>
        <v xml:space="preserve"> </v>
      </c>
      <c r="O500" s="141">
        <v>491</v>
      </c>
      <c r="P500" s="137"/>
    </row>
    <row r="501" spans="1:16" x14ac:dyDescent="0.3">
      <c r="A501" s="140" t="str">
        <f t="shared" si="26"/>
        <v>أهلامين_492</v>
      </c>
      <c r="B501" s="30" t="str">
        <f>C501&amp;"_"&amp;COUNTIF($C$10:$C$10:C501,C501)</f>
        <v xml:space="preserve"> _102</v>
      </c>
      <c r="C501" s="131" t="str">
        <f>IFERROR(INDEX(القاعدة!C:C,MATCH(ahlamine!A501,القاعدة!$A:$A,0))," ")</f>
        <v xml:space="preserve"> </v>
      </c>
      <c r="D501" s="131" t="str">
        <f>IFERROR(INDEX(القاعدة!D:D,MATCH(ahlamine!A501,القاعدة!$A:$A,0))," ")</f>
        <v xml:space="preserve"> </v>
      </c>
      <c r="E501" s="131" t="str">
        <f>IFERROR(INDEX(القاعدة!E:E,MATCH(ahlamine!A501,القاعدة!$A:$A,0))," ")</f>
        <v xml:space="preserve"> </v>
      </c>
      <c r="F501" s="131" t="str">
        <f>IFERROR(INDEX(القاعدة!F:F,MATCH(ahlamine!A501,القاعدة!$A:$A,0))," ")</f>
        <v xml:space="preserve"> </v>
      </c>
      <c r="G501" s="131" t="str">
        <f>IFERROR(INDEX(القاعدة!G:G,MATCH(ahlamine!A501,القاعدة!$A:$A,0))," ")</f>
        <v xml:space="preserve"> </v>
      </c>
      <c r="H501" s="131" t="str">
        <f>IFERROR(INDEX(القاعدة!H:H,MATCH(ahlamine!A501,القاعدة!$A:$A,0))," ")</f>
        <v xml:space="preserve"> </v>
      </c>
      <c r="I501" s="131" t="str">
        <f>IFERROR(INDEX(القاعدة!I:I,MATCH(ahlamine!A501,القاعدة!$A:$A,0))," ")</f>
        <v xml:space="preserve"> </v>
      </c>
      <c r="J501" s="135" t="str">
        <f>IFERROR(INDEX(القاعدة!J:J,MATCH(ahlamine!A501,القاعدة!$A:$A,0))," ")</f>
        <v xml:space="preserve"> </v>
      </c>
      <c r="K501" s="135" t="str">
        <f>IFERROR(INDEX(القاعدة!L:L,MATCH(ahlamine!A501,القاعدة!$A:$A,0))," ")</f>
        <v xml:space="preserve"> </v>
      </c>
      <c r="L501" s="136" t="str">
        <f t="shared" si="27"/>
        <v/>
      </c>
      <c r="M501" s="31" t="str">
        <f t="shared" si="28"/>
        <v/>
      </c>
      <c r="N501" s="141" t="str">
        <f>IFERROR(RANK(L501,ahlamine31)+COUNTIF($L$10:L501,L501)-1," ")</f>
        <v xml:space="preserve"> </v>
      </c>
      <c r="O501" s="141">
        <v>492</v>
      </c>
      <c r="P501" s="137"/>
    </row>
    <row r="502" spans="1:16" x14ac:dyDescent="0.3">
      <c r="A502" s="140" t="str">
        <f t="shared" si="26"/>
        <v>أهلامين_493</v>
      </c>
      <c r="B502" s="30" t="str">
        <f>C502&amp;"_"&amp;COUNTIF($C$10:$C$10:C502,C502)</f>
        <v xml:space="preserve"> _103</v>
      </c>
      <c r="C502" s="131" t="str">
        <f>IFERROR(INDEX(القاعدة!C:C,MATCH(ahlamine!A502,القاعدة!$A:$A,0))," ")</f>
        <v xml:space="preserve"> </v>
      </c>
      <c r="D502" s="131" t="str">
        <f>IFERROR(INDEX(القاعدة!D:D,MATCH(ahlamine!A502,القاعدة!$A:$A,0))," ")</f>
        <v xml:space="preserve"> </v>
      </c>
      <c r="E502" s="131" t="str">
        <f>IFERROR(INDEX(القاعدة!E:E,MATCH(ahlamine!A502,القاعدة!$A:$A,0))," ")</f>
        <v xml:space="preserve"> </v>
      </c>
      <c r="F502" s="131" t="str">
        <f>IFERROR(INDEX(القاعدة!F:F,MATCH(ahlamine!A502,القاعدة!$A:$A,0))," ")</f>
        <v xml:space="preserve"> </v>
      </c>
      <c r="G502" s="131" t="str">
        <f>IFERROR(INDEX(القاعدة!G:G,MATCH(ahlamine!A502,القاعدة!$A:$A,0))," ")</f>
        <v xml:space="preserve"> </v>
      </c>
      <c r="H502" s="131" t="str">
        <f>IFERROR(INDEX(القاعدة!H:H,MATCH(ahlamine!A502,القاعدة!$A:$A,0))," ")</f>
        <v xml:space="preserve"> </v>
      </c>
      <c r="I502" s="131" t="str">
        <f>IFERROR(INDEX(القاعدة!I:I,MATCH(ahlamine!A502,القاعدة!$A:$A,0))," ")</f>
        <v xml:space="preserve"> </v>
      </c>
      <c r="J502" s="135" t="str">
        <f>IFERROR(INDEX(القاعدة!J:J,MATCH(ahlamine!A502,القاعدة!$A:$A,0))," ")</f>
        <v xml:space="preserve"> </v>
      </c>
      <c r="K502" s="135" t="str">
        <f>IFERROR(INDEX(القاعدة!L:L,MATCH(ahlamine!A502,القاعدة!$A:$A,0))," ")</f>
        <v xml:space="preserve"> </v>
      </c>
      <c r="L502" s="136" t="str">
        <f t="shared" si="27"/>
        <v/>
      </c>
      <c r="M502" s="31" t="str">
        <f t="shared" si="28"/>
        <v/>
      </c>
      <c r="N502" s="141" t="str">
        <f>IFERROR(RANK(L502,ahlamine31)+COUNTIF($L$10:L502,L502)-1," ")</f>
        <v xml:space="preserve"> </v>
      </c>
      <c r="O502" s="141">
        <v>493</v>
      </c>
      <c r="P502" s="137"/>
    </row>
    <row r="503" spans="1:16" x14ac:dyDescent="0.3">
      <c r="A503" s="140" t="str">
        <f t="shared" si="26"/>
        <v>أهلامين_494</v>
      </c>
      <c r="B503" s="30" t="str">
        <f>C503&amp;"_"&amp;COUNTIF($C$10:$C$10:C503,C503)</f>
        <v xml:space="preserve"> _104</v>
      </c>
      <c r="C503" s="131" t="str">
        <f>IFERROR(INDEX(القاعدة!C:C,MATCH(ahlamine!A503,القاعدة!$A:$A,0))," ")</f>
        <v xml:space="preserve"> </v>
      </c>
      <c r="D503" s="131" t="str">
        <f>IFERROR(INDEX(القاعدة!D:D,MATCH(ahlamine!A503,القاعدة!$A:$A,0))," ")</f>
        <v xml:space="preserve"> </v>
      </c>
      <c r="E503" s="131" t="str">
        <f>IFERROR(INDEX(القاعدة!E:E,MATCH(ahlamine!A503,القاعدة!$A:$A,0))," ")</f>
        <v xml:space="preserve"> </v>
      </c>
      <c r="F503" s="131" t="str">
        <f>IFERROR(INDEX(القاعدة!F:F,MATCH(ahlamine!A503,القاعدة!$A:$A,0))," ")</f>
        <v xml:space="preserve"> </v>
      </c>
      <c r="G503" s="131" t="str">
        <f>IFERROR(INDEX(القاعدة!G:G,MATCH(ahlamine!A503,القاعدة!$A:$A,0))," ")</f>
        <v xml:space="preserve"> </v>
      </c>
      <c r="H503" s="131" t="str">
        <f>IFERROR(INDEX(القاعدة!H:H,MATCH(ahlamine!A503,القاعدة!$A:$A,0))," ")</f>
        <v xml:space="preserve"> </v>
      </c>
      <c r="I503" s="131" t="str">
        <f>IFERROR(INDEX(القاعدة!I:I,MATCH(ahlamine!A503,القاعدة!$A:$A,0))," ")</f>
        <v xml:space="preserve"> </v>
      </c>
      <c r="J503" s="135" t="str">
        <f>IFERROR(INDEX(القاعدة!J:J,MATCH(ahlamine!A503,القاعدة!$A:$A,0))," ")</f>
        <v xml:space="preserve"> </v>
      </c>
      <c r="K503" s="135" t="str">
        <f>IFERROR(INDEX(القاعدة!L:L,MATCH(ahlamine!A503,القاعدة!$A:$A,0))," ")</f>
        <v xml:space="preserve"> </v>
      </c>
      <c r="L503" s="136" t="str">
        <f t="shared" si="27"/>
        <v/>
      </c>
      <c r="M503" s="31" t="str">
        <f t="shared" si="28"/>
        <v/>
      </c>
      <c r="N503" s="141" t="str">
        <f>IFERROR(RANK(L503,ahlamine31)+COUNTIF($L$10:L503,L503)-1," ")</f>
        <v xml:space="preserve"> </v>
      </c>
      <c r="O503" s="141">
        <v>494</v>
      </c>
      <c r="P503" s="137"/>
    </row>
    <row r="504" spans="1:16" x14ac:dyDescent="0.3">
      <c r="A504" s="140" t="str">
        <f t="shared" si="26"/>
        <v>أهلامين_495</v>
      </c>
      <c r="B504" s="30" t="str">
        <f>C504&amp;"_"&amp;COUNTIF($C$10:$C$10:C504,C504)</f>
        <v xml:space="preserve"> _105</v>
      </c>
      <c r="C504" s="131" t="str">
        <f>IFERROR(INDEX(القاعدة!C:C,MATCH(ahlamine!A504,القاعدة!$A:$A,0))," ")</f>
        <v xml:space="preserve"> </v>
      </c>
      <c r="D504" s="131" t="str">
        <f>IFERROR(INDEX(القاعدة!D:D,MATCH(ahlamine!A504,القاعدة!$A:$A,0))," ")</f>
        <v xml:space="preserve"> </v>
      </c>
      <c r="E504" s="131" t="str">
        <f>IFERROR(INDEX(القاعدة!E:E,MATCH(ahlamine!A504,القاعدة!$A:$A,0))," ")</f>
        <v xml:space="preserve"> </v>
      </c>
      <c r="F504" s="131" t="str">
        <f>IFERROR(INDEX(القاعدة!F:F,MATCH(ahlamine!A504,القاعدة!$A:$A,0))," ")</f>
        <v xml:space="preserve"> </v>
      </c>
      <c r="G504" s="131" t="str">
        <f>IFERROR(INDEX(القاعدة!G:G,MATCH(ahlamine!A504,القاعدة!$A:$A,0))," ")</f>
        <v xml:space="preserve"> </v>
      </c>
      <c r="H504" s="131" t="str">
        <f>IFERROR(INDEX(القاعدة!H:H,MATCH(ahlamine!A504,القاعدة!$A:$A,0))," ")</f>
        <v xml:space="preserve"> </v>
      </c>
      <c r="I504" s="131" t="str">
        <f>IFERROR(INDEX(القاعدة!I:I,MATCH(ahlamine!A504,القاعدة!$A:$A,0))," ")</f>
        <v xml:space="preserve"> </v>
      </c>
      <c r="J504" s="135" t="str">
        <f>IFERROR(INDEX(القاعدة!J:J,MATCH(ahlamine!A504,القاعدة!$A:$A,0))," ")</f>
        <v xml:space="preserve"> </v>
      </c>
      <c r="K504" s="135" t="str">
        <f>IFERROR(INDEX(القاعدة!L:L,MATCH(ahlamine!A504,القاعدة!$A:$A,0))," ")</f>
        <v xml:space="preserve"> </v>
      </c>
      <c r="L504" s="136" t="str">
        <f t="shared" si="27"/>
        <v/>
      </c>
      <c r="M504" s="31" t="str">
        <f t="shared" si="28"/>
        <v/>
      </c>
      <c r="N504" s="141" t="str">
        <f>IFERROR(RANK(L504,ahlamine31)+COUNTIF($L$10:L504,L504)-1," ")</f>
        <v xml:space="preserve"> </v>
      </c>
      <c r="O504" s="141">
        <v>495</v>
      </c>
      <c r="P504" s="137"/>
    </row>
    <row r="505" spans="1:16" x14ac:dyDescent="0.3">
      <c r="A505" s="140" t="str">
        <f t="shared" si="26"/>
        <v>أهلامين_496</v>
      </c>
      <c r="B505" s="30" t="str">
        <f>C505&amp;"_"&amp;COUNTIF($C$10:$C$10:C505,C505)</f>
        <v xml:space="preserve"> _106</v>
      </c>
      <c r="C505" s="131" t="str">
        <f>IFERROR(INDEX(القاعدة!C:C,MATCH(ahlamine!A505,القاعدة!$A:$A,0))," ")</f>
        <v xml:space="preserve"> </v>
      </c>
      <c r="D505" s="131" t="str">
        <f>IFERROR(INDEX(القاعدة!D:D,MATCH(ahlamine!A505,القاعدة!$A:$A,0))," ")</f>
        <v xml:space="preserve"> </v>
      </c>
      <c r="E505" s="131" t="str">
        <f>IFERROR(INDEX(القاعدة!E:E,MATCH(ahlamine!A505,القاعدة!$A:$A,0))," ")</f>
        <v xml:space="preserve"> </v>
      </c>
      <c r="F505" s="131" t="str">
        <f>IFERROR(INDEX(القاعدة!F:F,MATCH(ahlamine!A505,القاعدة!$A:$A,0))," ")</f>
        <v xml:space="preserve"> </v>
      </c>
      <c r="G505" s="131" t="str">
        <f>IFERROR(INDEX(القاعدة!G:G,MATCH(ahlamine!A505,القاعدة!$A:$A,0))," ")</f>
        <v xml:space="preserve"> </v>
      </c>
      <c r="H505" s="131" t="str">
        <f>IFERROR(INDEX(القاعدة!H:H,MATCH(ahlamine!A505,القاعدة!$A:$A,0))," ")</f>
        <v xml:space="preserve"> </v>
      </c>
      <c r="I505" s="131" t="str">
        <f>IFERROR(INDEX(القاعدة!I:I,MATCH(ahlamine!A505,القاعدة!$A:$A,0))," ")</f>
        <v xml:space="preserve"> </v>
      </c>
      <c r="J505" s="135" t="str">
        <f>IFERROR(INDEX(القاعدة!J:J,MATCH(ahlamine!A505,القاعدة!$A:$A,0))," ")</f>
        <v xml:space="preserve"> </v>
      </c>
      <c r="K505" s="135" t="str">
        <f>IFERROR(INDEX(القاعدة!L:L,MATCH(ahlamine!A505,القاعدة!$A:$A,0))," ")</f>
        <v xml:space="preserve"> </v>
      </c>
      <c r="L505" s="136" t="str">
        <f t="shared" si="27"/>
        <v/>
      </c>
      <c r="M505" s="31" t="str">
        <f t="shared" si="28"/>
        <v/>
      </c>
      <c r="N505" s="141" t="str">
        <f>IFERROR(RANK(L505,ahlamine31)+COUNTIF($L$10:L505,L505)-1," ")</f>
        <v xml:space="preserve"> </v>
      </c>
      <c r="O505" s="141">
        <v>496</v>
      </c>
      <c r="P505" s="137"/>
    </row>
    <row r="506" spans="1:16" x14ac:dyDescent="0.3">
      <c r="A506" s="140" t="str">
        <f t="shared" si="26"/>
        <v>أهلامين_497</v>
      </c>
      <c r="B506" s="30" t="str">
        <f>C506&amp;"_"&amp;COUNTIF($C$10:$C$10:C506,C506)</f>
        <v xml:space="preserve"> _107</v>
      </c>
      <c r="C506" s="131" t="str">
        <f>IFERROR(INDEX(القاعدة!C:C,MATCH(ahlamine!A506,القاعدة!$A:$A,0))," ")</f>
        <v xml:space="preserve"> </v>
      </c>
      <c r="D506" s="131" t="str">
        <f>IFERROR(INDEX(القاعدة!D:D,MATCH(ahlamine!A506,القاعدة!$A:$A,0))," ")</f>
        <v xml:space="preserve"> </v>
      </c>
      <c r="E506" s="131" t="str">
        <f>IFERROR(INDEX(القاعدة!E:E,MATCH(ahlamine!A506,القاعدة!$A:$A,0))," ")</f>
        <v xml:space="preserve"> </v>
      </c>
      <c r="F506" s="131" t="str">
        <f>IFERROR(INDEX(القاعدة!F:F,MATCH(ahlamine!A506,القاعدة!$A:$A,0))," ")</f>
        <v xml:space="preserve"> </v>
      </c>
      <c r="G506" s="131" t="str">
        <f>IFERROR(INDEX(القاعدة!G:G,MATCH(ahlamine!A506,القاعدة!$A:$A,0))," ")</f>
        <v xml:space="preserve"> </v>
      </c>
      <c r="H506" s="131" t="str">
        <f>IFERROR(INDEX(القاعدة!H:H,MATCH(ahlamine!A506,القاعدة!$A:$A,0))," ")</f>
        <v xml:space="preserve"> </v>
      </c>
      <c r="I506" s="131" t="str">
        <f>IFERROR(INDEX(القاعدة!I:I,MATCH(ahlamine!A506,القاعدة!$A:$A,0))," ")</f>
        <v xml:space="preserve"> </v>
      </c>
      <c r="J506" s="135" t="str">
        <f>IFERROR(INDEX(القاعدة!J:J,MATCH(ahlamine!A506,القاعدة!$A:$A,0))," ")</f>
        <v xml:space="preserve"> </v>
      </c>
      <c r="K506" s="135" t="str">
        <f>IFERROR(INDEX(القاعدة!L:L,MATCH(ahlamine!A506,القاعدة!$A:$A,0))," ")</f>
        <v xml:space="preserve"> </v>
      </c>
      <c r="L506" s="136" t="str">
        <f t="shared" si="27"/>
        <v/>
      </c>
      <c r="M506" s="31" t="str">
        <f t="shared" si="28"/>
        <v/>
      </c>
      <c r="N506" s="141" t="str">
        <f>IFERROR(RANK(L506,ahlamine31)+COUNTIF($L$10:L506,L506)-1," ")</f>
        <v xml:space="preserve"> </v>
      </c>
      <c r="O506" s="141">
        <v>497</v>
      </c>
      <c r="P506" s="137"/>
    </row>
    <row r="507" spans="1:16" x14ac:dyDescent="0.3">
      <c r="A507" s="140" t="str">
        <f t="shared" si="26"/>
        <v>أهلامين_498</v>
      </c>
      <c r="B507" s="30" t="str">
        <f>C507&amp;"_"&amp;COUNTIF($C$10:$C$10:C507,C507)</f>
        <v xml:space="preserve"> _108</v>
      </c>
      <c r="C507" s="131" t="str">
        <f>IFERROR(INDEX(القاعدة!C:C,MATCH(ahlamine!A507,القاعدة!$A:$A,0))," ")</f>
        <v xml:space="preserve"> </v>
      </c>
      <c r="D507" s="131" t="str">
        <f>IFERROR(INDEX(القاعدة!D:D,MATCH(ahlamine!A507,القاعدة!$A:$A,0))," ")</f>
        <v xml:space="preserve"> </v>
      </c>
      <c r="E507" s="131" t="str">
        <f>IFERROR(INDEX(القاعدة!E:E,MATCH(ahlamine!A507,القاعدة!$A:$A,0))," ")</f>
        <v xml:space="preserve"> </v>
      </c>
      <c r="F507" s="131" t="str">
        <f>IFERROR(INDEX(القاعدة!F:F,MATCH(ahlamine!A507,القاعدة!$A:$A,0))," ")</f>
        <v xml:space="preserve"> </v>
      </c>
      <c r="G507" s="131" t="str">
        <f>IFERROR(INDEX(القاعدة!G:G,MATCH(ahlamine!A507,القاعدة!$A:$A,0))," ")</f>
        <v xml:space="preserve"> </v>
      </c>
      <c r="H507" s="131" t="str">
        <f>IFERROR(INDEX(القاعدة!H:H,MATCH(ahlamine!A507,القاعدة!$A:$A,0))," ")</f>
        <v xml:space="preserve"> </v>
      </c>
      <c r="I507" s="131" t="str">
        <f>IFERROR(INDEX(القاعدة!I:I,MATCH(ahlamine!A507,القاعدة!$A:$A,0))," ")</f>
        <v xml:space="preserve"> </v>
      </c>
      <c r="J507" s="135" t="str">
        <f>IFERROR(INDEX(القاعدة!J:J,MATCH(ahlamine!A507,القاعدة!$A:$A,0))," ")</f>
        <v xml:space="preserve"> </v>
      </c>
      <c r="K507" s="135" t="str">
        <f>IFERROR(INDEX(القاعدة!L:L,MATCH(ahlamine!A507,القاعدة!$A:$A,0))," ")</f>
        <v xml:space="preserve"> </v>
      </c>
      <c r="L507" s="136" t="str">
        <f t="shared" si="27"/>
        <v/>
      </c>
      <c r="M507" s="31" t="str">
        <f t="shared" si="28"/>
        <v/>
      </c>
      <c r="N507" s="141" t="str">
        <f>IFERROR(RANK(L507,ahlamine31)+COUNTIF($L$10:L507,L507)-1," ")</f>
        <v xml:space="preserve"> </v>
      </c>
      <c r="O507" s="141">
        <v>498</v>
      </c>
      <c r="P507" s="137"/>
    </row>
    <row r="508" spans="1:16" x14ac:dyDescent="0.3">
      <c r="A508" s="140" t="str">
        <f t="shared" si="26"/>
        <v>أهلامين_499</v>
      </c>
      <c r="B508" s="30" t="str">
        <f>C508&amp;"_"&amp;COUNTIF($C$10:$C$10:C508,C508)</f>
        <v xml:space="preserve"> _109</v>
      </c>
      <c r="C508" s="131" t="str">
        <f>IFERROR(INDEX(القاعدة!C:C,MATCH(ahlamine!A508,القاعدة!$A:$A,0))," ")</f>
        <v xml:space="preserve"> </v>
      </c>
      <c r="D508" s="131" t="str">
        <f>IFERROR(INDEX(القاعدة!D:D,MATCH(ahlamine!A508,القاعدة!$A:$A,0))," ")</f>
        <v xml:space="preserve"> </v>
      </c>
      <c r="E508" s="131" t="str">
        <f>IFERROR(INDEX(القاعدة!E:E,MATCH(ahlamine!A508,القاعدة!$A:$A,0))," ")</f>
        <v xml:space="preserve"> </v>
      </c>
      <c r="F508" s="131" t="str">
        <f>IFERROR(INDEX(القاعدة!F:F,MATCH(ahlamine!A508,القاعدة!$A:$A,0))," ")</f>
        <v xml:space="preserve"> </v>
      </c>
      <c r="G508" s="131" t="str">
        <f>IFERROR(INDEX(القاعدة!G:G,MATCH(ahlamine!A508,القاعدة!$A:$A,0))," ")</f>
        <v xml:space="preserve"> </v>
      </c>
      <c r="H508" s="131" t="str">
        <f>IFERROR(INDEX(القاعدة!H:H,MATCH(ahlamine!A508,القاعدة!$A:$A,0))," ")</f>
        <v xml:space="preserve"> </v>
      </c>
      <c r="I508" s="131" t="str">
        <f>IFERROR(INDEX(القاعدة!I:I,MATCH(ahlamine!A508,القاعدة!$A:$A,0))," ")</f>
        <v xml:space="preserve"> </v>
      </c>
      <c r="J508" s="135" t="str">
        <f>IFERROR(INDEX(القاعدة!J:J,MATCH(ahlamine!A508,القاعدة!$A:$A,0))," ")</f>
        <v xml:space="preserve"> </v>
      </c>
      <c r="K508" s="135" t="str">
        <f>IFERROR(INDEX(القاعدة!L:L,MATCH(ahlamine!A508,القاعدة!$A:$A,0))," ")</f>
        <v xml:space="preserve"> </v>
      </c>
      <c r="L508" s="136" t="str">
        <f t="shared" si="27"/>
        <v/>
      </c>
      <c r="M508" s="31" t="str">
        <f t="shared" si="28"/>
        <v/>
      </c>
      <c r="N508" s="141" t="str">
        <f>IFERROR(RANK(L508,ahlamine31)+COUNTIF($L$10:L508,L508)-1," ")</f>
        <v xml:space="preserve"> </v>
      </c>
      <c r="O508" s="141">
        <v>499</v>
      </c>
      <c r="P508" s="137"/>
    </row>
    <row r="509" spans="1:16" x14ac:dyDescent="0.3">
      <c r="A509" s="140" t="str">
        <f t="shared" si="26"/>
        <v>أهلامين_500</v>
      </c>
      <c r="B509" s="30" t="str">
        <f>C509&amp;"_"&amp;COUNTIF($C$10:$C$10:C509,C509)</f>
        <v xml:space="preserve"> _110</v>
      </c>
      <c r="C509" s="131" t="str">
        <f>IFERROR(INDEX(القاعدة!C:C,MATCH(ahlamine!A509,القاعدة!$A:$A,0))," ")</f>
        <v xml:space="preserve"> </v>
      </c>
      <c r="D509" s="131" t="str">
        <f>IFERROR(INDEX(القاعدة!D:D,MATCH(ahlamine!A509,القاعدة!$A:$A,0))," ")</f>
        <v xml:space="preserve"> </v>
      </c>
      <c r="E509" s="131" t="str">
        <f>IFERROR(INDEX(القاعدة!E:E,MATCH(ahlamine!A509,القاعدة!$A:$A,0))," ")</f>
        <v xml:space="preserve"> </v>
      </c>
      <c r="F509" s="131" t="str">
        <f>IFERROR(INDEX(القاعدة!F:F,MATCH(ahlamine!A509,القاعدة!$A:$A,0))," ")</f>
        <v xml:space="preserve"> </v>
      </c>
      <c r="G509" s="131" t="str">
        <f>IFERROR(INDEX(القاعدة!G:G,MATCH(ahlamine!A509,القاعدة!$A:$A,0))," ")</f>
        <v xml:space="preserve"> </v>
      </c>
      <c r="H509" s="131" t="str">
        <f>IFERROR(INDEX(القاعدة!H:H,MATCH(ahlamine!A509,القاعدة!$A:$A,0))," ")</f>
        <v xml:space="preserve"> </v>
      </c>
      <c r="I509" s="131" t="str">
        <f>IFERROR(INDEX(القاعدة!I:I,MATCH(ahlamine!A509,القاعدة!$A:$A,0))," ")</f>
        <v xml:space="preserve"> </v>
      </c>
      <c r="J509" s="135" t="str">
        <f>IFERROR(INDEX(القاعدة!J:J,MATCH(ahlamine!A509,القاعدة!$A:$A,0))," ")</f>
        <v xml:space="preserve"> </v>
      </c>
      <c r="K509" s="135" t="str">
        <f>IFERROR(INDEX(القاعدة!L:L,MATCH(ahlamine!A509,القاعدة!$A:$A,0))," ")</f>
        <v xml:space="preserve"> </v>
      </c>
      <c r="L509" s="136" t="str">
        <f t="shared" si="27"/>
        <v/>
      </c>
      <c r="M509" s="31" t="str">
        <f t="shared" si="28"/>
        <v/>
      </c>
      <c r="N509" s="141" t="str">
        <f>IFERROR(RANK(L509,ahlamine31)+COUNTIF($L$10:L509,L509)-1," ")</f>
        <v xml:space="preserve"> </v>
      </c>
      <c r="O509" s="141">
        <v>500</v>
      </c>
      <c r="P509" s="137"/>
    </row>
    <row r="510" spans="1:16" x14ac:dyDescent="0.3">
      <c r="A510" s="140" t="str">
        <f t="shared" si="26"/>
        <v>أهلامين_501</v>
      </c>
      <c r="B510" s="30" t="str">
        <f>C510&amp;"_"&amp;COUNTIF($C$10:$C$10:C510,C510)</f>
        <v xml:space="preserve"> _111</v>
      </c>
      <c r="C510" s="131" t="str">
        <f>IFERROR(INDEX(القاعدة!C:C,MATCH(ahlamine!A510,القاعدة!$A:$A,0))," ")</f>
        <v xml:space="preserve"> </v>
      </c>
      <c r="D510" s="131" t="str">
        <f>IFERROR(INDEX(القاعدة!D:D,MATCH(ahlamine!A510,القاعدة!$A:$A,0))," ")</f>
        <v xml:space="preserve"> </v>
      </c>
      <c r="E510" s="131" t="str">
        <f>IFERROR(INDEX(القاعدة!E:E,MATCH(ahlamine!A510,القاعدة!$A:$A,0))," ")</f>
        <v xml:space="preserve"> </v>
      </c>
      <c r="F510" s="131" t="str">
        <f>IFERROR(INDEX(القاعدة!F:F,MATCH(ahlamine!A510,القاعدة!$A:$A,0))," ")</f>
        <v xml:space="preserve"> </v>
      </c>
      <c r="G510" s="131" t="str">
        <f>IFERROR(INDEX(القاعدة!G:G,MATCH(ahlamine!A510,القاعدة!$A:$A,0))," ")</f>
        <v xml:space="preserve"> </v>
      </c>
      <c r="H510" s="131" t="str">
        <f>IFERROR(INDEX(القاعدة!H:H,MATCH(ahlamine!A510,القاعدة!$A:$A,0))," ")</f>
        <v xml:space="preserve"> </v>
      </c>
      <c r="I510" s="131" t="str">
        <f>IFERROR(INDEX(القاعدة!I:I,MATCH(ahlamine!A510,القاعدة!$A:$A,0))," ")</f>
        <v xml:space="preserve"> </v>
      </c>
      <c r="J510" s="135" t="str">
        <f>IFERROR(INDEX(القاعدة!J:J,MATCH(ahlamine!A510,القاعدة!$A:$A,0))," ")</f>
        <v xml:space="preserve"> </v>
      </c>
      <c r="K510" s="135" t="str">
        <f>IFERROR(INDEX(القاعدة!L:L,MATCH(ahlamine!A510,القاعدة!$A:$A,0))," ")</f>
        <v xml:space="preserve"> </v>
      </c>
      <c r="L510" s="136" t="str">
        <f t="shared" si="27"/>
        <v/>
      </c>
      <c r="M510" s="31" t="str">
        <f t="shared" si="28"/>
        <v/>
      </c>
      <c r="N510" s="141" t="str">
        <f>IFERROR(RANK(L510,ahlamine31)+COUNTIF($L$10:L510,L510)-1," ")</f>
        <v xml:space="preserve"> </v>
      </c>
      <c r="O510" s="141">
        <v>501</v>
      </c>
      <c r="P510" s="137"/>
    </row>
    <row r="511" spans="1:16" x14ac:dyDescent="0.3">
      <c r="A511" s="140" t="str">
        <f t="shared" si="26"/>
        <v>أهلامين_502</v>
      </c>
      <c r="B511" s="30" t="str">
        <f>C511&amp;"_"&amp;COUNTIF($C$10:$C$10:C511,C511)</f>
        <v xml:space="preserve"> _112</v>
      </c>
      <c r="C511" s="131" t="str">
        <f>IFERROR(INDEX(القاعدة!C:C,MATCH(ahlamine!A511,القاعدة!$A:$A,0))," ")</f>
        <v xml:space="preserve"> </v>
      </c>
      <c r="D511" s="131" t="str">
        <f>IFERROR(INDEX(القاعدة!D:D,MATCH(ahlamine!A511,القاعدة!$A:$A,0))," ")</f>
        <v xml:space="preserve"> </v>
      </c>
      <c r="E511" s="131" t="str">
        <f>IFERROR(INDEX(القاعدة!E:E,MATCH(ahlamine!A511,القاعدة!$A:$A,0))," ")</f>
        <v xml:space="preserve"> </v>
      </c>
      <c r="F511" s="131" t="str">
        <f>IFERROR(INDEX(القاعدة!F:F,MATCH(ahlamine!A511,القاعدة!$A:$A,0))," ")</f>
        <v xml:space="preserve"> </v>
      </c>
      <c r="G511" s="131" t="str">
        <f>IFERROR(INDEX(القاعدة!G:G,MATCH(ahlamine!A511,القاعدة!$A:$A,0))," ")</f>
        <v xml:space="preserve"> </v>
      </c>
      <c r="H511" s="131" t="str">
        <f>IFERROR(INDEX(القاعدة!H:H,MATCH(ahlamine!A511,القاعدة!$A:$A,0))," ")</f>
        <v xml:space="preserve"> </v>
      </c>
      <c r="I511" s="131" t="str">
        <f>IFERROR(INDEX(القاعدة!I:I,MATCH(ahlamine!A511,القاعدة!$A:$A,0))," ")</f>
        <v xml:space="preserve"> </v>
      </c>
      <c r="J511" s="135" t="str">
        <f>IFERROR(INDEX(القاعدة!J:J,MATCH(ahlamine!A511,القاعدة!$A:$A,0))," ")</f>
        <v xml:space="preserve"> </v>
      </c>
      <c r="K511" s="135" t="str">
        <f>IFERROR(INDEX(القاعدة!L:L,MATCH(ahlamine!A511,القاعدة!$A:$A,0))," ")</f>
        <v xml:space="preserve"> </v>
      </c>
      <c r="L511" s="136" t="str">
        <f t="shared" si="27"/>
        <v/>
      </c>
      <c r="M511" s="31" t="str">
        <f t="shared" si="28"/>
        <v/>
      </c>
      <c r="N511" s="141" t="str">
        <f>IFERROR(RANK(L511,ahlamine31)+COUNTIF($L$10:L511,L511)-1," ")</f>
        <v xml:space="preserve"> </v>
      </c>
      <c r="O511" s="141">
        <v>502</v>
      </c>
      <c r="P511" s="137"/>
    </row>
    <row r="512" spans="1:16" x14ac:dyDescent="0.3">
      <c r="A512" s="140" t="str">
        <f t="shared" si="26"/>
        <v>أهلامين_503</v>
      </c>
      <c r="B512" s="30" t="str">
        <f>C512&amp;"_"&amp;COUNTIF($C$10:$C$10:C512,C512)</f>
        <v xml:space="preserve"> _113</v>
      </c>
      <c r="C512" s="131" t="str">
        <f>IFERROR(INDEX(القاعدة!C:C,MATCH(ahlamine!A512,القاعدة!$A:$A,0))," ")</f>
        <v xml:space="preserve"> </v>
      </c>
      <c r="D512" s="131" t="str">
        <f>IFERROR(INDEX(القاعدة!D:D,MATCH(ahlamine!A512,القاعدة!$A:$A,0))," ")</f>
        <v xml:space="preserve"> </v>
      </c>
      <c r="E512" s="131" t="str">
        <f>IFERROR(INDEX(القاعدة!E:E,MATCH(ahlamine!A512,القاعدة!$A:$A,0))," ")</f>
        <v xml:space="preserve"> </v>
      </c>
      <c r="F512" s="131" t="str">
        <f>IFERROR(INDEX(القاعدة!F:F,MATCH(ahlamine!A512,القاعدة!$A:$A,0))," ")</f>
        <v xml:space="preserve"> </v>
      </c>
      <c r="G512" s="131" t="str">
        <f>IFERROR(INDEX(القاعدة!G:G,MATCH(ahlamine!A512,القاعدة!$A:$A,0))," ")</f>
        <v xml:space="preserve"> </v>
      </c>
      <c r="H512" s="131" t="str">
        <f>IFERROR(INDEX(القاعدة!H:H,MATCH(ahlamine!A512,القاعدة!$A:$A,0))," ")</f>
        <v xml:space="preserve"> </v>
      </c>
      <c r="I512" s="131" t="str">
        <f>IFERROR(INDEX(القاعدة!I:I,MATCH(ahlamine!A512,القاعدة!$A:$A,0))," ")</f>
        <v xml:space="preserve"> </v>
      </c>
      <c r="J512" s="135" t="str">
        <f>IFERROR(INDEX(القاعدة!J:J,MATCH(ahlamine!A512,القاعدة!$A:$A,0))," ")</f>
        <v xml:space="preserve"> </v>
      </c>
      <c r="K512" s="135" t="str">
        <f>IFERROR(INDEX(القاعدة!L:L,MATCH(ahlamine!A512,القاعدة!$A:$A,0))," ")</f>
        <v xml:space="preserve"> </v>
      </c>
      <c r="L512" s="136" t="str">
        <f t="shared" si="27"/>
        <v/>
      </c>
      <c r="M512" s="31" t="str">
        <f t="shared" si="28"/>
        <v/>
      </c>
      <c r="N512" s="141" t="str">
        <f>IFERROR(RANK(L512,ahlamine31)+COUNTIF($L$10:L512,L512)-1," ")</f>
        <v xml:space="preserve"> </v>
      </c>
      <c r="O512" s="141">
        <v>503</v>
      </c>
      <c r="P512" s="137"/>
    </row>
    <row r="513" spans="1:16" x14ac:dyDescent="0.3">
      <c r="A513" s="140" t="str">
        <f t="shared" si="26"/>
        <v>أهلامين_504</v>
      </c>
      <c r="B513" s="30" t="str">
        <f>C513&amp;"_"&amp;COUNTIF($C$10:$C$10:C513,C513)</f>
        <v xml:space="preserve"> _114</v>
      </c>
      <c r="C513" s="131" t="str">
        <f>IFERROR(INDEX(القاعدة!C:C,MATCH(ahlamine!A513,القاعدة!$A:$A,0))," ")</f>
        <v xml:space="preserve"> </v>
      </c>
      <c r="D513" s="131" t="str">
        <f>IFERROR(INDEX(القاعدة!D:D,MATCH(ahlamine!A513,القاعدة!$A:$A,0))," ")</f>
        <v xml:space="preserve"> </v>
      </c>
      <c r="E513" s="131" t="str">
        <f>IFERROR(INDEX(القاعدة!E:E,MATCH(ahlamine!A513,القاعدة!$A:$A,0))," ")</f>
        <v xml:space="preserve"> </v>
      </c>
      <c r="F513" s="131" t="str">
        <f>IFERROR(INDEX(القاعدة!F:F,MATCH(ahlamine!A513,القاعدة!$A:$A,0))," ")</f>
        <v xml:space="preserve"> </v>
      </c>
      <c r="G513" s="131" t="str">
        <f>IFERROR(INDEX(القاعدة!G:G,MATCH(ahlamine!A513,القاعدة!$A:$A,0))," ")</f>
        <v xml:space="preserve"> </v>
      </c>
      <c r="H513" s="131" t="str">
        <f>IFERROR(INDEX(القاعدة!H:H,MATCH(ahlamine!A513,القاعدة!$A:$A,0))," ")</f>
        <v xml:space="preserve"> </v>
      </c>
      <c r="I513" s="131" t="str">
        <f>IFERROR(INDEX(القاعدة!I:I,MATCH(ahlamine!A513,القاعدة!$A:$A,0))," ")</f>
        <v xml:space="preserve"> </v>
      </c>
      <c r="J513" s="135" t="str">
        <f>IFERROR(INDEX(القاعدة!J:J,MATCH(ahlamine!A513,القاعدة!$A:$A,0))," ")</f>
        <v xml:space="preserve"> </v>
      </c>
      <c r="K513" s="135" t="str">
        <f>IFERROR(INDEX(القاعدة!L:L,MATCH(ahlamine!A513,القاعدة!$A:$A,0))," ")</f>
        <v xml:space="preserve"> </v>
      </c>
      <c r="L513" s="136" t="str">
        <f t="shared" si="27"/>
        <v/>
      </c>
      <c r="M513" s="31" t="str">
        <f t="shared" si="28"/>
        <v/>
      </c>
      <c r="N513" s="141" t="str">
        <f>IFERROR(RANK(L513,ahlamine31)+COUNTIF($L$10:L513,L513)-1," ")</f>
        <v xml:space="preserve"> </v>
      </c>
      <c r="O513" s="141">
        <v>504</v>
      </c>
      <c r="P513" s="137"/>
    </row>
    <row r="514" spans="1:16" x14ac:dyDescent="0.3">
      <c r="A514" s="140" t="str">
        <f t="shared" si="26"/>
        <v>أهلامين_505</v>
      </c>
      <c r="B514" s="30" t="str">
        <f>C514&amp;"_"&amp;COUNTIF($C$10:$C$10:C514,C514)</f>
        <v xml:space="preserve"> _115</v>
      </c>
      <c r="C514" s="131" t="str">
        <f>IFERROR(INDEX(القاعدة!C:C,MATCH(ahlamine!A514,القاعدة!$A:$A,0))," ")</f>
        <v xml:space="preserve"> </v>
      </c>
      <c r="D514" s="131" t="str">
        <f>IFERROR(INDEX(القاعدة!D:D,MATCH(ahlamine!A514,القاعدة!$A:$A,0))," ")</f>
        <v xml:space="preserve"> </v>
      </c>
      <c r="E514" s="131" t="str">
        <f>IFERROR(INDEX(القاعدة!E:E,MATCH(ahlamine!A514,القاعدة!$A:$A,0))," ")</f>
        <v xml:space="preserve"> </v>
      </c>
      <c r="F514" s="131" t="str">
        <f>IFERROR(INDEX(القاعدة!F:F,MATCH(ahlamine!A514,القاعدة!$A:$A,0))," ")</f>
        <v xml:space="preserve"> </v>
      </c>
      <c r="G514" s="131" t="str">
        <f>IFERROR(INDEX(القاعدة!G:G,MATCH(ahlamine!A514,القاعدة!$A:$A,0))," ")</f>
        <v xml:space="preserve"> </v>
      </c>
      <c r="H514" s="131" t="str">
        <f>IFERROR(INDEX(القاعدة!H:H,MATCH(ahlamine!A514,القاعدة!$A:$A,0))," ")</f>
        <v xml:space="preserve"> </v>
      </c>
      <c r="I514" s="131" t="str">
        <f>IFERROR(INDEX(القاعدة!I:I,MATCH(ahlamine!A514,القاعدة!$A:$A,0))," ")</f>
        <v xml:space="preserve"> </v>
      </c>
      <c r="J514" s="135" t="str">
        <f>IFERROR(INDEX(القاعدة!J:J,MATCH(ahlamine!A514,القاعدة!$A:$A,0))," ")</f>
        <v xml:space="preserve"> </v>
      </c>
      <c r="K514" s="135" t="str">
        <f>IFERROR(INDEX(القاعدة!L:L,MATCH(ahlamine!A514,القاعدة!$A:$A,0))," ")</f>
        <v xml:space="preserve"> </v>
      </c>
      <c r="L514" s="136" t="str">
        <f t="shared" si="27"/>
        <v/>
      </c>
      <c r="M514" s="31" t="str">
        <f t="shared" si="28"/>
        <v/>
      </c>
      <c r="N514" s="141" t="str">
        <f>IFERROR(RANK(L514,ahlamine31)+COUNTIF($L$10:L514,L514)-1," ")</f>
        <v xml:space="preserve"> </v>
      </c>
      <c r="O514" s="141">
        <v>505</v>
      </c>
      <c r="P514" s="137"/>
    </row>
    <row r="515" spans="1:16" x14ac:dyDescent="0.3">
      <c r="A515" s="140" t="str">
        <f t="shared" si="26"/>
        <v>أهلامين_506</v>
      </c>
      <c r="B515" s="30" t="str">
        <f>C515&amp;"_"&amp;COUNTIF($C$10:$C$10:C515,C515)</f>
        <v xml:space="preserve"> _116</v>
      </c>
      <c r="C515" s="131" t="str">
        <f>IFERROR(INDEX(القاعدة!C:C,MATCH(ahlamine!A515,القاعدة!$A:$A,0))," ")</f>
        <v xml:space="preserve"> </v>
      </c>
      <c r="D515" s="131" t="str">
        <f>IFERROR(INDEX(القاعدة!D:D,MATCH(ahlamine!A515,القاعدة!$A:$A,0))," ")</f>
        <v xml:space="preserve"> </v>
      </c>
      <c r="E515" s="131" t="str">
        <f>IFERROR(INDEX(القاعدة!E:E,MATCH(ahlamine!A515,القاعدة!$A:$A,0))," ")</f>
        <v xml:space="preserve"> </v>
      </c>
      <c r="F515" s="131" t="str">
        <f>IFERROR(INDEX(القاعدة!F:F,MATCH(ahlamine!A515,القاعدة!$A:$A,0))," ")</f>
        <v xml:space="preserve"> </v>
      </c>
      <c r="G515" s="131" t="str">
        <f>IFERROR(INDEX(القاعدة!G:G,MATCH(ahlamine!A515,القاعدة!$A:$A,0))," ")</f>
        <v xml:space="preserve"> </v>
      </c>
      <c r="H515" s="131" t="str">
        <f>IFERROR(INDEX(القاعدة!H:H,MATCH(ahlamine!A515,القاعدة!$A:$A,0))," ")</f>
        <v xml:space="preserve"> </v>
      </c>
      <c r="I515" s="131" t="str">
        <f>IFERROR(INDEX(القاعدة!I:I,MATCH(ahlamine!A515,القاعدة!$A:$A,0))," ")</f>
        <v xml:space="preserve"> </v>
      </c>
      <c r="J515" s="135" t="str">
        <f>IFERROR(INDEX(القاعدة!J:J,MATCH(ahlamine!A515,القاعدة!$A:$A,0))," ")</f>
        <v xml:space="preserve"> </v>
      </c>
      <c r="K515" s="135" t="str">
        <f>IFERROR(INDEX(القاعدة!L:L,MATCH(ahlamine!A515,القاعدة!$A:$A,0))," ")</f>
        <v xml:space="preserve"> </v>
      </c>
      <c r="L515" s="136" t="str">
        <f t="shared" si="27"/>
        <v/>
      </c>
      <c r="M515" s="31" t="str">
        <f t="shared" si="28"/>
        <v/>
      </c>
      <c r="N515" s="141" t="str">
        <f>IFERROR(RANK(L515,ahlamine31)+COUNTIF($L$10:L515,L515)-1," ")</f>
        <v xml:space="preserve"> </v>
      </c>
      <c r="O515" s="141">
        <v>506</v>
      </c>
      <c r="P515" s="137"/>
    </row>
    <row r="516" spans="1:16" x14ac:dyDescent="0.3">
      <c r="A516" s="140" t="str">
        <f t="shared" si="26"/>
        <v>أهلامين_507</v>
      </c>
      <c r="B516" s="30" t="str">
        <f>C516&amp;"_"&amp;COUNTIF($C$10:$C$10:C516,C516)</f>
        <v xml:space="preserve"> _117</v>
      </c>
      <c r="C516" s="131" t="str">
        <f>IFERROR(INDEX(القاعدة!C:C,MATCH(ahlamine!A516,القاعدة!$A:$A,0))," ")</f>
        <v xml:space="preserve"> </v>
      </c>
      <c r="D516" s="131" t="str">
        <f>IFERROR(INDEX(القاعدة!D:D,MATCH(ahlamine!A516,القاعدة!$A:$A,0))," ")</f>
        <v xml:space="preserve"> </v>
      </c>
      <c r="E516" s="131" t="str">
        <f>IFERROR(INDEX(القاعدة!E:E,MATCH(ahlamine!A516,القاعدة!$A:$A,0))," ")</f>
        <v xml:space="preserve"> </v>
      </c>
      <c r="F516" s="131" t="str">
        <f>IFERROR(INDEX(القاعدة!F:F,MATCH(ahlamine!A516,القاعدة!$A:$A,0))," ")</f>
        <v xml:space="preserve"> </v>
      </c>
      <c r="G516" s="131" t="str">
        <f>IFERROR(INDEX(القاعدة!G:G,MATCH(ahlamine!A516,القاعدة!$A:$A,0))," ")</f>
        <v xml:space="preserve"> </v>
      </c>
      <c r="H516" s="131" t="str">
        <f>IFERROR(INDEX(القاعدة!H:H,MATCH(ahlamine!A516,القاعدة!$A:$A,0))," ")</f>
        <v xml:space="preserve"> </v>
      </c>
      <c r="I516" s="131" t="str">
        <f>IFERROR(INDEX(القاعدة!I:I,MATCH(ahlamine!A516,القاعدة!$A:$A,0))," ")</f>
        <v xml:space="preserve"> </v>
      </c>
      <c r="J516" s="135" t="str">
        <f>IFERROR(INDEX(القاعدة!J:J,MATCH(ahlamine!A516,القاعدة!$A:$A,0))," ")</f>
        <v xml:space="preserve"> </v>
      </c>
      <c r="K516" s="135" t="str">
        <f>IFERROR(INDEX(القاعدة!L:L,MATCH(ahlamine!A516,القاعدة!$A:$A,0))," ")</f>
        <v xml:space="preserve"> </v>
      </c>
      <c r="L516" s="136" t="str">
        <f t="shared" si="27"/>
        <v/>
      </c>
      <c r="M516" s="31" t="str">
        <f t="shared" si="28"/>
        <v/>
      </c>
      <c r="N516" s="141" t="str">
        <f>IFERROR(RANK(L516,ahlamine31)+COUNTIF($L$10:L516,L516)-1," ")</f>
        <v xml:space="preserve"> </v>
      </c>
      <c r="O516" s="141">
        <v>507</v>
      </c>
      <c r="P516" s="137"/>
    </row>
    <row r="517" spans="1:16" x14ac:dyDescent="0.3">
      <c r="A517" s="140" t="str">
        <f t="shared" si="26"/>
        <v>أهلامين_508</v>
      </c>
      <c r="B517" s="30" t="str">
        <f>C517&amp;"_"&amp;COUNTIF($C$10:$C$10:C517,C517)</f>
        <v xml:space="preserve"> _118</v>
      </c>
      <c r="C517" s="131" t="str">
        <f>IFERROR(INDEX(القاعدة!C:C,MATCH(ahlamine!A517,القاعدة!$A:$A,0))," ")</f>
        <v xml:space="preserve"> </v>
      </c>
      <c r="D517" s="131" t="str">
        <f>IFERROR(INDEX(القاعدة!D:D,MATCH(ahlamine!A517,القاعدة!$A:$A,0))," ")</f>
        <v xml:space="preserve"> </v>
      </c>
      <c r="E517" s="131" t="str">
        <f>IFERROR(INDEX(القاعدة!E:E,MATCH(ahlamine!A517,القاعدة!$A:$A,0))," ")</f>
        <v xml:space="preserve"> </v>
      </c>
      <c r="F517" s="131" t="str">
        <f>IFERROR(INDEX(القاعدة!F:F,MATCH(ahlamine!A517,القاعدة!$A:$A,0))," ")</f>
        <v xml:space="preserve"> </v>
      </c>
      <c r="G517" s="131" t="str">
        <f>IFERROR(INDEX(القاعدة!G:G,MATCH(ahlamine!A517,القاعدة!$A:$A,0))," ")</f>
        <v xml:space="preserve"> </v>
      </c>
      <c r="H517" s="131" t="str">
        <f>IFERROR(INDEX(القاعدة!H:H,MATCH(ahlamine!A517,القاعدة!$A:$A,0))," ")</f>
        <v xml:space="preserve"> </v>
      </c>
      <c r="I517" s="131" t="str">
        <f>IFERROR(INDEX(القاعدة!I:I,MATCH(ahlamine!A517,القاعدة!$A:$A,0))," ")</f>
        <v xml:space="preserve"> </v>
      </c>
      <c r="J517" s="135" t="str">
        <f>IFERROR(INDEX(القاعدة!J:J,MATCH(ahlamine!A517,القاعدة!$A:$A,0))," ")</f>
        <v xml:space="preserve"> </v>
      </c>
      <c r="K517" s="135" t="str">
        <f>IFERROR(INDEX(القاعدة!L:L,MATCH(ahlamine!A517,القاعدة!$A:$A,0))," ")</f>
        <v xml:space="preserve"> </v>
      </c>
      <c r="L517" s="136" t="str">
        <f t="shared" si="27"/>
        <v/>
      </c>
      <c r="M517" s="31" t="str">
        <f t="shared" si="28"/>
        <v/>
      </c>
      <c r="N517" s="141" t="str">
        <f>IFERROR(RANK(L517,ahlamine31)+COUNTIF($L$10:L517,L517)-1," ")</f>
        <v xml:space="preserve"> </v>
      </c>
      <c r="O517" s="141">
        <v>508</v>
      </c>
      <c r="P517" s="137"/>
    </row>
    <row r="518" spans="1:16" x14ac:dyDescent="0.3">
      <c r="A518" s="140" t="str">
        <f t="shared" si="26"/>
        <v>أهلامين_509</v>
      </c>
      <c r="B518" s="30" t="str">
        <f>C518&amp;"_"&amp;COUNTIF($C$10:$C$10:C518,C518)</f>
        <v xml:space="preserve"> _119</v>
      </c>
      <c r="C518" s="131" t="str">
        <f>IFERROR(INDEX(القاعدة!C:C,MATCH(ahlamine!A518,القاعدة!$A:$A,0))," ")</f>
        <v xml:space="preserve"> </v>
      </c>
      <c r="D518" s="131" t="str">
        <f>IFERROR(INDEX(القاعدة!D:D,MATCH(ahlamine!A518,القاعدة!$A:$A,0))," ")</f>
        <v xml:space="preserve"> </v>
      </c>
      <c r="E518" s="131" t="str">
        <f>IFERROR(INDEX(القاعدة!E:E,MATCH(ahlamine!A518,القاعدة!$A:$A,0))," ")</f>
        <v xml:space="preserve"> </v>
      </c>
      <c r="F518" s="131" t="str">
        <f>IFERROR(INDEX(القاعدة!F:F,MATCH(ahlamine!A518,القاعدة!$A:$A,0))," ")</f>
        <v xml:space="preserve"> </v>
      </c>
      <c r="G518" s="131" t="str">
        <f>IFERROR(INDEX(القاعدة!G:G,MATCH(ahlamine!A518,القاعدة!$A:$A,0))," ")</f>
        <v xml:space="preserve"> </v>
      </c>
      <c r="H518" s="131" t="str">
        <f>IFERROR(INDEX(القاعدة!H:H,MATCH(ahlamine!A518,القاعدة!$A:$A,0))," ")</f>
        <v xml:space="preserve"> </v>
      </c>
      <c r="I518" s="131" t="str">
        <f>IFERROR(INDEX(القاعدة!I:I,MATCH(ahlamine!A518,القاعدة!$A:$A,0))," ")</f>
        <v xml:space="preserve"> </v>
      </c>
      <c r="J518" s="135" t="str">
        <f>IFERROR(INDEX(القاعدة!J:J,MATCH(ahlamine!A518,القاعدة!$A:$A,0))," ")</f>
        <v xml:space="preserve"> </v>
      </c>
      <c r="K518" s="135" t="str">
        <f>IFERROR(INDEX(القاعدة!L:L,MATCH(ahlamine!A518,القاعدة!$A:$A,0))," ")</f>
        <v xml:space="preserve"> </v>
      </c>
      <c r="L518" s="136" t="str">
        <f t="shared" si="27"/>
        <v/>
      </c>
      <c r="M518" s="31" t="str">
        <f t="shared" si="28"/>
        <v/>
      </c>
      <c r="N518" s="141" t="str">
        <f>IFERROR(RANK(L518,ahlamine31)+COUNTIF($L$10:L518,L518)-1," ")</f>
        <v xml:space="preserve"> </v>
      </c>
      <c r="O518" s="141">
        <v>509</v>
      </c>
      <c r="P518" s="137"/>
    </row>
    <row r="519" spans="1:16" x14ac:dyDescent="0.3">
      <c r="A519" s="140" t="str">
        <f t="shared" si="26"/>
        <v>أهلامين_510</v>
      </c>
      <c r="B519" s="30" t="str">
        <f>C519&amp;"_"&amp;COUNTIF($C$10:$C$10:C519,C519)</f>
        <v xml:space="preserve"> _120</v>
      </c>
      <c r="C519" s="131" t="str">
        <f>IFERROR(INDEX(القاعدة!C:C,MATCH(ahlamine!A519,القاعدة!$A:$A,0))," ")</f>
        <v xml:space="preserve"> </v>
      </c>
      <c r="D519" s="131" t="str">
        <f>IFERROR(INDEX(القاعدة!D:D,MATCH(ahlamine!A519,القاعدة!$A:$A,0))," ")</f>
        <v xml:space="preserve"> </v>
      </c>
      <c r="E519" s="131" t="str">
        <f>IFERROR(INDEX(القاعدة!E:E,MATCH(ahlamine!A519,القاعدة!$A:$A,0))," ")</f>
        <v xml:space="preserve"> </v>
      </c>
      <c r="F519" s="131" t="str">
        <f>IFERROR(INDEX(القاعدة!F:F,MATCH(ahlamine!A519,القاعدة!$A:$A,0))," ")</f>
        <v xml:space="preserve"> </v>
      </c>
      <c r="G519" s="131" t="str">
        <f>IFERROR(INDEX(القاعدة!G:G,MATCH(ahlamine!A519,القاعدة!$A:$A,0))," ")</f>
        <v xml:space="preserve"> </v>
      </c>
      <c r="H519" s="131" t="str">
        <f>IFERROR(INDEX(القاعدة!H:H,MATCH(ahlamine!A519,القاعدة!$A:$A,0))," ")</f>
        <v xml:space="preserve"> </v>
      </c>
      <c r="I519" s="131" t="str">
        <f>IFERROR(INDEX(القاعدة!I:I,MATCH(ahlamine!A519,القاعدة!$A:$A,0))," ")</f>
        <v xml:space="preserve"> </v>
      </c>
      <c r="J519" s="135" t="str">
        <f>IFERROR(INDEX(القاعدة!J:J,MATCH(ahlamine!A519,القاعدة!$A:$A,0))," ")</f>
        <v xml:space="preserve"> </v>
      </c>
      <c r="K519" s="135" t="str">
        <f>IFERROR(INDEX(القاعدة!L:L,MATCH(ahlamine!A519,القاعدة!$A:$A,0))," ")</f>
        <v xml:space="preserve"> </v>
      </c>
      <c r="L519" s="136" t="str">
        <f t="shared" si="27"/>
        <v/>
      </c>
      <c r="M519" s="31" t="str">
        <f t="shared" si="28"/>
        <v/>
      </c>
      <c r="N519" s="141" t="str">
        <f>IFERROR(RANK(L519,ahlamine31)+COUNTIF($L$10:L519,L519)-1," ")</f>
        <v xml:space="preserve"> </v>
      </c>
      <c r="O519" s="141">
        <v>510</v>
      </c>
      <c r="P519" s="137"/>
    </row>
    <row r="520" spans="1:16" x14ac:dyDescent="0.3">
      <c r="A520" s="140" t="str">
        <f t="shared" si="26"/>
        <v>أهلامين_511</v>
      </c>
      <c r="B520" s="30" t="str">
        <f>C520&amp;"_"&amp;COUNTIF($C$10:$C$10:C520,C520)</f>
        <v xml:space="preserve"> _121</v>
      </c>
      <c r="C520" s="131" t="str">
        <f>IFERROR(INDEX(القاعدة!C:C,MATCH(ahlamine!A520,القاعدة!$A:$A,0))," ")</f>
        <v xml:space="preserve"> </v>
      </c>
      <c r="D520" s="131" t="str">
        <f>IFERROR(INDEX(القاعدة!D:D,MATCH(ahlamine!A520,القاعدة!$A:$A,0))," ")</f>
        <v xml:space="preserve"> </v>
      </c>
      <c r="E520" s="131" t="str">
        <f>IFERROR(INDEX(القاعدة!E:E,MATCH(ahlamine!A520,القاعدة!$A:$A,0))," ")</f>
        <v xml:space="preserve"> </v>
      </c>
      <c r="F520" s="131" t="str">
        <f>IFERROR(INDEX(القاعدة!F:F,MATCH(ahlamine!A520,القاعدة!$A:$A,0))," ")</f>
        <v xml:space="preserve"> </v>
      </c>
      <c r="G520" s="131" t="str">
        <f>IFERROR(INDEX(القاعدة!G:G,MATCH(ahlamine!A520,القاعدة!$A:$A,0))," ")</f>
        <v xml:space="preserve"> </v>
      </c>
      <c r="H520" s="131" t="str">
        <f>IFERROR(INDEX(القاعدة!H:H,MATCH(ahlamine!A520,القاعدة!$A:$A,0))," ")</f>
        <v xml:space="preserve"> </v>
      </c>
      <c r="I520" s="131" t="str">
        <f>IFERROR(INDEX(القاعدة!I:I,MATCH(ahlamine!A520,القاعدة!$A:$A,0))," ")</f>
        <v xml:space="preserve"> </v>
      </c>
      <c r="J520" s="135" t="str">
        <f>IFERROR(INDEX(القاعدة!J:J,MATCH(ahlamine!A520,القاعدة!$A:$A,0))," ")</f>
        <v xml:space="preserve"> </v>
      </c>
      <c r="K520" s="135" t="str">
        <f>IFERROR(INDEX(القاعدة!L:L,MATCH(ahlamine!A520,القاعدة!$A:$A,0))," ")</f>
        <v xml:space="preserve"> </v>
      </c>
      <c r="L520" s="136" t="str">
        <f t="shared" si="27"/>
        <v/>
      </c>
      <c r="M520" s="31" t="str">
        <f t="shared" si="28"/>
        <v/>
      </c>
      <c r="N520" s="141" t="str">
        <f>IFERROR(RANK(L520,ahlamine31)+COUNTIF($L$10:L520,L520)-1," ")</f>
        <v xml:space="preserve"> </v>
      </c>
      <c r="O520" s="141">
        <v>511</v>
      </c>
      <c r="P520" s="137"/>
    </row>
    <row r="521" spans="1:16" x14ac:dyDescent="0.3">
      <c r="A521" s="140" t="str">
        <f t="shared" si="26"/>
        <v>أهلامين_512</v>
      </c>
      <c r="B521" s="30" t="str">
        <f>C521&amp;"_"&amp;COUNTIF($C$10:$C$10:C521,C521)</f>
        <v xml:space="preserve"> _122</v>
      </c>
      <c r="C521" s="131" t="str">
        <f>IFERROR(INDEX(القاعدة!C:C,MATCH(ahlamine!A521,القاعدة!$A:$A,0))," ")</f>
        <v xml:space="preserve"> </v>
      </c>
      <c r="D521" s="131" t="str">
        <f>IFERROR(INDEX(القاعدة!D:D,MATCH(ahlamine!A521,القاعدة!$A:$A,0))," ")</f>
        <v xml:space="preserve"> </v>
      </c>
      <c r="E521" s="131" t="str">
        <f>IFERROR(INDEX(القاعدة!E:E,MATCH(ahlamine!A521,القاعدة!$A:$A,0))," ")</f>
        <v xml:space="preserve"> </v>
      </c>
      <c r="F521" s="131" t="str">
        <f>IFERROR(INDEX(القاعدة!F:F,MATCH(ahlamine!A521,القاعدة!$A:$A,0))," ")</f>
        <v xml:space="preserve"> </v>
      </c>
      <c r="G521" s="131" t="str">
        <f>IFERROR(INDEX(القاعدة!G:G,MATCH(ahlamine!A521,القاعدة!$A:$A,0))," ")</f>
        <v xml:space="preserve"> </v>
      </c>
      <c r="H521" s="131" t="str">
        <f>IFERROR(INDEX(القاعدة!H:H,MATCH(ahlamine!A521,القاعدة!$A:$A,0))," ")</f>
        <v xml:space="preserve"> </v>
      </c>
      <c r="I521" s="131" t="str">
        <f>IFERROR(INDEX(القاعدة!I:I,MATCH(ahlamine!A521,القاعدة!$A:$A,0))," ")</f>
        <v xml:space="preserve"> </v>
      </c>
      <c r="J521" s="135" t="str">
        <f>IFERROR(INDEX(القاعدة!J:J,MATCH(ahlamine!A521,القاعدة!$A:$A,0))," ")</f>
        <v xml:space="preserve"> </v>
      </c>
      <c r="K521" s="135" t="str">
        <f>IFERROR(INDEX(القاعدة!L:L,MATCH(ahlamine!A521,القاعدة!$A:$A,0))," ")</f>
        <v xml:space="preserve"> </v>
      </c>
      <c r="L521" s="136" t="str">
        <f t="shared" si="27"/>
        <v/>
      </c>
      <c r="M521" s="31" t="str">
        <f t="shared" si="28"/>
        <v/>
      </c>
      <c r="N521" s="141" t="str">
        <f>IFERROR(RANK(L521,ahlamine31)+COUNTIF($L$10:L521,L521)-1," ")</f>
        <v xml:space="preserve"> </v>
      </c>
      <c r="O521" s="141">
        <v>512</v>
      </c>
      <c r="P521" s="137"/>
    </row>
    <row r="522" spans="1:16" x14ac:dyDescent="0.3">
      <c r="A522" s="140" t="str">
        <f t="shared" si="26"/>
        <v>أهلامين_513</v>
      </c>
      <c r="B522" s="30" t="str">
        <f>C522&amp;"_"&amp;COUNTIF($C$10:$C$10:C522,C522)</f>
        <v xml:space="preserve"> _123</v>
      </c>
      <c r="C522" s="131" t="str">
        <f>IFERROR(INDEX(القاعدة!C:C,MATCH(ahlamine!A522,القاعدة!$A:$A,0))," ")</f>
        <v xml:space="preserve"> </v>
      </c>
      <c r="D522" s="131" t="str">
        <f>IFERROR(INDEX(القاعدة!D:D,MATCH(ahlamine!A522,القاعدة!$A:$A,0))," ")</f>
        <v xml:space="preserve"> </v>
      </c>
      <c r="E522" s="131" t="str">
        <f>IFERROR(INDEX(القاعدة!E:E,MATCH(ahlamine!A522,القاعدة!$A:$A,0))," ")</f>
        <v xml:space="preserve"> </v>
      </c>
      <c r="F522" s="131" t="str">
        <f>IFERROR(INDEX(القاعدة!F:F,MATCH(ahlamine!A522,القاعدة!$A:$A,0))," ")</f>
        <v xml:space="preserve"> </v>
      </c>
      <c r="G522" s="131" t="str">
        <f>IFERROR(INDEX(القاعدة!G:G,MATCH(ahlamine!A522,القاعدة!$A:$A,0))," ")</f>
        <v xml:space="preserve"> </v>
      </c>
      <c r="H522" s="131" t="str">
        <f>IFERROR(INDEX(القاعدة!H:H,MATCH(ahlamine!A522,القاعدة!$A:$A,0))," ")</f>
        <v xml:space="preserve"> </v>
      </c>
      <c r="I522" s="131" t="str">
        <f>IFERROR(INDEX(القاعدة!I:I,MATCH(ahlamine!A522,القاعدة!$A:$A,0))," ")</f>
        <v xml:space="preserve"> </v>
      </c>
      <c r="J522" s="135" t="str">
        <f>IFERROR(INDEX(القاعدة!J:J,MATCH(ahlamine!A522,القاعدة!$A:$A,0))," ")</f>
        <v xml:space="preserve"> </v>
      </c>
      <c r="K522" s="135" t="str">
        <f>IFERROR(INDEX(القاعدة!L:L,MATCH(ahlamine!A522,القاعدة!$A:$A,0))," ")</f>
        <v xml:space="preserve"> </v>
      </c>
      <c r="L522" s="136" t="str">
        <f t="shared" si="27"/>
        <v/>
      </c>
      <c r="M522" s="31" t="str">
        <f t="shared" si="28"/>
        <v/>
      </c>
      <c r="N522" s="141" t="str">
        <f>IFERROR(RANK(L522,ahlamine31)+COUNTIF($L$10:L522,L522)-1," ")</f>
        <v xml:space="preserve"> </v>
      </c>
      <c r="O522" s="141">
        <v>513</v>
      </c>
      <c r="P522" s="137"/>
    </row>
    <row r="523" spans="1:16" x14ac:dyDescent="0.3">
      <c r="A523" s="140" t="str">
        <f t="shared" ref="A523:A586" si="29">$R$6&amp;"_"&amp;O523</f>
        <v>أهلامين_514</v>
      </c>
      <c r="B523" s="30" t="str">
        <f>C523&amp;"_"&amp;COUNTIF($C$10:$C$10:C523,C523)</f>
        <v xml:space="preserve"> _124</v>
      </c>
      <c r="C523" s="131" t="str">
        <f>IFERROR(INDEX(القاعدة!C:C,MATCH(ahlamine!A523,القاعدة!$A:$A,0))," ")</f>
        <v xml:space="preserve"> </v>
      </c>
      <c r="D523" s="131" t="str">
        <f>IFERROR(INDEX(القاعدة!D:D,MATCH(ahlamine!A523,القاعدة!$A:$A,0))," ")</f>
        <v xml:space="preserve"> </v>
      </c>
      <c r="E523" s="131" t="str">
        <f>IFERROR(INDEX(القاعدة!E:E,MATCH(ahlamine!A523,القاعدة!$A:$A,0))," ")</f>
        <v xml:space="preserve"> </v>
      </c>
      <c r="F523" s="131" t="str">
        <f>IFERROR(INDEX(القاعدة!F:F,MATCH(ahlamine!A523,القاعدة!$A:$A,0))," ")</f>
        <v xml:space="preserve"> </v>
      </c>
      <c r="G523" s="131" t="str">
        <f>IFERROR(INDEX(القاعدة!G:G,MATCH(ahlamine!A523,القاعدة!$A:$A,0))," ")</f>
        <v xml:space="preserve"> </v>
      </c>
      <c r="H523" s="131" t="str">
        <f>IFERROR(INDEX(القاعدة!H:H,MATCH(ahlamine!A523,القاعدة!$A:$A,0))," ")</f>
        <v xml:space="preserve"> </v>
      </c>
      <c r="I523" s="131" t="str">
        <f>IFERROR(INDEX(القاعدة!I:I,MATCH(ahlamine!A523,القاعدة!$A:$A,0))," ")</f>
        <v xml:space="preserve"> </v>
      </c>
      <c r="J523" s="135" t="str">
        <f>IFERROR(INDEX(القاعدة!J:J,MATCH(ahlamine!A523,القاعدة!$A:$A,0))," ")</f>
        <v xml:space="preserve"> </v>
      </c>
      <c r="K523" s="135" t="str">
        <f>IFERROR(INDEX(القاعدة!L:L,MATCH(ahlamine!A523,القاعدة!$A:$A,0))," ")</f>
        <v xml:space="preserve"> </v>
      </c>
      <c r="L523" s="136" t="str">
        <f t="shared" ref="L523:L586" si="30">IFERROR(AVERAGE(J523:K523),"")</f>
        <v/>
      </c>
      <c r="M523" s="31" t="str">
        <f t="shared" ref="M523:M586" si="31">IF(ISBLANK(L523)," ",IF(L523&lt;=2.5,"توبيخ",IF(AND(L523&gt;=2.51,L523&lt;=3),"إنذار",IF(AND(L523&gt;=3.001,L523&lt;=4),"تنبيه",IF(AND(L523&gt;=6,L523&lt;=6.99),"لوحة الشرف",IF(AND(L523&gt;=7,L523&lt;=7.99),"تشجيع",IF(AND(L523&gt;=8,L523&lt;=9.99),"تنويه","")))))))</f>
        <v/>
      </c>
      <c r="N523" s="141" t="str">
        <f>IFERROR(RANK(L523,ahlamine31)+COUNTIF($L$10:L523,L523)-1," ")</f>
        <v xml:space="preserve"> </v>
      </c>
      <c r="O523" s="141">
        <v>514</v>
      </c>
      <c r="P523" s="137"/>
    </row>
    <row r="524" spans="1:16" x14ac:dyDescent="0.3">
      <c r="A524" s="140" t="str">
        <f t="shared" si="29"/>
        <v>أهلامين_515</v>
      </c>
      <c r="B524" s="30" t="str">
        <f>C524&amp;"_"&amp;COUNTIF($C$10:$C$10:C524,C524)</f>
        <v xml:space="preserve"> _125</v>
      </c>
      <c r="C524" s="131" t="str">
        <f>IFERROR(INDEX(القاعدة!C:C,MATCH(ahlamine!A524,القاعدة!$A:$A,0))," ")</f>
        <v xml:space="preserve"> </v>
      </c>
      <c r="D524" s="131" t="str">
        <f>IFERROR(INDEX(القاعدة!D:D,MATCH(ahlamine!A524,القاعدة!$A:$A,0))," ")</f>
        <v xml:space="preserve"> </v>
      </c>
      <c r="E524" s="131" t="str">
        <f>IFERROR(INDEX(القاعدة!E:E,MATCH(ahlamine!A524,القاعدة!$A:$A,0))," ")</f>
        <v xml:space="preserve"> </v>
      </c>
      <c r="F524" s="131" t="str">
        <f>IFERROR(INDEX(القاعدة!F:F,MATCH(ahlamine!A524,القاعدة!$A:$A,0))," ")</f>
        <v xml:space="preserve"> </v>
      </c>
      <c r="G524" s="131" t="str">
        <f>IFERROR(INDEX(القاعدة!G:G,MATCH(ahlamine!A524,القاعدة!$A:$A,0))," ")</f>
        <v xml:space="preserve"> </v>
      </c>
      <c r="H524" s="131" t="str">
        <f>IFERROR(INDEX(القاعدة!H:H,MATCH(ahlamine!A524,القاعدة!$A:$A,0))," ")</f>
        <v xml:space="preserve"> </v>
      </c>
      <c r="I524" s="131" t="str">
        <f>IFERROR(INDEX(القاعدة!I:I,MATCH(ahlamine!A524,القاعدة!$A:$A,0))," ")</f>
        <v xml:space="preserve"> </v>
      </c>
      <c r="J524" s="135" t="str">
        <f>IFERROR(INDEX(القاعدة!J:J,MATCH(ahlamine!A524,القاعدة!$A:$A,0))," ")</f>
        <v xml:space="preserve"> </v>
      </c>
      <c r="K524" s="135" t="str">
        <f>IFERROR(INDEX(القاعدة!L:L,MATCH(ahlamine!A524,القاعدة!$A:$A,0))," ")</f>
        <v xml:space="preserve"> </v>
      </c>
      <c r="L524" s="136" t="str">
        <f t="shared" si="30"/>
        <v/>
      </c>
      <c r="M524" s="31" t="str">
        <f t="shared" si="31"/>
        <v/>
      </c>
      <c r="N524" s="141" t="str">
        <f>IFERROR(RANK(L524,ahlamine31)+COUNTIF($L$10:L524,L524)-1," ")</f>
        <v xml:space="preserve"> </v>
      </c>
      <c r="O524" s="141">
        <v>515</v>
      </c>
      <c r="P524" s="137"/>
    </row>
    <row r="525" spans="1:16" x14ac:dyDescent="0.3">
      <c r="A525" s="140" t="str">
        <f t="shared" si="29"/>
        <v>أهلامين_516</v>
      </c>
      <c r="B525" s="30" t="str">
        <f>C525&amp;"_"&amp;COUNTIF($C$10:$C$10:C525,C525)</f>
        <v xml:space="preserve"> _126</v>
      </c>
      <c r="C525" s="131" t="str">
        <f>IFERROR(INDEX(القاعدة!C:C,MATCH(ahlamine!A525,القاعدة!$A:$A,0))," ")</f>
        <v xml:space="preserve"> </v>
      </c>
      <c r="D525" s="131" t="str">
        <f>IFERROR(INDEX(القاعدة!D:D,MATCH(ahlamine!A525,القاعدة!$A:$A,0))," ")</f>
        <v xml:space="preserve"> </v>
      </c>
      <c r="E525" s="131" t="str">
        <f>IFERROR(INDEX(القاعدة!E:E,MATCH(ahlamine!A525,القاعدة!$A:$A,0))," ")</f>
        <v xml:space="preserve"> </v>
      </c>
      <c r="F525" s="131" t="str">
        <f>IFERROR(INDEX(القاعدة!F:F,MATCH(ahlamine!A525,القاعدة!$A:$A,0))," ")</f>
        <v xml:space="preserve"> </v>
      </c>
      <c r="G525" s="131" t="str">
        <f>IFERROR(INDEX(القاعدة!G:G,MATCH(ahlamine!A525,القاعدة!$A:$A,0))," ")</f>
        <v xml:space="preserve"> </v>
      </c>
      <c r="H525" s="131" t="str">
        <f>IFERROR(INDEX(القاعدة!H:H,MATCH(ahlamine!A525,القاعدة!$A:$A,0))," ")</f>
        <v xml:space="preserve"> </v>
      </c>
      <c r="I525" s="131" t="str">
        <f>IFERROR(INDEX(القاعدة!I:I,MATCH(ahlamine!A525,القاعدة!$A:$A,0))," ")</f>
        <v xml:space="preserve"> </v>
      </c>
      <c r="J525" s="135" t="str">
        <f>IFERROR(INDEX(القاعدة!J:J,MATCH(ahlamine!A525,القاعدة!$A:$A,0))," ")</f>
        <v xml:space="preserve"> </v>
      </c>
      <c r="K525" s="135" t="str">
        <f>IFERROR(INDEX(القاعدة!L:L,MATCH(ahlamine!A525,القاعدة!$A:$A,0))," ")</f>
        <v xml:space="preserve"> </v>
      </c>
      <c r="L525" s="136" t="str">
        <f t="shared" si="30"/>
        <v/>
      </c>
      <c r="M525" s="31" t="str">
        <f t="shared" si="31"/>
        <v/>
      </c>
      <c r="N525" s="141" t="str">
        <f>IFERROR(RANK(L525,ahlamine31)+COUNTIF($L$10:L525,L525)-1," ")</f>
        <v xml:space="preserve"> </v>
      </c>
      <c r="O525" s="141">
        <v>516</v>
      </c>
      <c r="P525" s="137"/>
    </row>
    <row r="526" spans="1:16" x14ac:dyDescent="0.3">
      <c r="A526" s="140" t="str">
        <f t="shared" si="29"/>
        <v>أهلامين_517</v>
      </c>
      <c r="B526" s="30" t="str">
        <f>C526&amp;"_"&amp;COUNTIF($C$10:$C$10:C526,C526)</f>
        <v xml:space="preserve"> _127</v>
      </c>
      <c r="C526" s="131" t="str">
        <f>IFERROR(INDEX(القاعدة!C:C,MATCH(ahlamine!A526,القاعدة!$A:$A,0))," ")</f>
        <v xml:space="preserve"> </v>
      </c>
      <c r="D526" s="131" t="str">
        <f>IFERROR(INDEX(القاعدة!D:D,MATCH(ahlamine!A526,القاعدة!$A:$A,0))," ")</f>
        <v xml:space="preserve"> </v>
      </c>
      <c r="E526" s="131" t="str">
        <f>IFERROR(INDEX(القاعدة!E:E,MATCH(ahlamine!A526,القاعدة!$A:$A,0))," ")</f>
        <v xml:space="preserve"> </v>
      </c>
      <c r="F526" s="131" t="str">
        <f>IFERROR(INDEX(القاعدة!F:F,MATCH(ahlamine!A526,القاعدة!$A:$A,0))," ")</f>
        <v xml:space="preserve"> </v>
      </c>
      <c r="G526" s="131" t="str">
        <f>IFERROR(INDEX(القاعدة!G:G,MATCH(ahlamine!A526,القاعدة!$A:$A,0))," ")</f>
        <v xml:space="preserve"> </v>
      </c>
      <c r="H526" s="131" t="str">
        <f>IFERROR(INDEX(القاعدة!H:H,MATCH(ahlamine!A526,القاعدة!$A:$A,0))," ")</f>
        <v xml:space="preserve"> </v>
      </c>
      <c r="I526" s="131" t="str">
        <f>IFERROR(INDEX(القاعدة!I:I,MATCH(ahlamine!A526,القاعدة!$A:$A,0))," ")</f>
        <v xml:space="preserve"> </v>
      </c>
      <c r="J526" s="135" t="str">
        <f>IFERROR(INDEX(القاعدة!J:J,MATCH(ahlamine!A526,القاعدة!$A:$A,0))," ")</f>
        <v xml:space="preserve"> </v>
      </c>
      <c r="K526" s="135" t="str">
        <f>IFERROR(INDEX(القاعدة!L:L,MATCH(ahlamine!A526,القاعدة!$A:$A,0))," ")</f>
        <v xml:space="preserve"> </v>
      </c>
      <c r="L526" s="136" t="str">
        <f t="shared" si="30"/>
        <v/>
      </c>
      <c r="M526" s="31" t="str">
        <f t="shared" si="31"/>
        <v/>
      </c>
      <c r="N526" s="141" t="str">
        <f>IFERROR(RANK(L526,ahlamine31)+COUNTIF($L$10:L526,L526)-1," ")</f>
        <v xml:space="preserve"> </v>
      </c>
      <c r="O526" s="141">
        <v>517</v>
      </c>
      <c r="P526" s="137"/>
    </row>
    <row r="527" spans="1:16" x14ac:dyDescent="0.3">
      <c r="A527" s="140" t="str">
        <f t="shared" si="29"/>
        <v>أهلامين_518</v>
      </c>
      <c r="B527" s="30" t="str">
        <f>C527&amp;"_"&amp;COUNTIF($C$10:$C$10:C527,C527)</f>
        <v xml:space="preserve"> _128</v>
      </c>
      <c r="C527" s="131" t="str">
        <f>IFERROR(INDEX(القاعدة!C:C,MATCH(ahlamine!A527,القاعدة!$A:$A,0))," ")</f>
        <v xml:space="preserve"> </v>
      </c>
      <c r="D527" s="131" t="str">
        <f>IFERROR(INDEX(القاعدة!D:D,MATCH(ahlamine!A527,القاعدة!$A:$A,0))," ")</f>
        <v xml:space="preserve"> </v>
      </c>
      <c r="E527" s="131" t="str">
        <f>IFERROR(INDEX(القاعدة!E:E,MATCH(ahlamine!A527,القاعدة!$A:$A,0))," ")</f>
        <v xml:space="preserve"> </v>
      </c>
      <c r="F527" s="131" t="str">
        <f>IFERROR(INDEX(القاعدة!F:F,MATCH(ahlamine!A527,القاعدة!$A:$A,0))," ")</f>
        <v xml:space="preserve"> </v>
      </c>
      <c r="G527" s="131" t="str">
        <f>IFERROR(INDEX(القاعدة!G:G,MATCH(ahlamine!A527,القاعدة!$A:$A,0))," ")</f>
        <v xml:space="preserve"> </v>
      </c>
      <c r="H527" s="131" t="str">
        <f>IFERROR(INDEX(القاعدة!H:H,MATCH(ahlamine!A527,القاعدة!$A:$A,0))," ")</f>
        <v xml:space="preserve"> </v>
      </c>
      <c r="I527" s="131" t="str">
        <f>IFERROR(INDEX(القاعدة!I:I,MATCH(ahlamine!A527,القاعدة!$A:$A,0))," ")</f>
        <v xml:space="preserve"> </v>
      </c>
      <c r="J527" s="135" t="str">
        <f>IFERROR(INDEX(القاعدة!J:J,MATCH(ahlamine!A527,القاعدة!$A:$A,0))," ")</f>
        <v xml:space="preserve"> </v>
      </c>
      <c r="K527" s="135" t="str">
        <f>IFERROR(INDEX(القاعدة!L:L,MATCH(ahlamine!A527,القاعدة!$A:$A,0))," ")</f>
        <v xml:space="preserve"> </v>
      </c>
      <c r="L527" s="136" t="str">
        <f t="shared" si="30"/>
        <v/>
      </c>
      <c r="M527" s="31" t="str">
        <f t="shared" si="31"/>
        <v/>
      </c>
      <c r="N527" s="141" t="str">
        <f>IFERROR(RANK(L527,ahlamine31)+COUNTIF($L$10:L527,L527)-1," ")</f>
        <v xml:space="preserve"> </v>
      </c>
      <c r="O527" s="141">
        <v>518</v>
      </c>
      <c r="P527" s="137"/>
    </row>
    <row r="528" spans="1:16" x14ac:dyDescent="0.3">
      <c r="A528" s="140" t="str">
        <f t="shared" si="29"/>
        <v>أهلامين_519</v>
      </c>
      <c r="B528" s="30" t="str">
        <f>C528&amp;"_"&amp;COUNTIF($C$10:$C$10:C528,C528)</f>
        <v xml:space="preserve"> _129</v>
      </c>
      <c r="C528" s="131" t="str">
        <f>IFERROR(INDEX(القاعدة!C:C,MATCH(ahlamine!A528,القاعدة!$A:$A,0))," ")</f>
        <v xml:space="preserve"> </v>
      </c>
      <c r="D528" s="131" t="str">
        <f>IFERROR(INDEX(القاعدة!D:D,MATCH(ahlamine!A528,القاعدة!$A:$A,0))," ")</f>
        <v xml:space="preserve"> </v>
      </c>
      <c r="E528" s="131" t="str">
        <f>IFERROR(INDEX(القاعدة!E:E,MATCH(ahlamine!A528,القاعدة!$A:$A,0))," ")</f>
        <v xml:space="preserve"> </v>
      </c>
      <c r="F528" s="131" t="str">
        <f>IFERROR(INDEX(القاعدة!F:F,MATCH(ahlamine!A528,القاعدة!$A:$A,0))," ")</f>
        <v xml:space="preserve"> </v>
      </c>
      <c r="G528" s="131" t="str">
        <f>IFERROR(INDEX(القاعدة!G:G,MATCH(ahlamine!A528,القاعدة!$A:$A,0))," ")</f>
        <v xml:space="preserve"> </v>
      </c>
      <c r="H528" s="131" t="str">
        <f>IFERROR(INDEX(القاعدة!H:H,MATCH(ahlamine!A528,القاعدة!$A:$A,0))," ")</f>
        <v xml:space="preserve"> </v>
      </c>
      <c r="I528" s="131" t="str">
        <f>IFERROR(INDEX(القاعدة!I:I,MATCH(ahlamine!A528,القاعدة!$A:$A,0))," ")</f>
        <v xml:space="preserve"> </v>
      </c>
      <c r="J528" s="135" t="str">
        <f>IFERROR(INDEX(القاعدة!J:J,MATCH(ahlamine!A528,القاعدة!$A:$A,0))," ")</f>
        <v xml:space="preserve"> </v>
      </c>
      <c r="K528" s="135" t="str">
        <f>IFERROR(INDEX(القاعدة!L:L,MATCH(ahlamine!A528,القاعدة!$A:$A,0))," ")</f>
        <v xml:space="preserve"> </v>
      </c>
      <c r="L528" s="136" t="str">
        <f t="shared" si="30"/>
        <v/>
      </c>
      <c r="M528" s="31" t="str">
        <f t="shared" si="31"/>
        <v/>
      </c>
      <c r="N528" s="141" t="str">
        <f>IFERROR(RANK(L528,ahlamine31)+COUNTIF($L$10:L528,L528)-1," ")</f>
        <v xml:space="preserve"> </v>
      </c>
      <c r="O528" s="141">
        <v>519</v>
      </c>
      <c r="P528" s="137"/>
    </row>
    <row r="529" spans="1:16" x14ac:dyDescent="0.3">
      <c r="A529" s="140" t="str">
        <f t="shared" si="29"/>
        <v>أهلامين_520</v>
      </c>
      <c r="B529" s="30" t="str">
        <f>C529&amp;"_"&amp;COUNTIF($C$10:$C$10:C529,C529)</f>
        <v xml:space="preserve"> _130</v>
      </c>
      <c r="C529" s="131" t="str">
        <f>IFERROR(INDEX(القاعدة!C:C,MATCH(ahlamine!A529,القاعدة!$A:$A,0))," ")</f>
        <v xml:space="preserve"> </v>
      </c>
      <c r="D529" s="131" t="str">
        <f>IFERROR(INDEX(القاعدة!D:D,MATCH(ahlamine!A529,القاعدة!$A:$A,0))," ")</f>
        <v xml:space="preserve"> </v>
      </c>
      <c r="E529" s="131" t="str">
        <f>IFERROR(INDEX(القاعدة!E:E,MATCH(ahlamine!A529,القاعدة!$A:$A,0))," ")</f>
        <v xml:space="preserve"> </v>
      </c>
      <c r="F529" s="131" t="str">
        <f>IFERROR(INDEX(القاعدة!F:F,MATCH(ahlamine!A529,القاعدة!$A:$A,0))," ")</f>
        <v xml:space="preserve"> </v>
      </c>
      <c r="G529" s="131" t="str">
        <f>IFERROR(INDEX(القاعدة!G:G,MATCH(ahlamine!A529,القاعدة!$A:$A,0))," ")</f>
        <v xml:space="preserve"> </v>
      </c>
      <c r="H529" s="131" t="str">
        <f>IFERROR(INDEX(القاعدة!H:H,MATCH(ahlamine!A529,القاعدة!$A:$A,0))," ")</f>
        <v xml:space="preserve"> </v>
      </c>
      <c r="I529" s="131" t="str">
        <f>IFERROR(INDEX(القاعدة!I:I,MATCH(ahlamine!A529,القاعدة!$A:$A,0))," ")</f>
        <v xml:space="preserve"> </v>
      </c>
      <c r="J529" s="135" t="str">
        <f>IFERROR(INDEX(القاعدة!J:J,MATCH(ahlamine!A529,القاعدة!$A:$A,0))," ")</f>
        <v xml:space="preserve"> </v>
      </c>
      <c r="K529" s="135" t="str">
        <f>IFERROR(INDEX(القاعدة!L:L,MATCH(ahlamine!A529,القاعدة!$A:$A,0))," ")</f>
        <v xml:space="preserve"> </v>
      </c>
      <c r="L529" s="136" t="str">
        <f t="shared" si="30"/>
        <v/>
      </c>
      <c r="M529" s="31" t="str">
        <f t="shared" si="31"/>
        <v/>
      </c>
      <c r="N529" s="141" t="str">
        <f>IFERROR(RANK(L529,ahlamine31)+COUNTIF($L$10:L529,L529)-1," ")</f>
        <v xml:space="preserve"> </v>
      </c>
      <c r="O529" s="141">
        <v>520</v>
      </c>
      <c r="P529" s="137"/>
    </row>
    <row r="530" spans="1:16" x14ac:dyDescent="0.3">
      <c r="A530" s="140" t="str">
        <f t="shared" si="29"/>
        <v>أهلامين_521</v>
      </c>
      <c r="B530" s="30" t="str">
        <f>C530&amp;"_"&amp;COUNTIF($C$10:$C$10:C530,C530)</f>
        <v xml:space="preserve"> _131</v>
      </c>
      <c r="C530" s="131" t="str">
        <f>IFERROR(INDEX(القاعدة!C:C,MATCH(ahlamine!A530,القاعدة!$A:$A,0))," ")</f>
        <v xml:space="preserve"> </v>
      </c>
      <c r="D530" s="131" t="str">
        <f>IFERROR(INDEX(القاعدة!D:D,MATCH(ahlamine!A530,القاعدة!$A:$A,0))," ")</f>
        <v xml:space="preserve"> </v>
      </c>
      <c r="E530" s="131" t="str">
        <f>IFERROR(INDEX(القاعدة!E:E,MATCH(ahlamine!A530,القاعدة!$A:$A,0))," ")</f>
        <v xml:space="preserve"> </v>
      </c>
      <c r="F530" s="131" t="str">
        <f>IFERROR(INDEX(القاعدة!F:F,MATCH(ahlamine!A530,القاعدة!$A:$A,0))," ")</f>
        <v xml:space="preserve"> </v>
      </c>
      <c r="G530" s="131" t="str">
        <f>IFERROR(INDEX(القاعدة!G:G,MATCH(ahlamine!A530,القاعدة!$A:$A,0))," ")</f>
        <v xml:space="preserve"> </v>
      </c>
      <c r="H530" s="131" t="str">
        <f>IFERROR(INDEX(القاعدة!H:H,MATCH(ahlamine!A530,القاعدة!$A:$A,0))," ")</f>
        <v xml:space="preserve"> </v>
      </c>
      <c r="I530" s="131" t="str">
        <f>IFERROR(INDEX(القاعدة!I:I,MATCH(ahlamine!A530,القاعدة!$A:$A,0))," ")</f>
        <v xml:space="preserve"> </v>
      </c>
      <c r="J530" s="135" t="str">
        <f>IFERROR(INDEX(القاعدة!J:J,MATCH(ahlamine!A530,القاعدة!$A:$A,0))," ")</f>
        <v xml:space="preserve"> </v>
      </c>
      <c r="K530" s="135" t="str">
        <f>IFERROR(INDEX(القاعدة!L:L,MATCH(ahlamine!A530,القاعدة!$A:$A,0))," ")</f>
        <v xml:space="preserve"> </v>
      </c>
      <c r="L530" s="136" t="str">
        <f t="shared" si="30"/>
        <v/>
      </c>
      <c r="M530" s="31" t="str">
        <f t="shared" si="31"/>
        <v/>
      </c>
      <c r="N530" s="141" t="str">
        <f>IFERROR(RANK(L530,ahlamine31)+COUNTIF($L$10:L530,L530)-1," ")</f>
        <v xml:space="preserve"> </v>
      </c>
      <c r="O530" s="141">
        <v>521</v>
      </c>
      <c r="P530" s="137"/>
    </row>
    <row r="531" spans="1:16" x14ac:dyDescent="0.3">
      <c r="A531" s="140" t="str">
        <f t="shared" si="29"/>
        <v>أهلامين_522</v>
      </c>
      <c r="B531" s="30" t="str">
        <f>C531&amp;"_"&amp;COUNTIF($C$10:$C$10:C531,C531)</f>
        <v xml:space="preserve"> _132</v>
      </c>
      <c r="C531" s="131" t="str">
        <f>IFERROR(INDEX(القاعدة!C:C,MATCH(ahlamine!A531,القاعدة!$A:$A,0))," ")</f>
        <v xml:space="preserve"> </v>
      </c>
      <c r="D531" s="131" t="str">
        <f>IFERROR(INDEX(القاعدة!D:D,MATCH(ahlamine!A531,القاعدة!$A:$A,0))," ")</f>
        <v xml:space="preserve"> </v>
      </c>
      <c r="E531" s="131" t="str">
        <f>IFERROR(INDEX(القاعدة!E:E,MATCH(ahlamine!A531,القاعدة!$A:$A,0))," ")</f>
        <v xml:space="preserve"> </v>
      </c>
      <c r="F531" s="131" t="str">
        <f>IFERROR(INDEX(القاعدة!F:F,MATCH(ahlamine!A531,القاعدة!$A:$A,0))," ")</f>
        <v xml:space="preserve"> </v>
      </c>
      <c r="G531" s="131" t="str">
        <f>IFERROR(INDEX(القاعدة!G:G,MATCH(ahlamine!A531,القاعدة!$A:$A,0))," ")</f>
        <v xml:space="preserve"> </v>
      </c>
      <c r="H531" s="131" t="str">
        <f>IFERROR(INDEX(القاعدة!H:H,MATCH(ahlamine!A531,القاعدة!$A:$A,0))," ")</f>
        <v xml:space="preserve"> </v>
      </c>
      <c r="I531" s="131" t="str">
        <f>IFERROR(INDEX(القاعدة!I:I,MATCH(ahlamine!A531,القاعدة!$A:$A,0))," ")</f>
        <v xml:space="preserve"> </v>
      </c>
      <c r="J531" s="135" t="str">
        <f>IFERROR(INDEX(القاعدة!J:J,MATCH(ahlamine!A531,القاعدة!$A:$A,0))," ")</f>
        <v xml:space="preserve"> </v>
      </c>
      <c r="K531" s="135" t="str">
        <f>IFERROR(INDEX(القاعدة!L:L,MATCH(ahlamine!A531,القاعدة!$A:$A,0))," ")</f>
        <v xml:space="preserve"> </v>
      </c>
      <c r="L531" s="136" t="str">
        <f t="shared" si="30"/>
        <v/>
      </c>
      <c r="M531" s="31" t="str">
        <f t="shared" si="31"/>
        <v/>
      </c>
      <c r="N531" s="141" t="str">
        <f>IFERROR(RANK(L531,ahlamine31)+COUNTIF($L$10:L531,L531)-1," ")</f>
        <v xml:space="preserve"> </v>
      </c>
      <c r="O531" s="141">
        <v>522</v>
      </c>
      <c r="P531" s="137"/>
    </row>
    <row r="532" spans="1:16" x14ac:dyDescent="0.3">
      <c r="A532" s="140" t="str">
        <f t="shared" si="29"/>
        <v>أهلامين_523</v>
      </c>
      <c r="B532" s="30" t="str">
        <f>C532&amp;"_"&amp;COUNTIF($C$10:$C$10:C532,C532)</f>
        <v xml:space="preserve"> _133</v>
      </c>
      <c r="C532" s="131" t="str">
        <f>IFERROR(INDEX(القاعدة!C:C,MATCH(ahlamine!A532,القاعدة!$A:$A,0))," ")</f>
        <v xml:space="preserve"> </v>
      </c>
      <c r="D532" s="131" t="str">
        <f>IFERROR(INDEX(القاعدة!D:D,MATCH(ahlamine!A532,القاعدة!$A:$A,0))," ")</f>
        <v xml:space="preserve"> </v>
      </c>
      <c r="E532" s="131" t="str">
        <f>IFERROR(INDEX(القاعدة!E:E,MATCH(ahlamine!A532,القاعدة!$A:$A,0))," ")</f>
        <v xml:space="preserve"> </v>
      </c>
      <c r="F532" s="131" t="str">
        <f>IFERROR(INDEX(القاعدة!F:F,MATCH(ahlamine!A532,القاعدة!$A:$A,0))," ")</f>
        <v xml:space="preserve"> </v>
      </c>
      <c r="G532" s="131" t="str">
        <f>IFERROR(INDEX(القاعدة!G:G,MATCH(ahlamine!A532,القاعدة!$A:$A,0))," ")</f>
        <v xml:space="preserve"> </v>
      </c>
      <c r="H532" s="131" t="str">
        <f>IFERROR(INDEX(القاعدة!H:H,MATCH(ahlamine!A532,القاعدة!$A:$A,0))," ")</f>
        <v xml:space="preserve"> </v>
      </c>
      <c r="I532" s="131" t="str">
        <f>IFERROR(INDEX(القاعدة!I:I,MATCH(ahlamine!A532,القاعدة!$A:$A,0))," ")</f>
        <v xml:space="preserve"> </v>
      </c>
      <c r="J532" s="135" t="str">
        <f>IFERROR(INDEX(القاعدة!J:J,MATCH(ahlamine!A532,القاعدة!$A:$A,0))," ")</f>
        <v xml:space="preserve"> </v>
      </c>
      <c r="K532" s="135" t="str">
        <f>IFERROR(INDEX(القاعدة!L:L,MATCH(ahlamine!A532,القاعدة!$A:$A,0))," ")</f>
        <v xml:space="preserve"> </v>
      </c>
      <c r="L532" s="136" t="str">
        <f t="shared" si="30"/>
        <v/>
      </c>
      <c r="M532" s="31" t="str">
        <f t="shared" si="31"/>
        <v/>
      </c>
      <c r="N532" s="141" t="str">
        <f>IFERROR(RANK(L532,ahlamine31)+COUNTIF($L$10:L532,L532)-1," ")</f>
        <v xml:space="preserve"> </v>
      </c>
      <c r="O532" s="141">
        <v>523</v>
      </c>
      <c r="P532" s="137"/>
    </row>
    <row r="533" spans="1:16" x14ac:dyDescent="0.3">
      <c r="A533" s="140" t="str">
        <f t="shared" si="29"/>
        <v>أهلامين_524</v>
      </c>
      <c r="B533" s="30" t="str">
        <f>C533&amp;"_"&amp;COUNTIF($C$10:$C$10:C533,C533)</f>
        <v xml:space="preserve"> _134</v>
      </c>
      <c r="C533" s="131" t="str">
        <f>IFERROR(INDEX(القاعدة!C:C,MATCH(ahlamine!A533,القاعدة!$A:$A,0))," ")</f>
        <v xml:space="preserve"> </v>
      </c>
      <c r="D533" s="131" t="str">
        <f>IFERROR(INDEX(القاعدة!D:D,MATCH(ahlamine!A533,القاعدة!$A:$A,0))," ")</f>
        <v xml:space="preserve"> </v>
      </c>
      <c r="E533" s="131" t="str">
        <f>IFERROR(INDEX(القاعدة!E:E,MATCH(ahlamine!A533,القاعدة!$A:$A,0))," ")</f>
        <v xml:space="preserve"> </v>
      </c>
      <c r="F533" s="131" t="str">
        <f>IFERROR(INDEX(القاعدة!F:F,MATCH(ahlamine!A533,القاعدة!$A:$A,0))," ")</f>
        <v xml:space="preserve"> </v>
      </c>
      <c r="G533" s="131" t="str">
        <f>IFERROR(INDEX(القاعدة!G:G,MATCH(ahlamine!A533,القاعدة!$A:$A,0))," ")</f>
        <v xml:space="preserve"> </v>
      </c>
      <c r="H533" s="131" t="str">
        <f>IFERROR(INDEX(القاعدة!H:H,MATCH(ahlamine!A533,القاعدة!$A:$A,0))," ")</f>
        <v xml:space="preserve"> </v>
      </c>
      <c r="I533" s="131" t="str">
        <f>IFERROR(INDEX(القاعدة!I:I,MATCH(ahlamine!A533,القاعدة!$A:$A,0))," ")</f>
        <v xml:space="preserve"> </v>
      </c>
      <c r="J533" s="135" t="str">
        <f>IFERROR(INDEX(القاعدة!J:J,MATCH(ahlamine!A533,القاعدة!$A:$A,0))," ")</f>
        <v xml:space="preserve"> </v>
      </c>
      <c r="K533" s="135" t="str">
        <f>IFERROR(INDEX(القاعدة!L:L,MATCH(ahlamine!A533,القاعدة!$A:$A,0))," ")</f>
        <v xml:space="preserve"> </v>
      </c>
      <c r="L533" s="136" t="str">
        <f t="shared" si="30"/>
        <v/>
      </c>
      <c r="M533" s="31" t="str">
        <f t="shared" si="31"/>
        <v/>
      </c>
      <c r="N533" s="141" t="str">
        <f>IFERROR(RANK(L533,ahlamine31)+COUNTIF($L$10:L533,L533)-1," ")</f>
        <v xml:space="preserve"> </v>
      </c>
      <c r="O533" s="141">
        <v>524</v>
      </c>
      <c r="P533" s="137"/>
    </row>
    <row r="534" spans="1:16" x14ac:dyDescent="0.3">
      <c r="A534" s="140" t="str">
        <f t="shared" si="29"/>
        <v>أهلامين_525</v>
      </c>
      <c r="B534" s="30" t="str">
        <f>C534&amp;"_"&amp;COUNTIF($C$10:$C$10:C534,C534)</f>
        <v xml:space="preserve"> _135</v>
      </c>
      <c r="C534" s="131" t="str">
        <f>IFERROR(INDEX(القاعدة!C:C,MATCH(ahlamine!A534,القاعدة!$A:$A,0))," ")</f>
        <v xml:space="preserve"> </v>
      </c>
      <c r="D534" s="131" t="str">
        <f>IFERROR(INDEX(القاعدة!D:D,MATCH(ahlamine!A534,القاعدة!$A:$A,0))," ")</f>
        <v xml:space="preserve"> </v>
      </c>
      <c r="E534" s="131" t="str">
        <f>IFERROR(INDEX(القاعدة!E:E,MATCH(ahlamine!A534,القاعدة!$A:$A,0))," ")</f>
        <v xml:space="preserve"> </v>
      </c>
      <c r="F534" s="131" t="str">
        <f>IFERROR(INDEX(القاعدة!F:F,MATCH(ahlamine!A534,القاعدة!$A:$A,0))," ")</f>
        <v xml:space="preserve"> </v>
      </c>
      <c r="G534" s="131" t="str">
        <f>IFERROR(INDEX(القاعدة!G:G,MATCH(ahlamine!A534,القاعدة!$A:$A,0))," ")</f>
        <v xml:space="preserve"> </v>
      </c>
      <c r="H534" s="131" t="str">
        <f>IFERROR(INDEX(القاعدة!H:H,MATCH(ahlamine!A534,القاعدة!$A:$A,0))," ")</f>
        <v xml:space="preserve"> </v>
      </c>
      <c r="I534" s="131" t="str">
        <f>IFERROR(INDEX(القاعدة!I:I,MATCH(ahlamine!A534,القاعدة!$A:$A,0))," ")</f>
        <v xml:space="preserve"> </v>
      </c>
      <c r="J534" s="135" t="str">
        <f>IFERROR(INDEX(القاعدة!J:J,MATCH(ahlamine!A534,القاعدة!$A:$A,0))," ")</f>
        <v xml:space="preserve"> </v>
      </c>
      <c r="K534" s="135" t="str">
        <f>IFERROR(INDEX(القاعدة!L:L,MATCH(ahlamine!A534,القاعدة!$A:$A,0))," ")</f>
        <v xml:space="preserve"> </v>
      </c>
      <c r="L534" s="136" t="str">
        <f t="shared" si="30"/>
        <v/>
      </c>
      <c r="M534" s="31" t="str">
        <f t="shared" si="31"/>
        <v/>
      </c>
      <c r="N534" s="141" t="str">
        <f>IFERROR(RANK(L534,ahlamine31)+COUNTIF($L$10:L534,L534)-1," ")</f>
        <v xml:space="preserve"> </v>
      </c>
      <c r="O534" s="141">
        <v>525</v>
      </c>
      <c r="P534" s="137"/>
    </row>
    <row r="535" spans="1:16" x14ac:dyDescent="0.3">
      <c r="A535" s="140" t="str">
        <f t="shared" si="29"/>
        <v>أهلامين_526</v>
      </c>
      <c r="B535" s="30" t="str">
        <f>C535&amp;"_"&amp;COUNTIF($C$10:$C$10:C535,C535)</f>
        <v xml:space="preserve"> _136</v>
      </c>
      <c r="C535" s="131" t="str">
        <f>IFERROR(INDEX(القاعدة!C:C,MATCH(ahlamine!A535,القاعدة!$A:$A,0))," ")</f>
        <v xml:space="preserve"> </v>
      </c>
      <c r="D535" s="131" t="str">
        <f>IFERROR(INDEX(القاعدة!D:D,MATCH(ahlamine!A535,القاعدة!$A:$A,0))," ")</f>
        <v xml:space="preserve"> </v>
      </c>
      <c r="E535" s="131" t="str">
        <f>IFERROR(INDEX(القاعدة!E:E,MATCH(ahlamine!A535,القاعدة!$A:$A,0))," ")</f>
        <v xml:space="preserve"> </v>
      </c>
      <c r="F535" s="131" t="str">
        <f>IFERROR(INDEX(القاعدة!F:F,MATCH(ahlamine!A535,القاعدة!$A:$A,0))," ")</f>
        <v xml:space="preserve"> </v>
      </c>
      <c r="G535" s="131" t="str">
        <f>IFERROR(INDEX(القاعدة!G:G,MATCH(ahlamine!A535,القاعدة!$A:$A,0))," ")</f>
        <v xml:space="preserve"> </v>
      </c>
      <c r="H535" s="131" t="str">
        <f>IFERROR(INDEX(القاعدة!H:H,MATCH(ahlamine!A535,القاعدة!$A:$A,0))," ")</f>
        <v xml:space="preserve"> </v>
      </c>
      <c r="I535" s="131" t="str">
        <f>IFERROR(INDEX(القاعدة!I:I,MATCH(ahlamine!A535,القاعدة!$A:$A,0))," ")</f>
        <v xml:space="preserve"> </v>
      </c>
      <c r="J535" s="135" t="str">
        <f>IFERROR(INDEX(القاعدة!J:J,MATCH(ahlamine!A535,القاعدة!$A:$A,0))," ")</f>
        <v xml:space="preserve"> </v>
      </c>
      <c r="K535" s="135" t="str">
        <f>IFERROR(INDEX(القاعدة!L:L,MATCH(ahlamine!A535,القاعدة!$A:$A,0))," ")</f>
        <v xml:space="preserve"> </v>
      </c>
      <c r="L535" s="136" t="str">
        <f t="shared" si="30"/>
        <v/>
      </c>
      <c r="M535" s="31" t="str">
        <f t="shared" si="31"/>
        <v/>
      </c>
      <c r="N535" s="141" t="str">
        <f>IFERROR(RANK(L535,ahlamine31)+COUNTIF($L$10:L535,L535)-1," ")</f>
        <v xml:space="preserve"> </v>
      </c>
      <c r="O535" s="141">
        <v>526</v>
      </c>
      <c r="P535" s="137"/>
    </row>
    <row r="536" spans="1:16" x14ac:dyDescent="0.3">
      <c r="A536" s="140" t="str">
        <f t="shared" si="29"/>
        <v>أهلامين_527</v>
      </c>
      <c r="B536" s="30" t="str">
        <f>C536&amp;"_"&amp;COUNTIF($C$10:$C$10:C536,C536)</f>
        <v xml:space="preserve"> _137</v>
      </c>
      <c r="C536" s="131" t="str">
        <f>IFERROR(INDEX(القاعدة!C:C,MATCH(ahlamine!A536,القاعدة!$A:$A,0))," ")</f>
        <v xml:space="preserve"> </v>
      </c>
      <c r="D536" s="131" t="str">
        <f>IFERROR(INDEX(القاعدة!D:D,MATCH(ahlamine!A536,القاعدة!$A:$A,0))," ")</f>
        <v xml:space="preserve"> </v>
      </c>
      <c r="E536" s="131" t="str">
        <f>IFERROR(INDEX(القاعدة!E:E,MATCH(ahlamine!A536,القاعدة!$A:$A,0))," ")</f>
        <v xml:space="preserve"> </v>
      </c>
      <c r="F536" s="131" t="str">
        <f>IFERROR(INDEX(القاعدة!F:F,MATCH(ahlamine!A536,القاعدة!$A:$A,0))," ")</f>
        <v xml:space="preserve"> </v>
      </c>
      <c r="G536" s="131" t="str">
        <f>IFERROR(INDEX(القاعدة!G:G,MATCH(ahlamine!A536,القاعدة!$A:$A,0))," ")</f>
        <v xml:space="preserve"> </v>
      </c>
      <c r="H536" s="131" t="str">
        <f>IFERROR(INDEX(القاعدة!H:H,MATCH(ahlamine!A536,القاعدة!$A:$A,0))," ")</f>
        <v xml:space="preserve"> </v>
      </c>
      <c r="I536" s="131" t="str">
        <f>IFERROR(INDEX(القاعدة!I:I,MATCH(ahlamine!A536,القاعدة!$A:$A,0))," ")</f>
        <v xml:space="preserve"> </v>
      </c>
      <c r="J536" s="135" t="str">
        <f>IFERROR(INDEX(القاعدة!J:J,MATCH(ahlamine!A536,القاعدة!$A:$A,0))," ")</f>
        <v xml:space="preserve"> </v>
      </c>
      <c r="K536" s="135" t="str">
        <f>IFERROR(INDEX(القاعدة!L:L,MATCH(ahlamine!A536,القاعدة!$A:$A,0))," ")</f>
        <v xml:space="preserve"> </v>
      </c>
      <c r="L536" s="136" t="str">
        <f t="shared" si="30"/>
        <v/>
      </c>
      <c r="M536" s="31" t="str">
        <f t="shared" si="31"/>
        <v/>
      </c>
      <c r="N536" s="141" t="str">
        <f>IFERROR(RANK(L536,ahlamine31)+COUNTIF($L$10:L536,L536)-1," ")</f>
        <v xml:space="preserve"> </v>
      </c>
      <c r="O536" s="141">
        <v>527</v>
      </c>
      <c r="P536" s="137"/>
    </row>
    <row r="537" spans="1:16" x14ac:dyDescent="0.3">
      <c r="A537" s="140" t="str">
        <f t="shared" si="29"/>
        <v>أهلامين_528</v>
      </c>
      <c r="B537" s="30" t="str">
        <f>C537&amp;"_"&amp;COUNTIF($C$10:$C$10:C537,C537)</f>
        <v xml:space="preserve"> _138</v>
      </c>
      <c r="C537" s="131" t="str">
        <f>IFERROR(INDEX(القاعدة!C:C,MATCH(ahlamine!A537,القاعدة!$A:$A,0))," ")</f>
        <v xml:space="preserve"> </v>
      </c>
      <c r="D537" s="131" t="str">
        <f>IFERROR(INDEX(القاعدة!D:D,MATCH(ahlamine!A537,القاعدة!$A:$A,0))," ")</f>
        <v xml:space="preserve"> </v>
      </c>
      <c r="E537" s="131" t="str">
        <f>IFERROR(INDEX(القاعدة!E:E,MATCH(ahlamine!A537,القاعدة!$A:$A,0))," ")</f>
        <v xml:space="preserve"> </v>
      </c>
      <c r="F537" s="131" t="str">
        <f>IFERROR(INDEX(القاعدة!F:F,MATCH(ahlamine!A537,القاعدة!$A:$A,0))," ")</f>
        <v xml:space="preserve"> </v>
      </c>
      <c r="G537" s="131" t="str">
        <f>IFERROR(INDEX(القاعدة!G:G,MATCH(ahlamine!A537,القاعدة!$A:$A,0))," ")</f>
        <v xml:space="preserve"> </v>
      </c>
      <c r="H537" s="131" t="str">
        <f>IFERROR(INDEX(القاعدة!H:H,MATCH(ahlamine!A537,القاعدة!$A:$A,0))," ")</f>
        <v xml:space="preserve"> </v>
      </c>
      <c r="I537" s="131" t="str">
        <f>IFERROR(INDEX(القاعدة!I:I,MATCH(ahlamine!A537,القاعدة!$A:$A,0))," ")</f>
        <v xml:space="preserve"> </v>
      </c>
      <c r="J537" s="135" t="str">
        <f>IFERROR(INDEX(القاعدة!J:J,MATCH(ahlamine!A537,القاعدة!$A:$A,0))," ")</f>
        <v xml:space="preserve"> </v>
      </c>
      <c r="K537" s="135" t="str">
        <f>IFERROR(INDEX(القاعدة!L:L,MATCH(ahlamine!A537,القاعدة!$A:$A,0))," ")</f>
        <v xml:space="preserve"> </v>
      </c>
      <c r="L537" s="136" t="str">
        <f t="shared" si="30"/>
        <v/>
      </c>
      <c r="M537" s="31" t="str">
        <f t="shared" si="31"/>
        <v/>
      </c>
      <c r="N537" s="141" t="str">
        <f>IFERROR(RANK(L537,ahlamine31)+COUNTIF($L$10:L537,L537)-1," ")</f>
        <v xml:space="preserve"> </v>
      </c>
      <c r="O537" s="141">
        <v>528</v>
      </c>
      <c r="P537" s="137"/>
    </row>
    <row r="538" spans="1:16" x14ac:dyDescent="0.3">
      <c r="A538" s="140" t="str">
        <f t="shared" si="29"/>
        <v>أهلامين_529</v>
      </c>
      <c r="B538" s="30" t="str">
        <f>C538&amp;"_"&amp;COUNTIF($C$10:$C$10:C538,C538)</f>
        <v xml:space="preserve"> _139</v>
      </c>
      <c r="C538" s="131" t="str">
        <f>IFERROR(INDEX(القاعدة!C:C,MATCH(ahlamine!A538,القاعدة!$A:$A,0))," ")</f>
        <v xml:space="preserve"> </v>
      </c>
      <c r="D538" s="131" t="str">
        <f>IFERROR(INDEX(القاعدة!D:D,MATCH(ahlamine!A538,القاعدة!$A:$A,0))," ")</f>
        <v xml:space="preserve"> </v>
      </c>
      <c r="E538" s="131" t="str">
        <f>IFERROR(INDEX(القاعدة!E:E,MATCH(ahlamine!A538,القاعدة!$A:$A,0))," ")</f>
        <v xml:space="preserve"> </v>
      </c>
      <c r="F538" s="131" t="str">
        <f>IFERROR(INDEX(القاعدة!F:F,MATCH(ahlamine!A538,القاعدة!$A:$A,0))," ")</f>
        <v xml:space="preserve"> </v>
      </c>
      <c r="G538" s="131" t="str">
        <f>IFERROR(INDEX(القاعدة!G:G,MATCH(ahlamine!A538,القاعدة!$A:$A,0))," ")</f>
        <v xml:space="preserve"> </v>
      </c>
      <c r="H538" s="131" t="str">
        <f>IFERROR(INDEX(القاعدة!H:H,MATCH(ahlamine!A538,القاعدة!$A:$A,0))," ")</f>
        <v xml:space="preserve"> </v>
      </c>
      <c r="I538" s="131" t="str">
        <f>IFERROR(INDEX(القاعدة!I:I,MATCH(ahlamine!A538,القاعدة!$A:$A,0))," ")</f>
        <v xml:space="preserve"> </v>
      </c>
      <c r="J538" s="135" t="str">
        <f>IFERROR(INDEX(القاعدة!J:J,MATCH(ahlamine!A538,القاعدة!$A:$A,0))," ")</f>
        <v xml:space="preserve"> </v>
      </c>
      <c r="K538" s="135" t="str">
        <f>IFERROR(INDEX(القاعدة!L:L,MATCH(ahlamine!A538,القاعدة!$A:$A,0))," ")</f>
        <v xml:space="preserve"> </v>
      </c>
      <c r="L538" s="136" t="str">
        <f t="shared" si="30"/>
        <v/>
      </c>
      <c r="M538" s="31" t="str">
        <f t="shared" si="31"/>
        <v/>
      </c>
      <c r="N538" s="141" t="str">
        <f>IFERROR(RANK(L538,ahlamine31)+COUNTIF($L$10:L538,L538)-1," ")</f>
        <v xml:space="preserve"> </v>
      </c>
      <c r="O538" s="141">
        <v>529</v>
      </c>
      <c r="P538" s="137"/>
    </row>
    <row r="539" spans="1:16" x14ac:dyDescent="0.3">
      <c r="A539" s="140" t="str">
        <f t="shared" si="29"/>
        <v>أهلامين_530</v>
      </c>
      <c r="B539" s="30" t="str">
        <f>C539&amp;"_"&amp;COUNTIF($C$10:$C$10:C539,C539)</f>
        <v xml:space="preserve"> _140</v>
      </c>
      <c r="C539" s="131" t="str">
        <f>IFERROR(INDEX(القاعدة!C:C,MATCH(ahlamine!A539,القاعدة!$A:$A,0))," ")</f>
        <v xml:space="preserve"> </v>
      </c>
      <c r="D539" s="131" t="str">
        <f>IFERROR(INDEX(القاعدة!D:D,MATCH(ahlamine!A539,القاعدة!$A:$A,0))," ")</f>
        <v xml:space="preserve"> </v>
      </c>
      <c r="E539" s="131" t="str">
        <f>IFERROR(INDEX(القاعدة!E:E,MATCH(ahlamine!A539,القاعدة!$A:$A,0))," ")</f>
        <v xml:space="preserve"> </v>
      </c>
      <c r="F539" s="131" t="str">
        <f>IFERROR(INDEX(القاعدة!F:F,MATCH(ahlamine!A539,القاعدة!$A:$A,0))," ")</f>
        <v xml:space="preserve"> </v>
      </c>
      <c r="G539" s="131" t="str">
        <f>IFERROR(INDEX(القاعدة!G:G,MATCH(ahlamine!A539,القاعدة!$A:$A,0))," ")</f>
        <v xml:space="preserve"> </v>
      </c>
      <c r="H539" s="131" t="str">
        <f>IFERROR(INDEX(القاعدة!H:H,MATCH(ahlamine!A539,القاعدة!$A:$A,0))," ")</f>
        <v xml:space="preserve"> </v>
      </c>
      <c r="I539" s="131" t="str">
        <f>IFERROR(INDEX(القاعدة!I:I,MATCH(ahlamine!A539,القاعدة!$A:$A,0))," ")</f>
        <v xml:space="preserve"> </v>
      </c>
      <c r="J539" s="135" t="str">
        <f>IFERROR(INDEX(القاعدة!J:J,MATCH(ahlamine!A539,القاعدة!$A:$A,0))," ")</f>
        <v xml:space="preserve"> </v>
      </c>
      <c r="K539" s="135" t="str">
        <f>IFERROR(INDEX(القاعدة!L:L,MATCH(ahlamine!A539,القاعدة!$A:$A,0))," ")</f>
        <v xml:space="preserve"> </v>
      </c>
      <c r="L539" s="136" t="str">
        <f t="shared" si="30"/>
        <v/>
      </c>
      <c r="M539" s="31" t="str">
        <f t="shared" si="31"/>
        <v/>
      </c>
      <c r="N539" s="141" t="str">
        <f>IFERROR(RANK(L539,ahlamine31)+COUNTIF($L$10:L539,L539)-1," ")</f>
        <v xml:space="preserve"> </v>
      </c>
      <c r="O539" s="141">
        <v>530</v>
      </c>
      <c r="P539" s="137"/>
    </row>
    <row r="540" spans="1:16" x14ac:dyDescent="0.3">
      <c r="A540" s="140" t="str">
        <f t="shared" si="29"/>
        <v>أهلامين_531</v>
      </c>
      <c r="B540" s="30" t="str">
        <f>C540&amp;"_"&amp;COUNTIF($C$10:$C$10:C540,C540)</f>
        <v xml:space="preserve"> _141</v>
      </c>
      <c r="C540" s="131" t="str">
        <f>IFERROR(INDEX(القاعدة!C:C,MATCH(ahlamine!A540,القاعدة!$A:$A,0))," ")</f>
        <v xml:space="preserve"> </v>
      </c>
      <c r="D540" s="131" t="str">
        <f>IFERROR(INDEX(القاعدة!D:D,MATCH(ahlamine!A540,القاعدة!$A:$A,0))," ")</f>
        <v xml:space="preserve"> </v>
      </c>
      <c r="E540" s="131" t="str">
        <f>IFERROR(INDEX(القاعدة!E:E,MATCH(ahlamine!A540,القاعدة!$A:$A,0))," ")</f>
        <v xml:space="preserve"> </v>
      </c>
      <c r="F540" s="131" t="str">
        <f>IFERROR(INDEX(القاعدة!F:F,MATCH(ahlamine!A540,القاعدة!$A:$A,0))," ")</f>
        <v xml:space="preserve"> </v>
      </c>
      <c r="G540" s="131" t="str">
        <f>IFERROR(INDEX(القاعدة!G:G,MATCH(ahlamine!A540,القاعدة!$A:$A,0))," ")</f>
        <v xml:space="preserve"> </v>
      </c>
      <c r="H540" s="131" t="str">
        <f>IFERROR(INDEX(القاعدة!H:H,MATCH(ahlamine!A540,القاعدة!$A:$A,0))," ")</f>
        <v xml:space="preserve"> </v>
      </c>
      <c r="I540" s="131" t="str">
        <f>IFERROR(INDEX(القاعدة!I:I,MATCH(ahlamine!A540,القاعدة!$A:$A,0))," ")</f>
        <v xml:space="preserve"> </v>
      </c>
      <c r="J540" s="135" t="str">
        <f>IFERROR(INDEX(القاعدة!J:J,MATCH(ahlamine!A540,القاعدة!$A:$A,0))," ")</f>
        <v xml:space="preserve"> </v>
      </c>
      <c r="K540" s="135" t="str">
        <f>IFERROR(INDEX(القاعدة!L:L,MATCH(ahlamine!A540,القاعدة!$A:$A,0))," ")</f>
        <v xml:space="preserve"> </v>
      </c>
      <c r="L540" s="136" t="str">
        <f t="shared" si="30"/>
        <v/>
      </c>
      <c r="M540" s="31" t="str">
        <f t="shared" si="31"/>
        <v/>
      </c>
      <c r="N540" s="141" t="str">
        <f>IFERROR(RANK(L540,ahlamine31)+COUNTIF($L$10:L540,L540)-1," ")</f>
        <v xml:space="preserve"> </v>
      </c>
      <c r="O540" s="141">
        <v>531</v>
      </c>
      <c r="P540" s="137"/>
    </row>
    <row r="541" spans="1:16" x14ac:dyDescent="0.3">
      <c r="A541" s="140" t="str">
        <f t="shared" si="29"/>
        <v>أهلامين_532</v>
      </c>
      <c r="B541" s="30" t="str">
        <f>C541&amp;"_"&amp;COUNTIF($C$10:$C$10:C541,C541)</f>
        <v xml:space="preserve"> _142</v>
      </c>
      <c r="C541" s="131" t="str">
        <f>IFERROR(INDEX(القاعدة!C:C,MATCH(ahlamine!A541,القاعدة!$A:$A,0))," ")</f>
        <v xml:space="preserve"> </v>
      </c>
      <c r="D541" s="131" t="str">
        <f>IFERROR(INDEX(القاعدة!D:D,MATCH(ahlamine!A541,القاعدة!$A:$A,0))," ")</f>
        <v xml:space="preserve"> </v>
      </c>
      <c r="E541" s="131" t="str">
        <f>IFERROR(INDEX(القاعدة!E:E,MATCH(ahlamine!A541,القاعدة!$A:$A,0))," ")</f>
        <v xml:space="preserve"> </v>
      </c>
      <c r="F541" s="131" t="str">
        <f>IFERROR(INDEX(القاعدة!F:F,MATCH(ahlamine!A541,القاعدة!$A:$A,0))," ")</f>
        <v xml:space="preserve"> </v>
      </c>
      <c r="G541" s="131" t="str">
        <f>IFERROR(INDEX(القاعدة!G:G,MATCH(ahlamine!A541,القاعدة!$A:$A,0))," ")</f>
        <v xml:space="preserve"> </v>
      </c>
      <c r="H541" s="131" t="str">
        <f>IFERROR(INDEX(القاعدة!H:H,MATCH(ahlamine!A541,القاعدة!$A:$A,0))," ")</f>
        <v xml:space="preserve"> </v>
      </c>
      <c r="I541" s="131" t="str">
        <f>IFERROR(INDEX(القاعدة!I:I,MATCH(ahlamine!A541,القاعدة!$A:$A,0))," ")</f>
        <v xml:space="preserve"> </v>
      </c>
      <c r="J541" s="135" t="str">
        <f>IFERROR(INDEX(القاعدة!J:J,MATCH(ahlamine!A541,القاعدة!$A:$A,0))," ")</f>
        <v xml:space="preserve"> </v>
      </c>
      <c r="K541" s="135" t="str">
        <f>IFERROR(INDEX(القاعدة!L:L,MATCH(ahlamine!A541,القاعدة!$A:$A,0))," ")</f>
        <v xml:space="preserve"> </v>
      </c>
      <c r="L541" s="136" t="str">
        <f t="shared" si="30"/>
        <v/>
      </c>
      <c r="M541" s="31" t="str">
        <f t="shared" si="31"/>
        <v/>
      </c>
      <c r="N541" s="141" t="str">
        <f>IFERROR(RANK(L541,ahlamine31)+COUNTIF($L$10:L541,L541)-1," ")</f>
        <v xml:space="preserve"> </v>
      </c>
      <c r="O541" s="141">
        <v>532</v>
      </c>
      <c r="P541" s="137"/>
    </row>
    <row r="542" spans="1:16" x14ac:dyDescent="0.3">
      <c r="A542" s="140" t="str">
        <f t="shared" si="29"/>
        <v>أهلامين_533</v>
      </c>
      <c r="B542" s="30" t="str">
        <f>C542&amp;"_"&amp;COUNTIF($C$10:$C$10:C542,C542)</f>
        <v xml:space="preserve"> _143</v>
      </c>
      <c r="C542" s="131" t="str">
        <f>IFERROR(INDEX(القاعدة!C:C,MATCH(ahlamine!A542,القاعدة!$A:$A,0))," ")</f>
        <v xml:space="preserve"> </v>
      </c>
      <c r="D542" s="131" t="str">
        <f>IFERROR(INDEX(القاعدة!D:D,MATCH(ahlamine!A542,القاعدة!$A:$A,0))," ")</f>
        <v xml:space="preserve"> </v>
      </c>
      <c r="E542" s="131" t="str">
        <f>IFERROR(INDEX(القاعدة!E:E,MATCH(ahlamine!A542,القاعدة!$A:$A,0))," ")</f>
        <v xml:space="preserve"> </v>
      </c>
      <c r="F542" s="131" t="str">
        <f>IFERROR(INDEX(القاعدة!F:F,MATCH(ahlamine!A542,القاعدة!$A:$A,0))," ")</f>
        <v xml:space="preserve"> </v>
      </c>
      <c r="G542" s="131" t="str">
        <f>IFERROR(INDEX(القاعدة!G:G,MATCH(ahlamine!A542,القاعدة!$A:$A,0))," ")</f>
        <v xml:space="preserve"> </v>
      </c>
      <c r="H542" s="131" t="str">
        <f>IFERROR(INDEX(القاعدة!H:H,MATCH(ahlamine!A542,القاعدة!$A:$A,0))," ")</f>
        <v xml:space="preserve"> </v>
      </c>
      <c r="I542" s="131" t="str">
        <f>IFERROR(INDEX(القاعدة!I:I,MATCH(ahlamine!A542,القاعدة!$A:$A,0))," ")</f>
        <v xml:space="preserve"> </v>
      </c>
      <c r="J542" s="135" t="str">
        <f>IFERROR(INDEX(القاعدة!J:J,MATCH(ahlamine!A542,القاعدة!$A:$A,0))," ")</f>
        <v xml:space="preserve"> </v>
      </c>
      <c r="K542" s="135" t="str">
        <f>IFERROR(INDEX(القاعدة!L:L,MATCH(ahlamine!A542,القاعدة!$A:$A,0))," ")</f>
        <v xml:space="preserve"> </v>
      </c>
      <c r="L542" s="136" t="str">
        <f t="shared" si="30"/>
        <v/>
      </c>
      <c r="M542" s="31" t="str">
        <f t="shared" si="31"/>
        <v/>
      </c>
      <c r="N542" s="141" t="str">
        <f>IFERROR(RANK(L542,ahlamine31)+COUNTIF($L$10:L542,L542)-1," ")</f>
        <v xml:space="preserve"> </v>
      </c>
      <c r="O542" s="141">
        <v>533</v>
      </c>
      <c r="P542" s="137"/>
    </row>
    <row r="543" spans="1:16" x14ac:dyDescent="0.3">
      <c r="A543" s="140" t="str">
        <f t="shared" si="29"/>
        <v>أهلامين_534</v>
      </c>
      <c r="B543" s="30" t="str">
        <f>C543&amp;"_"&amp;COUNTIF($C$10:$C$10:C543,C543)</f>
        <v xml:space="preserve"> _144</v>
      </c>
      <c r="C543" s="131" t="str">
        <f>IFERROR(INDEX(القاعدة!C:C,MATCH(ahlamine!A543,القاعدة!$A:$A,0))," ")</f>
        <v xml:space="preserve"> </v>
      </c>
      <c r="D543" s="131" t="str">
        <f>IFERROR(INDEX(القاعدة!D:D,MATCH(ahlamine!A543,القاعدة!$A:$A,0))," ")</f>
        <v xml:space="preserve"> </v>
      </c>
      <c r="E543" s="131" t="str">
        <f>IFERROR(INDEX(القاعدة!E:E,MATCH(ahlamine!A543,القاعدة!$A:$A,0))," ")</f>
        <v xml:space="preserve"> </v>
      </c>
      <c r="F543" s="131" t="str">
        <f>IFERROR(INDEX(القاعدة!F:F,MATCH(ahlamine!A543,القاعدة!$A:$A,0))," ")</f>
        <v xml:space="preserve"> </v>
      </c>
      <c r="G543" s="131" t="str">
        <f>IFERROR(INDEX(القاعدة!G:G,MATCH(ahlamine!A543,القاعدة!$A:$A,0))," ")</f>
        <v xml:space="preserve"> </v>
      </c>
      <c r="H543" s="131" t="str">
        <f>IFERROR(INDEX(القاعدة!H:H,MATCH(ahlamine!A543,القاعدة!$A:$A,0))," ")</f>
        <v xml:space="preserve"> </v>
      </c>
      <c r="I543" s="131" t="str">
        <f>IFERROR(INDEX(القاعدة!I:I,MATCH(ahlamine!A543,القاعدة!$A:$A,0))," ")</f>
        <v xml:space="preserve"> </v>
      </c>
      <c r="J543" s="135" t="str">
        <f>IFERROR(INDEX(القاعدة!J:J,MATCH(ahlamine!A543,القاعدة!$A:$A,0))," ")</f>
        <v xml:space="preserve"> </v>
      </c>
      <c r="K543" s="135" t="str">
        <f>IFERROR(INDEX(القاعدة!L:L,MATCH(ahlamine!A543,القاعدة!$A:$A,0))," ")</f>
        <v xml:space="preserve"> </v>
      </c>
      <c r="L543" s="136" t="str">
        <f t="shared" si="30"/>
        <v/>
      </c>
      <c r="M543" s="31" t="str">
        <f t="shared" si="31"/>
        <v/>
      </c>
      <c r="N543" s="141" t="str">
        <f>IFERROR(RANK(L543,ahlamine31)+COUNTIF($L$10:L543,L543)-1," ")</f>
        <v xml:space="preserve"> </v>
      </c>
      <c r="O543" s="141">
        <v>534</v>
      </c>
      <c r="P543" s="137"/>
    </row>
    <row r="544" spans="1:16" x14ac:dyDescent="0.3">
      <c r="A544" s="140" t="str">
        <f t="shared" si="29"/>
        <v>أهلامين_535</v>
      </c>
      <c r="B544" s="30" t="str">
        <f>C544&amp;"_"&amp;COUNTIF($C$10:$C$10:C544,C544)</f>
        <v xml:space="preserve"> _145</v>
      </c>
      <c r="C544" s="131" t="str">
        <f>IFERROR(INDEX(القاعدة!C:C,MATCH(ahlamine!A544,القاعدة!$A:$A,0))," ")</f>
        <v xml:space="preserve"> </v>
      </c>
      <c r="D544" s="131" t="str">
        <f>IFERROR(INDEX(القاعدة!D:D,MATCH(ahlamine!A544,القاعدة!$A:$A,0))," ")</f>
        <v xml:space="preserve"> </v>
      </c>
      <c r="E544" s="131" t="str">
        <f>IFERROR(INDEX(القاعدة!E:E,MATCH(ahlamine!A544,القاعدة!$A:$A,0))," ")</f>
        <v xml:space="preserve"> </v>
      </c>
      <c r="F544" s="131" t="str">
        <f>IFERROR(INDEX(القاعدة!F:F,MATCH(ahlamine!A544,القاعدة!$A:$A,0))," ")</f>
        <v xml:space="preserve"> </v>
      </c>
      <c r="G544" s="131" t="str">
        <f>IFERROR(INDEX(القاعدة!G:G,MATCH(ahlamine!A544,القاعدة!$A:$A,0))," ")</f>
        <v xml:space="preserve"> </v>
      </c>
      <c r="H544" s="131" t="str">
        <f>IFERROR(INDEX(القاعدة!H:H,MATCH(ahlamine!A544,القاعدة!$A:$A,0))," ")</f>
        <v xml:space="preserve"> </v>
      </c>
      <c r="I544" s="131" t="str">
        <f>IFERROR(INDEX(القاعدة!I:I,MATCH(ahlamine!A544,القاعدة!$A:$A,0))," ")</f>
        <v xml:space="preserve"> </v>
      </c>
      <c r="J544" s="135" t="str">
        <f>IFERROR(INDEX(القاعدة!J:J,MATCH(ahlamine!A544,القاعدة!$A:$A,0))," ")</f>
        <v xml:space="preserve"> </v>
      </c>
      <c r="K544" s="135" t="str">
        <f>IFERROR(INDEX(القاعدة!L:L,MATCH(ahlamine!A544,القاعدة!$A:$A,0))," ")</f>
        <v xml:space="preserve"> </v>
      </c>
      <c r="L544" s="136" t="str">
        <f t="shared" si="30"/>
        <v/>
      </c>
      <c r="M544" s="31" t="str">
        <f t="shared" si="31"/>
        <v/>
      </c>
      <c r="N544" s="141" t="str">
        <f>IFERROR(RANK(L544,ahlamine31)+COUNTIF($L$10:L544,L544)-1," ")</f>
        <v xml:space="preserve"> </v>
      </c>
      <c r="O544" s="141">
        <v>535</v>
      </c>
      <c r="P544" s="137"/>
    </row>
    <row r="545" spans="1:16" x14ac:dyDescent="0.3">
      <c r="A545" s="140" t="str">
        <f t="shared" si="29"/>
        <v>أهلامين_536</v>
      </c>
      <c r="B545" s="30" t="str">
        <f>C545&amp;"_"&amp;COUNTIF($C$10:$C$10:C545,C545)</f>
        <v xml:space="preserve"> _146</v>
      </c>
      <c r="C545" s="131" t="str">
        <f>IFERROR(INDEX(القاعدة!C:C,MATCH(ahlamine!A545,القاعدة!$A:$A,0))," ")</f>
        <v xml:space="preserve"> </v>
      </c>
      <c r="D545" s="131" t="str">
        <f>IFERROR(INDEX(القاعدة!D:D,MATCH(ahlamine!A545,القاعدة!$A:$A,0))," ")</f>
        <v xml:space="preserve"> </v>
      </c>
      <c r="E545" s="131" t="str">
        <f>IFERROR(INDEX(القاعدة!E:E,MATCH(ahlamine!A545,القاعدة!$A:$A,0))," ")</f>
        <v xml:space="preserve"> </v>
      </c>
      <c r="F545" s="131" t="str">
        <f>IFERROR(INDEX(القاعدة!F:F,MATCH(ahlamine!A545,القاعدة!$A:$A,0))," ")</f>
        <v xml:space="preserve"> </v>
      </c>
      <c r="G545" s="131" t="str">
        <f>IFERROR(INDEX(القاعدة!G:G,MATCH(ahlamine!A545,القاعدة!$A:$A,0))," ")</f>
        <v xml:space="preserve"> </v>
      </c>
      <c r="H545" s="131" t="str">
        <f>IFERROR(INDEX(القاعدة!H:H,MATCH(ahlamine!A545,القاعدة!$A:$A,0))," ")</f>
        <v xml:space="preserve"> </v>
      </c>
      <c r="I545" s="131" t="str">
        <f>IFERROR(INDEX(القاعدة!I:I,MATCH(ahlamine!A545,القاعدة!$A:$A,0))," ")</f>
        <v xml:space="preserve"> </v>
      </c>
      <c r="J545" s="135" t="str">
        <f>IFERROR(INDEX(القاعدة!J:J,MATCH(ahlamine!A545,القاعدة!$A:$A,0))," ")</f>
        <v xml:space="preserve"> </v>
      </c>
      <c r="K545" s="135" t="str">
        <f>IFERROR(INDEX(القاعدة!L:L,MATCH(ahlamine!A545,القاعدة!$A:$A,0))," ")</f>
        <v xml:space="preserve"> </v>
      </c>
      <c r="L545" s="136" t="str">
        <f t="shared" si="30"/>
        <v/>
      </c>
      <c r="M545" s="31" t="str">
        <f t="shared" si="31"/>
        <v/>
      </c>
      <c r="N545" s="141" t="str">
        <f>IFERROR(RANK(L545,ahlamine31)+COUNTIF($L$10:L545,L545)-1," ")</f>
        <v xml:space="preserve"> </v>
      </c>
      <c r="O545" s="141">
        <v>536</v>
      </c>
      <c r="P545" s="137"/>
    </row>
    <row r="546" spans="1:16" x14ac:dyDescent="0.3">
      <c r="A546" s="140" t="str">
        <f t="shared" si="29"/>
        <v>أهلامين_537</v>
      </c>
      <c r="B546" s="30" t="str">
        <f>C546&amp;"_"&amp;COUNTIF($C$10:$C$10:C546,C546)</f>
        <v xml:space="preserve"> _147</v>
      </c>
      <c r="C546" s="131" t="str">
        <f>IFERROR(INDEX(القاعدة!C:C,MATCH(ahlamine!A546,القاعدة!$A:$A,0))," ")</f>
        <v xml:space="preserve"> </v>
      </c>
      <c r="D546" s="131" t="str">
        <f>IFERROR(INDEX(القاعدة!D:D,MATCH(ahlamine!A546,القاعدة!$A:$A,0))," ")</f>
        <v xml:space="preserve"> </v>
      </c>
      <c r="E546" s="131" t="str">
        <f>IFERROR(INDEX(القاعدة!E:E,MATCH(ahlamine!A546,القاعدة!$A:$A,0))," ")</f>
        <v xml:space="preserve"> </v>
      </c>
      <c r="F546" s="131" t="str">
        <f>IFERROR(INDEX(القاعدة!F:F,MATCH(ahlamine!A546,القاعدة!$A:$A,0))," ")</f>
        <v xml:space="preserve"> </v>
      </c>
      <c r="G546" s="131" t="str">
        <f>IFERROR(INDEX(القاعدة!G:G,MATCH(ahlamine!A546,القاعدة!$A:$A,0))," ")</f>
        <v xml:space="preserve"> </v>
      </c>
      <c r="H546" s="131" t="str">
        <f>IFERROR(INDEX(القاعدة!H:H,MATCH(ahlamine!A546,القاعدة!$A:$A,0))," ")</f>
        <v xml:space="preserve"> </v>
      </c>
      <c r="I546" s="131" t="str">
        <f>IFERROR(INDEX(القاعدة!I:I,MATCH(ahlamine!A546,القاعدة!$A:$A,0))," ")</f>
        <v xml:space="preserve"> </v>
      </c>
      <c r="J546" s="135" t="str">
        <f>IFERROR(INDEX(القاعدة!J:J,MATCH(ahlamine!A546,القاعدة!$A:$A,0))," ")</f>
        <v xml:space="preserve"> </v>
      </c>
      <c r="K546" s="135" t="str">
        <f>IFERROR(INDEX(القاعدة!L:L,MATCH(ahlamine!A546,القاعدة!$A:$A,0))," ")</f>
        <v xml:space="preserve"> </v>
      </c>
      <c r="L546" s="136" t="str">
        <f t="shared" si="30"/>
        <v/>
      </c>
      <c r="M546" s="31" t="str">
        <f t="shared" si="31"/>
        <v/>
      </c>
      <c r="N546" s="141" t="str">
        <f>IFERROR(RANK(L546,ahlamine31)+COUNTIF($L$10:L546,L546)-1," ")</f>
        <v xml:space="preserve"> </v>
      </c>
      <c r="O546" s="141">
        <v>537</v>
      </c>
      <c r="P546" s="137"/>
    </row>
    <row r="547" spans="1:16" x14ac:dyDescent="0.3">
      <c r="A547" s="140" t="str">
        <f t="shared" si="29"/>
        <v>أهلامين_538</v>
      </c>
      <c r="B547" s="30" t="str">
        <f>C547&amp;"_"&amp;COUNTIF($C$10:$C$10:C547,C547)</f>
        <v xml:space="preserve"> _148</v>
      </c>
      <c r="C547" s="131" t="str">
        <f>IFERROR(INDEX(القاعدة!C:C,MATCH(ahlamine!A547,القاعدة!$A:$A,0))," ")</f>
        <v xml:space="preserve"> </v>
      </c>
      <c r="D547" s="131" t="str">
        <f>IFERROR(INDEX(القاعدة!D:D,MATCH(ahlamine!A547,القاعدة!$A:$A,0))," ")</f>
        <v xml:space="preserve"> </v>
      </c>
      <c r="E547" s="131" t="str">
        <f>IFERROR(INDEX(القاعدة!E:E,MATCH(ahlamine!A547,القاعدة!$A:$A,0))," ")</f>
        <v xml:space="preserve"> </v>
      </c>
      <c r="F547" s="131" t="str">
        <f>IFERROR(INDEX(القاعدة!F:F,MATCH(ahlamine!A547,القاعدة!$A:$A,0))," ")</f>
        <v xml:space="preserve"> </v>
      </c>
      <c r="G547" s="131" t="str">
        <f>IFERROR(INDEX(القاعدة!G:G,MATCH(ahlamine!A547,القاعدة!$A:$A,0))," ")</f>
        <v xml:space="preserve"> </v>
      </c>
      <c r="H547" s="131" t="str">
        <f>IFERROR(INDEX(القاعدة!H:H,MATCH(ahlamine!A547,القاعدة!$A:$A,0))," ")</f>
        <v xml:space="preserve"> </v>
      </c>
      <c r="I547" s="131" t="str">
        <f>IFERROR(INDEX(القاعدة!I:I,MATCH(ahlamine!A547,القاعدة!$A:$A,0))," ")</f>
        <v xml:space="preserve"> </v>
      </c>
      <c r="J547" s="135" t="str">
        <f>IFERROR(INDEX(القاعدة!J:J,MATCH(ahlamine!A547,القاعدة!$A:$A,0))," ")</f>
        <v xml:space="preserve"> </v>
      </c>
      <c r="K547" s="135" t="str">
        <f>IFERROR(INDEX(القاعدة!L:L,MATCH(ahlamine!A547,القاعدة!$A:$A,0))," ")</f>
        <v xml:space="preserve"> </v>
      </c>
      <c r="L547" s="136" t="str">
        <f t="shared" si="30"/>
        <v/>
      </c>
      <c r="M547" s="31" t="str">
        <f t="shared" si="31"/>
        <v/>
      </c>
      <c r="N547" s="141" t="str">
        <f>IFERROR(RANK(L547,ahlamine31)+COUNTIF($L$10:L547,L547)-1," ")</f>
        <v xml:space="preserve"> </v>
      </c>
      <c r="O547" s="141">
        <v>538</v>
      </c>
      <c r="P547" s="137"/>
    </row>
    <row r="548" spans="1:16" x14ac:dyDescent="0.3">
      <c r="A548" s="140" t="str">
        <f t="shared" si="29"/>
        <v>أهلامين_539</v>
      </c>
      <c r="B548" s="30" t="str">
        <f>C548&amp;"_"&amp;COUNTIF($C$10:$C$10:C548,C548)</f>
        <v xml:space="preserve"> _149</v>
      </c>
      <c r="C548" s="131" t="str">
        <f>IFERROR(INDEX(القاعدة!C:C,MATCH(ahlamine!A548,القاعدة!$A:$A,0))," ")</f>
        <v xml:space="preserve"> </v>
      </c>
      <c r="D548" s="131" t="str">
        <f>IFERROR(INDEX(القاعدة!D:D,MATCH(ahlamine!A548,القاعدة!$A:$A,0))," ")</f>
        <v xml:space="preserve"> </v>
      </c>
      <c r="E548" s="131" t="str">
        <f>IFERROR(INDEX(القاعدة!E:E,MATCH(ahlamine!A548,القاعدة!$A:$A,0))," ")</f>
        <v xml:space="preserve"> </v>
      </c>
      <c r="F548" s="131" t="str">
        <f>IFERROR(INDEX(القاعدة!F:F,MATCH(ahlamine!A548,القاعدة!$A:$A,0))," ")</f>
        <v xml:space="preserve"> </v>
      </c>
      <c r="G548" s="131" t="str">
        <f>IFERROR(INDEX(القاعدة!G:G,MATCH(ahlamine!A548,القاعدة!$A:$A,0))," ")</f>
        <v xml:space="preserve"> </v>
      </c>
      <c r="H548" s="131" t="str">
        <f>IFERROR(INDEX(القاعدة!H:H,MATCH(ahlamine!A548,القاعدة!$A:$A,0))," ")</f>
        <v xml:space="preserve"> </v>
      </c>
      <c r="I548" s="131" t="str">
        <f>IFERROR(INDEX(القاعدة!I:I,MATCH(ahlamine!A548,القاعدة!$A:$A,0))," ")</f>
        <v xml:space="preserve"> </v>
      </c>
      <c r="J548" s="135" t="str">
        <f>IFERROR(INDEX(القاعدة!J:J,MATCH(ahlamine!A548,القاعدة!$A:$A,0))," ")</f>
        <v xml:space="preserve"> </v>
      </c>
      <c r="K548" s="135" t="str">
        <f>IFERROR(INDEX(القاعدة!L:L,MATCH(ahlamine!A548,القاعدة!$A:$A,0))," ")</f>
        <v xml:space="preserve"> </v>
      </c>
      <c r="L548" s="136" t="str">
        <f t="shared" si="30"/>
        <v/>
      </c>
      <c r="M548" s="31" t="str">
        <f t="shared" si="31"/>
        <v/>
      </c>
      <c r="N548" s="141" t="str">
        <f>IFERROR(RANK(L548,ahlamine31)+COUNTIF($L$10:L548,L548)-1," ")</f>
        <v xml:space="preserve"> </v>
      </c>
      <c r="O548" s="141">
        <v>539</v>
      </c>
      <c r="P548" s="137"/>
    </row>
    <row r="549" spans="1:16" x14ac:dyDescent="0.3">
      <c r="A549" s="140" t="str">
        <f t="shared" si="29"/>
        <v>أهلامين_540</v>
      </c>
      <c r="B549" s="30" t="str">
        <f>C549&amp;"_"&amp;COUNTIF($C$10:$C$10:C549,C549)</f>
        <v xml:space="preserve"> _150</v>
      </c>
      <c r="C549" s="131" t="str">
        <f>IFERROR(INDEX(القاعدة!C:C,MATCH(ahlamine!A549,القاعدة!$A:$A,0))," ")</f>
        <v xml:space="preserve"> </v>
      </c>
      <c r="D549" s="131" t="str">
        <f>IFERROR(INDEX(القاعدة!D:D,MATCH(ahlamine!A549,القاعدة!$A:$A,0))," ")</f>
        <v xml:space="preserve"> </v>
      </c>
      <c r="E549" s="131" t="str">
        <f>IFERROR(INDEX(القاعدة!E:E,MATCH(ahlamine!A549,القاعدة!$A:$A,0))," ")</f>
        <v xml:space="preserve"> </v>
      </c>
      <c r="F549" s="131" t="str">
        <f>IFERROR(INDEX(القاعدة!F:F,MATCH(ahlamine!A549,القاعدة!$A:$A,0))," ")</f>
        <v xml:space="preserve"> </v>
      </c>
      <c r="G549" s="131" t="str">
        <f>IFERROR(INDEX(القاعدة!G:G,MATCH(ahlamine!A549,القاعدة!$A:$A,0))," ")</f>
        <v xml:space="preserve"> </v>
      </c>
      <c r="H549" s="131" t="str">
        <f>IFERROR(INDEX(القاعدة!H:H,MATCH(ahlamine!A549,القاعدة!$A:$A,0))," ")</f>
        <v xml:space="preserve"> </v>
      </c>
      <c r="I549" s="131" t="str">
        <f>IFERROR(INDEX(القاعدة!I:I,MATCH(ahlamine!A549,القاعدة!$A:$A,0))," ")</f>
        <v xml:space="preserve"> </v>
      </c>
      <c r="J549" s="135" t="str">
        <f>IFERROR(INDEX(القاعدة!J:J,MATCH(ahlamine!A549,القاعدة!$A:$A,0))," ")</f>
        <v xml:space="preserve"> </v>
      </c>
      <c r="K549" s="135" t="str">
        <f>IFERROR(INDEX(القاعدة!L:L,MATCH(ahlamine!A549,القاعدة!$A:$A,0))," ")</f>
        <v xml:space="preserve"> </v>
      </c>
      <c r="L549" s="136" t="str">
        <f t="shared" si="30"/>
        <v/>
      </c>
      <c r="M549" s="31" t="str">
        <f t="shared" si="31"/>
        <v/>
      </c>
      <c r="N549" s="141" t="str">
        <f>IFERROR(RANK(L549,ahlamine31)+COUNTIF($L$10:L549,L549)-1," ")</f>
        <v xml:space="preserve"> </v>
      </c>
      <c r="O549" s="141">
        <v>540</v>
      </c>
      <c r="P549" s="137"/>
    </row>
    <row r="550" spans="1:16" x14ac:dyDescent="0.3">
      <c r="A550" s="140" t="str">
        <f t="shared" si="29"/>
        <v>أهلامين_541</v>
      </c>
      <c r="B550" s="30" t="str">
        <f>C550&amp;"_"&amp;COUNTIF($C$10:$C$10:C550,C550)</f>
        <v xml:space="preserve"> _151</v>
      </c>
      <c r="C550" s="131" t="str">
        <f>IFERROR(INDEX(القاعدة!C:C,MATCH(ahlamine!A550,القاعدة!$A:$A,0))," ")</f>
        <v xml:space="preserve"> </v>
      </c>
      <c r="D550" s="131" t="str">
        <f>IFERROR(INDEX(القاعدة!D:D,MATCH(ahlamine!A550,القاعدة!$A:$A,0))," ")</f>
        <v xml:space="preserve"> </v>
      </c>
      <c r="E550" s="131" t="str">
        <f>IFERROR(INDEX(القاعدة!E:E,MATCH(ahlamine!A550,القاعدة!$A:$A,0))," ")</f>
        <v xml:space="preserve"> </v>
      </c>
      <c r="F550" s="131" t="str">
        <f>IFERROR(INDEX(القاعدة!F:F,MATCH(ahlamine!A550,القاعدة!$A:$A,0))," ")</f>
        <v xml:space="preserve"> </v>
      </c>
      <c r="G550" s="131" t="str">
        <f>IFERROR(INDEX(القاعدة!G:G,MATCH(ahlamine!A550,القاعدة!$A:$A,0))," ")</f>
        <v xml:space="preserve"> </v>
      </c>
      <c r="H550" s="131" t="str">
        <f>IFERROR(INDEX(القاعدة!H:H,MATCH(ahlamine!A550,القاعدة!$A:$A,0))," ")</f>
        <v xml:space="preserve"> </v>
      </c>
      <c r="I550" s="131" t="str">
        <f>IFERROR(INDEX(القاعدة!I:I,MATCH(ahlamine!A550,القاعدة!$A:$A,0))," ")</f>
        <v xml:space="preserve"> </v>
      </c>
      <c r="J550" s="135" t="str">
        <f>IFERROR(INDEX(القاعدة!J:J,MATCH(ahlamine!A550,القاعدة!$A:$A,0))," ")</f>
        <v xml:space="preserve"> </v>
      </c>
      <c r="K550" s="135" t="str">
        <f>IFERROR(INDEX(القاعدة!L:L,MATCH(ahlamine!A550,القاعدة!$A:$A,0))," ")</f>
        <v xml:space="preserve"> </v>
      </c>
      <c r="L550" s="136" t="str">
        <f t="shared" si="30"/>
        <v/>
      </c>
      <c r="M550" s="31" t="str">
        <f t="shared" si="31"/>
        <v/>
      </c>
      <c r="N550" s="141" t="str">
        <f>IFERROR(RANK(L550,ahlamine31)+COUNTIF($L$10:L550,L550)-1," ")</f>
        <v xml:space="preserve"> </v>
      </c>
      <c r="O550" s="141">
        <v>541</v>
      </c>
      <c r="P550" s="137"/>
    </row>
    <row r="551" spans="1:16" x14ac:dyDescent="0.3">
      <c r="A551" s="140" t="str">
        <f t="shared" si="29"/>
        <v>أهلامين_542</v>
      </c>
      <c r="B551" s="30" t="str">
        <f>C551&amp;"_"&amp;COUNTIF($C$10:$C$10:C551,C551)</f>
        <v xml:space="preserve"> _152</v>
      </c>
      <c r="C551" s="131" t="str">
        <f>IFERROR(INDEX(القاعدة!C:C,MATCH(ahlamine!A551,القاعدة!$A:$A,0))," ")</f>
        <v xml:space="preserve"> </v>
      </c>
      <c r="D551" s="131" t="str">
        <f>IFERROR(INDEX(القاعدة!D:D,MATCH(ahlamine!A551,القاعدة!$A:$A,0))," ")</f>
        <v xml:space="preserve"> </v>
      </c>
      <c r="E551" s="131" t="str">
        <f>IFERROR(INDEX(القاعدة!E:E,MATCH(ahlamine!A551,القاعدة!$A:$A,0))," ")</f>
        <v xml:space="preserve"> </v>
      </c>
      <c r="F551" s="131" t="str">
        <f>IFERROR(INDEX(القاعدة!F:F,MATCH(ahlamine!A551,القاعدة!$A:$A,0))," ")</f>
        <v xml:space="preserve"> </v>
      </c>
      <c r="G551" s="131" t="str">
        <f>IFERROR(INDEX(القاعدة!G:G,MATCH(ahlamine!A551,القاعدة!$A:$A,0))," ")</f>
        <v xml:space="preserve"> </v>
      </c>
      <c r="H551" s="131" t="str">
        <f>IFERROR(INDEX(القاعدة!H:H,MATCH(ahlamine!A551,القاعدة!$A:$A,0))," ")</f>
        <v xml:space="preserve"> </v>
      </c>
      <c r="I551" s="131" t="str">
        <f>IFERROR(INDEX(القاعدة!I:I,MATCH(ahlamine!A551,القاعدة!$A:$A,0))," ")</f>
        <v xml:space="preserve"> </v>
      </c>
      <c r="J551" s="135" t="str">
        <f>IFERROR(INDEX(القاعدة!J:J,MATCH(ahlamine!A551,القاعدة!$A:$A,0))," ")</f>
        <v xml:space="preserve"> </v>
      </c>
      <c r="K551" s="135" t="str">
        <f>IFERROR(INDEX(القاعدة!L:L,MATCH(ahlamine!A551,القاعدة!$A:$A,0))," ")</f>
        <v xml:space="preserve"> </v>
      </c>
      <c r="L551" s="136" t="str">
        <f t="shared" si="30"/>
        <v/>
      </c>
      <c r="M551" s="31" t="str">
        <f t="shared" si="31"/>
        <v/>
      </c>
      <c r="N551" s="141" t="str">
        <f>IFERROR(RANK(L551,ahlamine31)+COUNTIF($L$10:L551,L551)-1," ")</f>
        <v xml:space="preserve"> </v>
      </c>
      <c r="O551" s="141">
        <v>542</v>
      </c>
      <c r="P551" s="137"/>
    </row>
    <row r="552" spans="1:16" x14ac:dyDescent="0.3">
      <c r="A552" s="140" t="str">
        <f t="shared" si="29"/>
        <v>أهلامين_543</v>
      </c>
      <c r="B552" s="30" t="str">
        <f>C552&amp;"_"&amp;COUNTIF($C$10:$C$10:C552,C552)</f>
        <v xml:space="preserve"> _153</v>
      </c>
      <c r="C552" s="131" t="str">
        <f>IFERROR(INDEX(القاعدة!C:C,MATCH(ahlamine!A552,القاعدة!$A:$A,0))," ")</f>
        <v xml:space="preserve"> </v>
      </c>
      <c r="D552" s="131" t="str">
        <f>IFERROR(INDEX(القاعدة!D:D,MATCH(ahlamine!A552,القاعدة!$A:$A,0))," ")</f>
        <v xml:space="preserve"> </v>
      </c>
      <c r="E552" s="131" t="str">
        <f>IFERROR(INDEX(القاعدة!E:E,MATCH(ahlamine!A552,القاعدة!$A:$A,0))," ")</f>
        <v xml:space="preserve"> </v>
      </c>
      <c r="F552" s="131" t="str">
        <f>IFERROR(INDEX(القاعدة!F:F,MATCH(ahlamine!A552,القاعدة!$A:$A,0))," ")</f>
        <v xml:space="preserve"> </v>
      </c>
      <c r="G552" s="131" t="str">
        <f>IFERROR(INDEX(القاعدة!G:G,MATCH(ahlamine!A552,القاعدة!$A:$A,0))," ")</f>
        <v xml:space="preserve"> </v>
      </c>
      <c r="H552" s="131" t="str">
        <f>IFERROR(INDEX(القاعدة!H:H,MATCH(ahlamine!A552,القاعدة!$A:$A,0))," ")</f>
        <v xml:space="preserve"> </v>
      </c>
      <c r="I552" s="131" t="str">
        <f>IFERROR(INDEX(القاعدة!I:I,MATCH(ahlamine!A552,القاعدة!$A:$A,0))," ")</f>
        <v xml:space="preserve"> </v>
      </c>
      <c r="J552" s="135" t="str">
        <f>IFERROR(INDEX(القاعدة!J:J,MATCH(ahlamine!A552,القاعدة!$A:$A,0))," ")</f>
        <v xml:space="preserve"> </v>
      </c>
      <c r="K552" s="135" t="str">
        <f>IFERROR(INDEX(القاعدة!L:L,MATCH(ahlamine!A552,القاعدة!$A:$A,0))," ")</f>
        <v xml:space="preserve"> </v>
      </c>
      <c r="L552" s="136" t="str">
        <f t="shared" si="30"/>
        <v/>
      </c>
      <c r="M552" s="31" t="str">
        <f t="shared" si="31"/>
        <v/>
      </c>
      <c r="N552" s="141" t="str">
        <f>IFERROR(RANK(L552,ahlamine31)+COUNTIF($L$10:L552,L552)-1," ")</f>
        <v xml:space="preserve"> </v>
      </c>
      <c r="O552" s="141">
        <v>543</v>
      </c>
      <c r="P552" s="137"/>
    </row>
    <row r="553" spans="1:16" x14ac:dyDescent="0.3">
      <c r="A553" s="140" t="str">
        <f t="shared" si="29"/>
        <v>أهلامين_544</v>
      </c>
      <c r="B553" s="30" t="str">
        <f>C553&amp;"_"&amp;COUNTIF($C$10:$C$10:C553,C553)</f>
        <v xml:space="preserve"> _154</v>
      </c>
      <c r="C553" s="131" t="str">
        <f>IFERROR(INDEX(القاعدة!C:C,MATCH(ahlamine!A553,القاعدة!$A:$A,0))," ")</f>
        <v xml:space="preserve"> </v>
      </c>
      <c r="D553" s="131" t="str">
        <f>IFERROR(INDEX(القاعدة!D:D,MATCH(ahlamine!A553,القاعدة!$A:$A,0))," ")</f>
        <v xml:space="preserve"> </v>
      </c>
      <c r="E553" s="131" t="str">
        <f>IFERROR(INDEX(القاعدة!E:E,MATCH(ahlamine!A553,القاعدة!$A:$A,0))," ")</f>
        <v xml:space="preserve"> </v>
      </c>
      <c r="F553" s="131" t="str">
        <f>IFERROR(INDEX(القاعدة!F:F,MATCH(ahlamine!A553,القاعدة!$A:$A,0))," ")</f>
        <v xml:space="preserve"> </v>
      </c>
      <c r="G553" s="131" t="str">
        <f>IFERROR(INDEX(القاعدة!G:G,MATCH(ahlamine!A553,القاعدة!$A:$A,0))," ")</f>
        <v xml:space="preserve"> </v>
      </c>
      <c r="H553" s="131" t="str">
        <f>IFERROR(INDEX(القاعدة!H:H,MATCH(ahlamine!A553,القاعدة!$A:$A,0))," ")</f>
        <v xml:space="preserve"> </v>
      </c>
      <c r="I553" s="131" t="str">
        <f>IFERROR(INDEX(القاعدة!I:I,MATCH(ahlamine!A553,القاعدة!$A:$A,0))," ")</f>
        <v xml:space="preserve"> </v>
      </c>
      <c r="J553" s="135" t="str">
        <f>IFERROR(INDEX(القاعدة!J:J,MATCH(ahlamine!A553,القاعدة!$A:$A,0))," ")</f>
        <v xml:space="preserve"> </v>
      </c>
      <c r="K553" s="135" t="str">
        <f>IFERROR(INDEX(القاعدة!L:L,MATCH(ahlamine!A553,القاعدة!$A:$A,0))," ")</f>
        <v xml:space="preserve"> </v>
      </c>
      <c r="L553" s="136" t="str">
        <f t="shared" si="30"/>
        <v/>
      </c>
      <c r="M553" s="31" t="str">
        <f t="shared" si="31"/>
        <v/>
      </c>
      <c r="N553" s="141" t="str">
        <f>IFERROR(RANK(L553,ahlamine31)+COUNTIF($L$10:L553,L553)-1," ")</f>
        <v xml:space="preserve"> </v>
      </c>
      <c r="O553" s="141">
        <v>544</v>
      </c>
      <c r="P553" s="137"/>
    </row>
    <row r="554" spans="1:16" x14ac:dyDescent="0.3">
      <c r="A554" s="140" t="str">
        <f t="shared" si="29"/>
        <v>أهلامين_545</v>
      </c>
      <c r="B554" s="30" t="str">
        <f>C554&amp;"_"&amp;COUNTIF($C$10:$C$10:C554,C554)</f>
        <v xml:space="preserve"> _155</v>
      </c>
      <c r="C554" s="131" t="str">
        <f>IFERROR(INDEX(القاعدة!C:C,MATCH(ahlamine!A554,القاعدة!$A:$A,0))," ")</f>
        <v xml:space="preserve"> </v>
      </c>
      <c r="D554" s="131" t="str">
        <f>IFERROR(INDEX(القاعدة!D:D,MATCH(ahlamine!A554,القاعدة!$A:$A,0))," ")</f>
        <v xml:space="preserve"> </v>
      </c>
      <c r="E554" s="131" t="str">
        <f>IFERROR(INDEX(القاعدة!E:E,MATCH(ahlamine!A554,القاعدة!$A:$A,0))," ")</f>
        <v xml:space="preserve"> </v>
      </c>
      <c r="F554" s="131" t="str">
        <f>IFERROR(INDEX(القاعدة!F:F,MATCH(ahlamine!A554,القاعدة!$A:$A,0))," ")</f>
        <v xml:space="preserve"> </v>
      </c>
      <c r="G554" s="131" t="str">
        <f>IFERROR(INDEX(القاعدة!G:G,MATCH(ahlamine!A554,القاعدة!$A:$A,0))," ")</f>
        <v xml:space="preserve"> </v>
      </c>
      <c r="H554" s="131" t="str">
        <f>IFERROR(INDEX(القاعدة!H:H,MATCH(ahlamine!A554,القاعدة!$A:$A,0))," ")</f>
        <v xml:space="preserve"> </v>
      </c>
      <c r="I554" s="131" t="str">
        <f>IFERROR(INDEX(القاعدة!I:I,MATCH(ahlamine!A554,القاعدة!$A:$A,0))," ")</f>
        <v xml:space="preserve"> </v>
      </c>
      <c r="J554" s="135" t="str">
        <f>IFERROR(INDEX(القاعدة!J:J,MATCH(ahlamine!A554,القاعدة!$A:$A,0))," ")</f>
        <v xml:space="preserve"> </v>
      </c>
      <c r="K554" s="135" t="str">
        <f>IFERROR(INDEX(القاعدة!L:L,MATCH(ahlamine!A554,القاعدة!$A:$A,0))," ")</f>
        <v xml:space="preserve"> </v>
      </c>
      <c r="L554" s="136" t="str">
        <f t="shared" si="30"/>
        <v/>
      </c>
      <c r="M554" s="31" t="str">
        <f t="shared" si="31"/>
        <v/>
      </c>
      <c r="N554" s="141" t="str">
        <f>IFERROR(RANK(L554,ahlamine31)+COUNTIF($L$10:L554,L554)-1," ")</f>
        <v xml:space="preserve"> </v>
      </c>
      <c r="O554" s="141">
        <v>545</v>
      </c>
      <c r="P554" s="137"/>
    </row>
    <row r="555" spans="1:16" x14ac:dyDescent="0.3">
      <c r="A555" s="140" t="str">
        <f t="shared" si="29"/>
        <v>أهلامين_546</v>
      </c>
      <c r="B555" s="30" t="str">
        <f>C555&amp;"_"&amp;COUNTIF($C$10:$C$10:C555,C555)</f>
        <v xml:space="preserve"> _156</v>
      </c>
      <c r="C555" s="131" t="str">
        <f>IFERROR(INDEX(القاعدة!C:C,MATCH(ahlamine!A555,القاعدة!$A:$A,0))," ")</f>
        <v xml:space="preserve"> </v>
      </c>
      <c r="D555" s="131" t="str">
        <f>IFERROR(INDEX(القاعدة!D:D,MATCH(ahlamine!A555,القاعدة!$A:$A,0))," ")</f>
        <v xml:space="preserve"> </v>
      </c>
      <c r="E555" s="131" t="str">
        <f>IFERROR(INDEX(القاعدة!E:E,MATCH(ahlamine!A555,القاعدة!$A:$A,0))," ")</f>
        <v xml:space="preserve"> </v>
      </c>
      <c r="F555" s="131" t="str">
        <f>IFERROR(INDEX(القاعدة!F:F,MATCH(ahlamine!A555,القاعدة!$A:$A,0))," ")</f>
        <v xml:space="preserve"> </v>
      </c>
      <c r="G555" s="131" t="str">
        <f>IFERROR(INDEX(القاعدة!G:G,MATCH(ahlamine!A555,القاعدة!$A:$A,0))," ")</f>
        <v xml:space="preserve"> </v>
      </c>
      <c r="H555" s="131" t="str">
        <f>IFERROR(INDEX(القاعدة!H:H,MATCH(ahlamine!A555,القاعدة!$A:$A,0))," ")</f>
        <v xml:space="preserve"> </v>
      </c>
      <c r="I555" s="131" t="str">
        <f>IFERROR(INDEX(القاعدة!I:I,MATCH(ahlamine!A555,القاعدة!$A:$A,0))," ")</f>
        <v xml:space="preserve"> </v>
      </c>
      <c r="J555" s="135" t="str">
        <f>IFERROR(INDEX(القاعدة!J:J,MATCH(ahlamine!A555,القاعدة!$A:$A,0))," ")</f>
        <v xml:space="preserve"> </v>
      </c>
      <c r="K555" s="135" t="str">
        <f>IFERROR(INDEX(القاعدة!L:L,MATCH(ahlamine!A555,القاعدة!$A:$A,0))," ")</f>
        <v xml:space="preserve"> </v>
      </c>
      <c r="L555" s="136" t="str">
        <f t="shared" si="30"/>
        <v/>
      </c>
      <c r="M555" s="31" t="str">
        <f t="shared" si="31"/>
        <v/>
      </c>
      <c r="N555" s="141" t="str">
        <f>IFERROR(RANK(L555,ahlamine31)+COUNTIF($L$10:L555,L555)-1," ")</f>
        <v xml:space="preserve"> </v>
      </c>
      <c r="O555" s="141">
        <v>546</v>
      </c>
      <c r="P555" s="137"/>
    </row>
    <row r="556" spans="1:16" x14ac:dyDescent="0.3">
      <c r="A556" s="140" t="str">
        <f t="shared" si="29"/>
        <v>أهلامين_547</v>
      </c>
      <c r="B556" s="30" t="str">
        <f>C556&amp;"_"&amp;COUNTIF($C$10:$C$10:C556,C556)</f>
        <v xml:space="preserve"> _157</v>
      </c>
      <c r="C556" s="131" t="str">
        <f>IFERROR(INDEX(القاعدة!C:C,MATCH(ahlamine!A556,القاعدة!$A:$A,0))," ")</f>
        <v xml:space="preserve"> </v>
      </c>
      <c r="D556" s="131" t="str">
        <f>IFERROR(INDEX(القاعدة!D:D,MATCH(ahlamine!A556,القاعدة!$A:$A,0))," ")</f>
        <v xml:space="preserve"> </v>
      </c>
      <c r="E556" s="131" t="str">
        <f>IFERROR(INDEX(القاعدة!E:E,MATCH(ahlamine!A556,القاعدة!$A:$A,0))," ")</f>
        <v xml:space="preserve"> </v>
      </c>
      <c r="F556" s="131" t="str">
        <f>IFERROR(INDEX(القاعدة!F:F,MATCH(ahlamine!A556,القاعدة!$A:$A,0))," ")</f>
        <v xml:space="preserve"> </v>
      </c>
      <c r="G556" s="131" t="str">
        <f>IFERROR(INDEX(القاعدة!G:G,MATCH(ahlamine!A556,القاعدة!$A:$A,0))," ")</f>
        <v xml:space="preserve"> </v>
      </c>
      <c r="H556" s="131" t="str">
        <f>IFERROR(INDEX(القاعدة!H:H,MATCH(ahlamine!A556,القاعدة!$A:$A,0))," ")</f>
        <v xml:space="preserve"> </v>
      </c>
      <c r="I556" s="131" t="str">
        <f>IFERROR(INDEX(القاعدة!I:I,MATCH(ahlamine!A556,القاعدة!$A:$A,0))," ")</f>
        <v xml:space="preserve"> </v>
      </c>
      <c r="J556" s="135" t="str">
        <f>IFERROR(INDEX(القاعدة!J:J,MATCH(ahlamine!A556,القاعدة!$A:$A,0))," ")</f>
        <v xml:space="preserve"> </v>
      </c>
      <c r="K556" s="135" t="str">
        <f>IFERROR(INDEX(القاعدة!L:L,MATCH(ahlamine!A556,القاعدة!$A:$A,0))," ")</f>
        <v xml:space="preserve"> </v>
      </c>
      <c r="L556" s="136" t="str">
        <f t="shared" si="30"/>
        <v/>
      </c>
      <c r="M556" s="31" t="str">
        <f t="shared" si="31"/>
        <v/>
      </c>
      <c r="N556" s="141" t="str">
        <f>IFERROR(RANK(L556,ahlamine31)+COUNTIF($L$10:L556,L556)-1," ")</f>
        <v xml:space="preserve"> </v>
      </c>
      <c r="O556" s="141">
        <v>547</v>
      </c>
      <c r="P556" s="137"/>
    </row>
    <row r="557" spans="1:16" x14ac:dyDescent="0.3">
      <c r="A557" s="140" t="str">
        <f t="shared" si="29"/>
        <v>أهلامين_548</v>
      </c>
      <c r="B557" s="30" t="str">
        <f>C557&amp;"_"&amp;COUNTIF($C$10:$C$10:C557,C557)</f>
        <v xml:space="preserve"> _158</v>
      </c>
      <c r="C557" s="131" t="str">
        <f>IFERROR(INDEX(القاعدة!C:C,MATCH(ahlamine!A557,القاعدة!$A:$A,0))," ")</f>
        <v xml:space="preserve"> </v>
      </c>
      <c r="D557" s="131" t="str">
        <f>IFERROR(INDEX(القاعدة!D:D,MATCH(ahlamine!A557,القاعدة!$A:$A,0))," ")</f>
        <v xml:space="preserve"> </v>
      </c>
      <c r="E557" s="131" t="str">
        <f>IFERROR(INDEX(القاعدة!E:E,MATCH(ahlamine!A557,القاعدة!$A:$A,0))," ")</f>
        <v xml:space="preserve"> </v>
      </c>
      <c r="F557" s="131" t="str">
        <f>IFERROR(INDEX(القاعدة!F:F,MATCH(ahlamine!A557,القاعدة!$A:$A,0))," ")</f>
        <v xml:space="preserve"> </v>
      </c>
      <c r="G557" s="131" t="str">
        <f>IFERROR(INDEX(القاعدة!G:G,MATCH(ahlamine!A557,القاعدة!$A:$A,0))," ")</f>
        <v xml:space="preserve"> </v>
      </c>
      <c r="H557" s="131" t="str">
        <f>IFERROR(INDEX(القاعدة!H:H,MATCH(ahlamine!A557,القاعدة!$A:$A,0))," ")</f>
        <v xml:space="preserve"> </v>
      </c>
      <c r="I557" s="131" t="str">
        <f>IFERROR(INDEX(القاعدة!I:I,MATCH(ahlamine!A557,القاعدة!$A:$A,0))," ")</f>
        <v xml:space="preserve"> </v>
      </c>
      <c r="J557" s="135" t="str">
        <f>IFERROR(INDEX(القاعدة!J:J,MATCH(ahlamine!A557,القاعدة!$A:$A,0))," ")</f>
        <v xml:space="preserve"> </v>
      </c>
      <c r="K557" s="135" t="str">
        <f>IFERROR(INDEX(القاعدة!L:L,MATCH(ahlamine!A557,القاعدة!$A:$A,0))," ")</f>
        <v xml:space="preserve"> </v>
      </c>
      <c r="L557" s="136" t="str">
        <f t="shared" si="30"/>
        <v/>
      </c>
      <c r="M557" s="31" t="str">
        <f t="shared" si="31"/>
        <v/>
      </c>
      <c r="N557" s="141" t="str">
        <f>IFERROR(RANK(L557,ahlamine31)+COUNTIF($L$10:L557,L557)-1," ")</f>
        <v xml:space="preserve"> </v>
      </c>
      <c r="O557" s="141">
        <v>548</v>
      </c>
      <c r="P557" s="137"/>
    </row>
    <row r="558" spans="1:16" x14ac:dyDescent="0.3">
      <c r="A558" s="140" t="str">
        <f t="shared" si="29"/>
        <v>أهلامين_549</v>
      </c>
      <c r="B558" s="30" t="str">
        <f>C558&amp;"_"&amp;COUNTIF($C$10:$C$10:C558,C558)</f>
        <v xml:space="preserve"> _159</v>
      </c>
      <c r="C558" s="131" t="str">
        <f>IFERROR(INDEX(القاعدة!C:C,MATCH(ahlamine!A558,القاعدة!$A:$A,0))," ")</f>
        <v xml:space="preserve"> </v>
      </c>
      <c r="D558" s="131" t="str">
        <f>IFERROR(INDEX(القاعدة!D:D,MATCH(ahlamine!A558,القاعدة!$A:$A,0))," ")</f>
        <v xml:space="preserve"> </v>
      </c>
      <c r="E558" s="131" t="str">
        <f>IFERROR(INDEX(القاعدة!E:E,MATCH(ahlamine!A558,القاعدة!$A:$A,0))," ")</f>
        <v xml:space="preserve"> </v>
      </c>
      <c r="F558" s="131" t="str">
        <f>IFERROR(INDEX(القاعدة!F:F,MATCH(ahlamine!A558,القاعدة!$A:$A,0))," ")</f>
        <v xml:space="preserve"> </v>
      </c>
      <c r="G558" s="131" t="str">
        <f>IFERROR(INDEX(القاعدة!G:G,MATCH(ahlamine!A558,القاعدة!$A:$A,0))," ")</f>
        <v xml:space="preserve"> </v>
      </c>
      <c r="H558" s="131" t="str">
        <f>IFERROR(INDEX(القاعدة!H:H,MATCH(ahlamine!A558,القاعدة!$A:$A,0))," ")</f>
        <v xml:space="preserve"> </v>
      </c>
      <c r="I558" s="131" t="str">
        <f>IFERROR(INDEX(القاعدة!I:I,MATCH(ahlamine!A558,القاعدة!$A:$A,0))," ")</f>
        <v xml:space="preserve"> </v>
      </c>
      <c r="J558" s="135" t="str">
        <f>IFERROR(INDEX(القاعدة!J:J,MATCH(ahlamine!A558,القاعدة!$A:$A,0))," ")</f>
        <v xml:space="preserve"> </v>
      </c>
      <c r="K558" s="135" t="str">
        <f>IFERROR(INDEX(القاعدة!L:L,MATCH(ahlamine!A558,القاعدة!$A:$A,0))," ")</f>
        <v xml:space="preserve"> </v>
      </c>
      <c r="L558" s="136" t="str">
        <f t="shared" si="30"/>
        <v/>
      </c>
      <c r="M558" s="31" t="str">
        <f t="shared" si="31"/>
        <v/>
      </c>
      <c r="N558" s="141" t="str">
        <f>IFERROR(RANK(L558,ahlamine31)+COUNTIF($L$10:L558,L558)-1," ")</f>
        <v xml:space="preserve"> </v>
      </c>
      <c r="O558" s="141">
        <v>549</v>
      </c>
      <c r="P558" s="137"/>
    </row>
    <row r="559" spans="1:16" x14ac:dyDescent="0.3">
      <c r="A559" s="140" t="str">
        <f t="shared" si="29"/>
        <v>أهلامين_550</v>
      </c>
      <c r="B559" s="30" t="str">
        <f>C559&amp;"_"&amp;COUNTIF($C$10:$C$10:C559,C559)</f>
        <v xml:space="preserve"> _160</v>
      </c>
      <c r="C559" s="131" t="str">
        <f>IFERROR(INDEX(القاعدة!C:C,MATCH(ahlamine!A559,القاعدة!$A:$A,0))," ")</f>
        <v xml:space="preserve"> </v>
      </c>
      <c r="D559" s="131" t="str">
        <f>IFERROR(INDEX(القاعدة!D:D,MATCH(ahlamine!A559,القاعدة!$A:$A,0))," ")</f>
        <v xml:space="preserve"> </v>
      </c>
      <c r="E559" s="131" t="str">
        <f>IFERROR(INDEX(القاعدة!E:E,MATCH(ahlamine!A559,القاعدة!$A:$A,0))," ")</f>
        <v xml:space="preserve"> </v>
      </c>
      <c r="F559" s="131" t="str">
        <f>IFERROR(INDEX(القاعدة!F:F,MATCH(ahlamine!A559,القاعدة!$A:$A,0))," ")</f>
        <v xml:space="preserve"> </v>
      </c>
      <c r="G559" s="131" t="str">
        <f>IFERROR(INDEX(القاعدة!G:G,MATCH(ahlamine!A559,القاعدة!$A:$A,0))," ")</f>
        <v xml:space="preserve"> </v>
      </c>
      <c r="H559" s="131" t="str">
        <f>IFERROR(INDEX(القاعدة!H:H,MATCH(ahlamine!A559,القاعدة!$A:$A,0))," ")</f>
        <v xml:space="preserve"> </v>
      </c>
      <c r="I559" s="131" t="str">
        <f>IFERROR(INDEX(القاعدة!I:I,MATCH(ahlamine!A559,القاعدة!$A:$A,0))," ")</f>
        <v xml:space="preserve"> </v>
      </c>
      <c r="J559" s="135" t="str">
        <f>IFERROR(INDEX(القاعدة!J:J,MATCH(ahlamine!A559,القاعدة!$A:$A,0))," ")</f>
        <v xml:space="preserve"> </v>
      </c>
      <c r="K559" s="135" t="str">
        <f>IFERROR(INDEX(القاعدة!L:L,MATCH(ahlamine!A559,القاعدة!$A:$A,0))," ")</f>
        <v xml:space="preserve"> </v>
      </c>
      <c r="L559" s="136" t="str">
        <f t="shared" si="30"/>
        <v/>
      </c>
      <c r="M559" s="31" t="str">
        <f t="shared" si="31"/>
        <v/>
      </c>
      <c r="N559" s="141" t="str">
        <f>IFERROR(RANK(L559,ahlamine31)+COUNTIF($L$10:L559,L559)-1," ")</f>
        <v xml:space="preserve"> </v>
      </c>
      <c r="O559" s="141">
        <v>550</v>
      </c>
      <c r="P559" s="137"/>
    </row>
    <row r="560" spans="1:16" x14ac:dyDescent="0.3">
      <c r="A560" s="140" t="str">
        <f t="shared" si="29"/>
        <v>أهلامين_551</v>
      </c>
      <c r="B560" s="30" t="str">
        <f>C560&amp;"_"&amp;COUNTIF($C$10:$C$10:C560,C560)</f>
        <v xml:space="preserve"> _161</v>
      </c>
      <c r="C560" s="131" t="str">
        <f>IFERROR(INDEX(القاعدة!C:C,MATCH(ahlamine!A560,القاعدة!$A:$A,0))," ")</f>
        <v xml:space="preserve"> </v>
      </c>
      <c r="D560" s="131" t="str">
        <f>IFERROR(INDEX(القاعدة!D:D,MATCH(ahlamine!A560,القاعدة!$A:$A,0))," ")</f>
        <v xml:space="preserve"> </v>
      </c>
      <c r="E560" s="131" t="str">
        <f>IFERROR(INDEX(القاعدة!E:E,MATCH(ahlamine!A560,القاعدة!$A:$A,0))," ")</f>
        <v xml:space="preserve"> </v>
      </c>
      <c r="F560" s="131" t="str">
        <f>IFERROR(INDEX(القاعدة!F:F,MATCH(ahlamine!A560,القاعدة!$A:$A,0))," ")</f>
        <v xml:space="preserve"> </v>
      </c>
      <c r="G560" s="131" t="str">
        <f>IFERROR(INDEX(القاعدة!G:G,MATCH(ahlamine!A560,القاعدة!$A:$A,0))," ")</f>
        <v xml:space="preserve"> </v>
      </c>
      <c r="H560" s="131" t="str">
        <f>IFERROR(INDEX(القاعدة!H:H,MATCH(ahlamine!A560,القاعدة!$A:$A,0))," ")</f>
        <v xml:space="preserve"> </v>
      </c>
      <c r="I560" s="131" t="str">
        <f>IFERROR(INDEX(القاعدة!I:I,MATCH(ahlamine!A560,القاعدة!$A:$A,0))," ")</f>
        <v xml:space="preserve"> </v>
      </c>
      <c r="J560" s="135" t="str">
        <f>IFERROR(INDEX(القاعدة!J:J,MATCH(ahlamine!A560,القاعدة!$A:$A,0))," ")</f>
        <v xml:space="preserve"> </v>
      </c>
      <c r="K560" s="135" t="str">
        <f>IFERROR(INDEX(القاعدة!L:L,MATCH(ahlamine!A560,القاعدة!$A:$A,0))," ")</f>
        <v xml:space="preserve"> </v>
      </c>
      <c r="L560" s="136" t="str">
        <f t="shared" si="30"/>
        <v/>
      </c>
      <c r="M560" s="31" t="str">
        <f t="shared" si="31"/>
        <v/>
      </c>
      <c r="N560" s="141" t="str">
        <f>IFERROR(RANK(L560,ahlamine31)+COUNTIF($L$10:L560,L560)-1," ")</f>
        <v xml:space="preserve"> </v>
      </c>
      <c r="O560" s="141">
        <v>551</v>
      </c>
      <c r="P560" s="137"/>
    </row>
    <row r="561" spans="1:16" x14ac:dyDescent="0.3">
      <c r="A561" s="140" t="str">
        <f t="shared" si="29"/>
        <v>أهلامين_552</v>
      </c>
      <c r="B561" s="30" t="str">
        <f>C561&amp;"_"&amp;COUNTIF($C$10:$C$10:C561,C561)</f>
        <v xml:space="preserve"> _162</v>
      </c>
      <c r="C561" s="131" t="str">
        <f>IFERROR(INDEX(القاعدة!C:C,MATCH(ahlamine!A561,القاعدة!$A:$A,0))," ")</f>
        <v xml:space="preserve"> </v>
      </c>
      <c r="D561" s="131" t="str">
        <f>IFERROR(INDEX(القاعدة!D:D,MATCH(ahlamine!A561,القاعدة!$A:$A,0))," ")</f>
        <v xml:space="preserve"> </v>
      </c>
      <c r="E561" s="131" t="str">
        <f>IFERROR(INDEX(القاعدة!E:E,MATCH(ahlamine!A561,القاعدة!$A:$A,0))," ")</f>
        <v xml:space="preserve"> </v>
      </c>
      <c r="F561" s="131" t="str">
        <f>IFERROR(INDEX(القاعدة!F:F,MATCH(ahlamine!A561,القاعدة!$A:$A,0))," ")</f>
        <v xml:space="preserve"> </v>
      </c>
      <c r="G561" s="131" t="str">
        <f>IFERROR(INDEX(القاعدة!G:G,MATCH(ahlamine!A561,القاعدة!$A:$A,0))," ")</f>
        <v xml:space="preserve"> </v>
      </c>
      <c r="H561" s="131" t="str">
        <f>IFERROR(INDEX(القاعدة!H:H,MATCH(ahlamine!A561,القاعدة!$A:$A,0))," ")</f>
        <v xml:space="preserve"> </v>
      </c>
      <c r="I561" s="131" t="str">
        <f>IFERROR(INDEX(القاعدة!I:I,MATCH(ahlamine!A561,القاعدة!$A:$A,0))," ")</f>
        <v xml:space="preserve"> </v>
      </c>
      <c r="J561" s="135" t="str">
        <f>IFERROR(INDEX(القاعدة!J:J,MATCH(ahlamine!A561,القاعدة!$A:$A,0))," ")</f>
        <v xml:space="preserve"> </v>
      </c>
      <c r="K561" s="135" t="str">
        <f>IFERROR(INDEX(القاعدة!L:L,MATCH(ahlamine!A561,القاعدة!$A:$A,0))," ")</f>
        <v xml:space="preserve"> </v>
      </c>
      <c r="L561" s="136" t="str">
        <f t="shared" si="30"/>
        <v/>
      </c>
      <c r="M561" s="31" t="str">
        <f t="shared" si="31"/>
        <v/>
      </c>
      <c r="N561" s="141" t="str">
        <f>IFERROR(RANK(L561,ahlamine31)+COUNTIF($L$10:L561,L561)-1," ")</f>
        <v xml:space="preserve"> </v>
      </c>
      <c r="O561" s="141">
        <v>552</v>
      </c>
      <c r="P561" s="137"/>
    </row>
    <row r="562" spans="1:16" x14ac:dyDescent="0.3">
      <c r="A562" s="140" t="str">
        <f t="shared" si="29"/>
        <v>أهلامين_553</v>
      </c>
      <c r="B562" s="30" t="str">
        <f>C562&amp;"_"&amp;COUNTIF($C$10:$C$10:C562,C562)</f>
        <v xml:space="preserve"> _163</v>
      </c>
      <c r="C562" s="131" t="str">
        <f>IFERROR(INDEX(القاعدة!C:C,MATCH(ahlamine!A562,القاعدة!$A:$A,0))," ")</f>
        <v xml:space="preserve"> </v>
      </c>
      <c r="D562" s="131" t="str">
        <f>IFERROR(INDEX(القاعدة!D:D,MATCH(ahlamine!A562,القاعدة!$A:$A,0))," ")</f>
        <v xml:space="preserve"> </v>
      </c>
      <c r="E562" s="131" t="str">
        <f>IFERROR(INDEX(القاعدة!E:E,MATCH(ahlamine!A562,القاعدة!$A:$A,0))," ")</f>
        <v xml:space="preserve"> </v>
      </c>
      <c r="F562" s="131" t="str">
        <f>IFERROR(INDEX(القاعدة!F:F,MATCH(ahlamine!A562,القاعدة!$A:$A,0))," ")</f>
        <v xml:space="preserve"> </v>
      </c>
      <c r="G562" s="131" t="str">
        <f>IFERROR(INDEX(القاعدة!G:G,MATCH(ahlamine!A562,القاعدة!$A:$A,0))," ")</f>
        <v xml:space="preserve"> </v>
      </c>
      <c r="H562" s="131" t="str">
        <f>IFERROR(INDEX(القاعدة!H:H,MATCH(ahlamine!A562,القاعدة!$A:$A,0))," ")</f>
        <v xml:space="preserve"> </v>
      </c>
      <c r="I562" s="131" t="str">
        <f>IFERROR(INDEX(القاعدة!I:I,MATCH(ahlamine!A562,القاعدة!$A:$A,0))," ")</f>
        <v xml:space="preserve"> </v>
      </c>
      <c r="J562" s="135" t="str">
        <f>IFERROR(INDEX(القاعدة!J:J,MATCH(ahlamine!A562,القاعدة!$A:$A,0))," ")</f>
        <v xml:space="preserve"> </v>
      </c>
      <c r="K562" s="135" t="str">
        <f>IFERROR(INDEX(القاعدة!L:L,MATCH(ahlamine!A562,القاعدة!$A:$A,0))," ")</f>
        <v xml:space="preserve"> </v>
      </c>
      <c r="L562" s="136" t="str">
        <f t="shared" si="30"/>
        <v/>
      </c>
      <c r="M562" s="31" t="str">
        <f t="shared" si="31"/>
        <v/>
      </c>
      <c r="N562" s="141" t="str">
        <f>IFERROR(RANK(L562,ahlamine31)+COUNTIF($L$10:L562,L562)-1," ")</f>
        <v xml:space="preserve"> </v>
      </c>
      <c r="O562" s="141">
        <v>553</v>
      </c>
      <c r="P562" s="137"/>
    </row>
    <row r="563" spans="1:16" x14ac:dyDescent="0.3">
      <c r="A563" s="140" t="str">
        <f t="shared" si="29"/>
        <v>أهلامين_554</v>
      </c>
      <c r="B563" s="30" t="str">
        <f>C563&amp;"_"&amp;COUNTIF($C$10:$C$10:C563,C563)</f>
        <v xml:space="preserve"> _164</v>
      </c>
      <c r="C563" s="131" t="str">
        <f>IFERROR(INDEX(القاعدة!C:C,MATCH(ahlamine!A563,القاعدة!$A:$A,0))," ")</f>
        <v xml:space="preserve"> </v>
      </c>
      <c r="D563" s="131" t="str">
        <f>IFERROR(INDEX(القاعدة!D:D,MATCH(ahlamine!A563,القاعدة!$A:$A,0))," ")</f>
        <v xml:space="preserve"> </v>
      </c>
      <c r="E563" s="131" t="str">
        <f>IFERROR(INDEX(القاعدة!E:E,MATCH(ahlamine!A563,القاعدة!$A:$A,0))," ")</f>
        <v xml:space="preserve"> </v>
      </c>
      <c r="F563" s="131" t="str">
        <f>IFERROR(INDEX(القاعدة!F:F,MATCH(ahlamine!A563,القاعدة!$A:$A,0))," ")</f>
        <v xml:space="preserve"> </v>
      </c>
      <c r="G563" s="131" t="str">
        <f>IFERROR(INDEX(القاعدة!G:G,MATCH(ahlamine!A563,القاعدة!$A:$A,0))," ")</f>
        <v xml:space="preserve"> </v>
      </c>
      <c r="H563" s="131" t="str">
        <f>IFERROR(INDEX(القاعدة!H:H,MATCH(ahlamine!A563,القاعدة!$A:$A,0))," ")</f>
        <v xml:space="preserve"> </v>
      </c>
      <c r="I563" s="131" t="str">
        <f>IFERROR(INDEX(القاعدة!I:I,MATCH(ahlamine!A563,القاعدة!$A:$A,0))," ")</f>
        <v xml:space="preserve"> </v>
      </c>
      <c r="J563" s="135" t="str">
        <f>IFERROR(INDEX(القاعدة!J:J,MATCH(ahlamine!A563,القاعدة!$A:$A,0))," ")</f>
        <v xml:space="preserve"> </v>
      </c>
      <c r="K563" s="135" t="str">
        <f>IFERROR(INDEX(القاعدة!L:L,MATCH(ahlamine!A563,القاعدة!$A:$A,0))," ")</f>
        <v xml:space="preserve"> </v>
      </c>
      <c r="L563" s="136" t="str">
        <f t="shared" si="30"/>
        <v/>
      </c>
      <c r="M563" s="31" t="str">
        <f t="shared" si="31"/>
        <v/>
      </c>
      <c r="N563" s="141" t="str">
        <f>IFERROR(RANK(L563,ahlamine31)+COUNTIF($L$10:L563,L563)-1," ")</f>
        <v xml:space="preserve"> </v>
      </c>
      <c r="O563" s="141">
        <v>554</v>
      </c>
      <c r="P563" s="137"/>
    </row>
    <row r="564" spans="1:16" x14ac:dyDescent="0.3">
      <c r="A564" s="140" t="str">
        <f t="shared" si="29"/>
        <v>أهلامين_555</v>
      </c>
      <c r="B564" s="30" t="str">
        <f>C564&amp;"_"&amp;COUNTIF($C$10:$C$10:C564,C564)</f>
        <v xml:space="preserve"> _165</v>
      </c>
      <c r="C564" s="131" t="str">
        <f>IFERROR(INDEX(القاعدة!C:C,MATCH(ahlamine!A564,القاعدة!$A:$A,0))," ")</f>
        <v xml:space="preserve"> </v>
      </c>
      <c r="D564" s="131" t="str">
        <f>IFERROR(INDEX(القاعدة!D:D,MATCH(ahlamine!A564,القاعدة!$A:$A,0))," ")</f>
        <v xml:space="preserve"> </v>
      </c>
      <c r="E564" s="131" t="str">
        <f>IFERROR(INDEX(القاعدة!E:E,MATCH(ahlamine!A564,القاعدة!$A:$A,0))," ")</f>
        <v xml:space="preserve"> </v>
      </c>
      <c r="F564" s="131" t="str">
        <f>IFERROR(INDEX(القاعدة!F:F,MATCH(ahlamine!A564,القاعدة!$A:$A,0))," ")</f>
        <v xml:space="preserve"> </v>
      </c>
      <c r="G564" s="131" t="str">
        <f>IFERROR(INDEX(القاعدة!G:G,MATCH(ahlamine!A564,القاعدة!$A:$A,0))," ")</f>
        <v xml:space="preserve"> </v>
      </c>
      <c r="H564" s="131" t="str">
        <f>IFERROR(INDEX(القاعدة!H:H,MATCH(ahlamine!A564,القاعدة!$A:$A,0))," ")</f>
        <v xml:space="preserve"> </v>
      </c>
      <c r="I564" s="131" t="str">
        <f>IFERROR(INDEX(القاعدة!I:I,MATCH(ahlamine!A564,القاعدة!$A:$A,0))," ")</f>
        <v xml:space="preserve"> </v>
      </c>
      <c r="J564" s="135" t="str">
        <f>IFERROR(INDEX(القاعدة!J:J,MATCH(ahlamine!A564,القاعدة!$A:$A,0))," ")</f>
        <v xml:space="preserve"> </v>
      </c>
      <c r="K564" s="135" t="str">
        <f>IFERROR(INDEX(القاعدة!L:L,MATCH(ahlamine!A564,القاعدة!$A:$A,0))," ")</f>
        <v xml:space="preserve"> </v>
      </c>
      <c r="L564" s="136" t="str">
        <f t="shared" si="30"/>
        <v/>
      </c>
      <c r="M564" s="31" t="str">
        <f t="shared" si="31"/>
        <v/>
      </c>
      <c r="N564" s="141" t="str">
        <f>IFERROR(RANK(L564,ahlamine31)+COUNTIF($L$10:L564,L564)-1," ")</f>
        <v xml:space="preserve"> </v>
      </c>
      <c r="O564" s="141">
        <v>555</v>
      </c>
      <c r="P564" s="137"/>
    </row>
    <row r="565" spans="1:16" x14ac:dyDescent="0.3">
      <c r="A565" s="140" t="str">
        <f t="shared" si="29"/>
        <v>أهلامين_556</v>
      </c>
      <c r="B565" s="30" t="str">
        <f>C565&amp;"_"&amp;COUNTIF($C$10:$C$10:C565,C565)</f>
        <v xml:space="preserve"> _166</v>
      </c>
      <c r="C565" s="131" t="str">
        <f>IFERROR(INDEX(القاعدة!C:C,MATCH(ahlamine!A565,القاعدة!$A:$A,0))," ")</f>
        <v xml:space="preserve"> </v>
      </c>
      <c r="D565" s="131" t="str">
        <f>IFERROR(INDEX(القاعدة!D:D,MATCH(ahlamine!A565,القاعدة!$A:$A,0))," ")</f>
        <v xml:space="preserve"> </v>
      </c>
      <c r="E565" s="131" t="str">
        <f>IFERROR(INDEX(القاعدة!E:E,MATCH(ahlamine!A565,القاعدة!$A:$A,0))," ")</f>
        <v xml:space="preserve"> </v>
      </c>
      <c r="F565" s="131" t="str">
        <f>IFERROR(INDEX(القاعدة!F:F,MATCH(ahlamine!A565,القاعدة!$A:$A,0))," ")</f>
        <v xml:space="preserve"> </v>
      </c>
      <c r="G565" s="131" t="str">
        <f>IFERROR(INDEX(القاعدة!G:G,MATCH(ahlamine!A565,القاعدة!$A:$A,0))," ")</f>
        <v xml:space="preserve"> </v>
      </c>
      <c r="H565" s="131" t="str">
        <f>IFERROR(INDEX(القاعدة!H:H,MATCH(ahlamine!A565,القاعدة!$A:$A,0))," ")</f>
        <v xml:space="preserve"> </v>
      </c>
      <c r="I565" s="131" t="str">
        <f>IFERROR(INDEX(القاعدة!I:I,MATCH(ahlamine!A565,القاعدة!$A:$A,0))," ")</f>
        <v xml:space="preserve"> </v>
      </c>
      <c r="J565" s="135" t="str">
        <f>IFERROR(INDEX(القاعدة!J:J,MATCH(ahlamine!A565,القاعدة!$A:$A,0))," ")</f>
        <v xml:space="preserve"> </v>
      </c>
      <c r="K565" s="135" t="str">
        <f>IFERROR(INDEX(القاعدة!L:L,MATCH(ahlamine!A565,القاعدة!$A:$A,0))," ")</f>
        <v xml:space="preserve"> </v>
      </c>
      <c r="L565" s="136" t="str">
        <f t="shared" si="30"/>
        <v/>
      </c>
      <c r="M565" s="31" t="str">
        <f t="shared" si="31"/>
        <v/>
      </c>
      <c r="N565" s="141" t="str">
        <f>IFERROR(RANK(L565,ahlamine31)+COUNTIF($L$10:L565,L565)-1," ")</f>
        <v xml:space="preserve"> </v>
      </c>
      <c r="O565" s="141">
        <v>556</v>
      </c>
      <c r="P565" s="137"/>
    </row>
    <row r="566" spans="1:16" x14ac:dyDescent="0.3">
      <c r="A566" s="140" t="str">
        <f t="shared" si="29"/>
        <v>أهلامين_557</v>
      </c>
      <c r="B566" s="30" t="str">
        <f>C566&amp;"_"&amp;COUNTIF($C$10:$C$10:C566,C566)</f>
        <v xml:space="preserve"> _167</v>
      </c>
      <c r="C566" s="131" t="str">
        <f>IFERROR(INDEX(القاعدة!C:C,MATCH(ahlamine!A566,القاعدة!$A:$A,0))," ")</f>
        <v xml:space="preserve"> </v>
      </c>
      <c r="D566" s="131" t="str">
        <f>IFERROR(INDEX(القاعدة!D:D,MATCH(ahlamine!A566,القاعدة!$A:$A,0))," ")</f>
        <v xml:space="preserve"> </v>
      </c>
      <c r="E566" s="131" t="str">
        <f>IFERROR(INDEX(القاعدة!E:E,MATCH(ahlamine!A566,القاعدة!$A:$A,0))," ")</f>
        <v xml:space="preserve"> </v>
      </c>
      <c r="F566" s="131" t="str">
        <f>IFERROR(INDEX(القاعدة!F:F,MATCH(ahlamine!A566,القاعدة!$A:$A,0))," ")</f>
        <v xml:space="preserve"> </v>
      </c>
      <c r="G566" s="131" t="str">
        <f>IFERROR(INDEX(القاعدة!G:G,MATCH(ahlamine!A566,القاعدة!$A:$A,0))," ")</f>
        <v xml:space="preserve"> </v>
      </c>
      <c r="H566" s="131" t="str">
        <f>IFERROR(INDEX(القاعدة!H:H,MATCH(ahlamine!A566,القاعدة!$A:$A,0))," ")</f>
        <v xml:space="preserve"> </v>
      </c>
      <c r="I566" s="131" t="str">
        <f>IFERROR(INDEX(القاعدة!I:I,MATCH(ahlamine!A566,القاعدة!$A:$A,0))," ")</f>
        <v xml:space="preserve"> </v>
      </c>
      <c r="J566" s="135" t="str">
        <f>IFERROR(INDEX(القاعدة!J:J,MATCH(ahlamine!A566,القاعدة!$A:$A,0))," ")</f>
        <v xml:space="preserve"> </v>
      </c>
      <c r="K566" s="135" t="str">
        <f>IFERROR(INDEX(القاعدة!L:L,MATCH(ahlamine!A566,القاعدة!$A:$A,0))," ")</f>
        <v xml:space="preserve"> </v>
      </c>
      <c r="L566" s="136" t="str">
        <f t="shared" si="30"/>
        <v/>
      </c>
      <c r="M566" s="31" t="str">
        <f t="shared" si="31"/>
        <v/>
      </c>
      <c r="N566" s="141" t="str">
        <f>IFERROR(RANK(L566,ahlamine31)+COUNTIF($L$10:L566,L566)-1," ")</f>
        <v xml:space="preserve"> </v>
      </c>
      <c r="O566" s="141">
        <v>557</v>
      </c>
      <c r="P566" s="137"/>
    </row>
    <row r="567" spans="1:16" x14ac:dyDescent="0.3">
      <c r="A567" s="140" t="str">
        <f t="shared" si="29"/>
        <v>أهلامين_558</v>
      </c>
      <c r="B567" s="30" t="str">
        <f>C567&amp;"_"&amp;COUNTIF($C$10:$C$10:C567,C567)</f>
        <v xml:space="preserve"> _168</v>
      </c>
      <c r="C567" s="131" t="str">
        <f>IFERROR(INDEX(القاعدة!C:C,MATCH(ahlamine!A567,القاعدة!$A:$A,0))," ")</f>
        <v xml:space="preserve"> </v>
      </c>
      <c r="D567" s="131" t="str">
        <f>IFERROR(INDEX(القاعدة!D:D,MATCH(ahlamine!A567,القاعدة!$A:$A,0))," ")</f>
        <v xml:space="preserve"> </v>
      </c>
      <c r="E567" s="131" t="str">
        <f>IFERROR(INDEX(القاعدة!E:E,MATCH(ahlamine!A567,القاعدة!$A:$A,0))," ")</f>
        <v xml:space="preserve"> </v>
      </c>
      <c r="F567" s="131" t="str">
        <f>IFERROR(INDEX(القاعدة!F:F,MATCH(ahlamine!A567,القاعدة!$A:$A,0))," ")</f>
        <v xml:space="preserve"> </v>
      </c>
      <c r="G567" s="131" t="str">
        <f>IFERROR(INDEX(القاعدة!G:G,MATCH(ahlamine!A567,القاعدة!$A:$A,0))," ")</f>
        <v xml:space="preserve"> </v>
      </c>
      <c r="H567" s="131" t="str">
        <f>IFERROR(INDEX(القاعدة!H:H,MATCH(ahlamine!A567,القاعدة!$A:$A,0))," ")</f>
        <v xml:space="preserve"> </v>
      </c>
      <c r="I567" s="131" t="str">
        <f>IFERROR(INDEX(القاعدة!I:I,MATCH(ahlamine!A567,القاعدة!$A:$A,0))," ")</f>
        <v xml:space="preserve"> </v>
      </c>
      <c r="J567" s="135" t="str">
        <f>IFERROR(INDEX(القاعدة!J:J,MATCH(ahlamine!A567,القاعدة!$A:$A,0))," ")</f>
        <v xml:space="preserve"> </v>
      </c>
      <c r="K567" s="135" t="str">
        <f>IFERROR(INDEX(القاعدة!L:L,MATCH(ahlamine!A567,القاعدة!$A:$A,0))," ")</f>
        <v xml:space="preserve"> </v>
      </c>
      <c r="L567" s="136" t="str">
        <f t="shared" si="30"/>
        <v/>
      </c>
      <c r="M567" s="31" t="str">
        <f t="shared" si="31"/>
        <v/>
      </c>
      <c r="N567" s="141" t="str">
        <f>IFERROR(RANK(L567,ahlamine31)+COUNTIF($L$10:L567,L567)-1," ")</f>
        <v xml:space="preserve"> </v>
      </c>
      <c r="O567" s="141">
        <v>558</v>
      </c>
      <c r="P567" s="137"/>
    </row>
    <row r="568" spans="1:16" x14ac:dyDescent="0.3">
      <c r="A568" s="140" t="str">
        <f t="shared" si="29"/>
        <v>أهلامين_559</v>
      </c>
      <c r="B568" s="30" t="str">
        <f>C568&amp;"_"&amp;COUNTIF($C$10:$C$10:C568,C568)</f>
        <v xml:space="preserve"> _169</v>
      </c>
      <c r="C568" s="131" t="str">
        <f>IFERROR(INDEX(القاعدة!C:C,MATCH(ahlamine!A568,القاعدة!$A:$A,0))," ")</f>
        <v xml:space="preserve"> </v>
      </c>
      <c r="D568" s="131" t="str">
        <f>IFERROR(INDEX(القاعدة!D:D,MATCH(ahlamine!A568,القاعدة!$A:$A,0))," ")</f>
        <v xml:space="preserve"> </v>
      </c>
      <c r="E568" s="131" t="str">
        <f>IFERROR(INDEX(القاعدة!E:E,MATCH(ahlamine!A568,القاعدة!$A:$A,0))," ")</f>
        <v xml:space="preserve"> </v>
      </c>
      <c r="F568" s="131" t="str">
        <f>IFERROR(INDEX(القاعدة!F:F,MATCH(ahlamine!A568,القاعدة!$A:$A,0))," ")</f>
        <v xml:space="preserve"> </v>
      </c>
      <c r="G568" s="131" t="str">
        <f>IFERROR(INDEX(القاعدة!G:G,MATCH(ahlamine!A568,القاعدة!$A:$A,0))," ")</f>
        <v xml:space="preserve"> </v>
      </c>
      <c r="H568" s="131" t="str">
        <f>IFERROR(INDEX(القاعدة!H:H,MATCH(ahlamine!A568,القاعدة!$A:$A,0))," ")</f>
        <v xml:space="preserve"> </v>
      </c>
      <c r="I568" s="131" t="str">
        <f>IFERROR(INDEX(القاعدة!I:I,MATCH(ahlamine!A568,القاعدة!$A:$A,0))," ")</f>
        <v xml:space="preserve"> </v>
      </c>
      <c r="J568" s="135" t="str">
        <f>IFERROR(INDEX(القاعدة!J:J,MATCH(ahlamine!A568,القاعدة!$A:$A,0))," ")</f>
        <v xml:space="preserve"> </v>
      </c>
      <c r="K568" s="135" t="str">
        <f>IFERROR(INDEX(القاعدة!L:L,MATCH(ahlamine!A568,القاعدة!$A:$A,0))," ")</f>
        <v xml:space="preserve"> </v>
      </c>
      <c r="L568" s="136" t="str">
        <f t="shared" si="30"/>
        <v/>
      </c>
      <c r="M568" s="31" t="str">
        <f t="shared" si="31"/>
        <v/>
      </c>
      <c r="N568" s="141" t="str">
        <f>IFERROR(RANK(L568,ahlamine31)+COUNTIF($L$10:L568,L568)-1," ")</f>
        <v xml:space="preserve"> </v>
      </c>
      <c r="O568" s="141">
        <v>559</v>
      </c>
      <c r="P568" s="137"/>
    </row>
    <row r="569" spans="1:16" x14ac:dyDescent="0.3">
      <c r="A569" s="140" t="str">
        <f t="shared" si="29"/>
        <v>أهلامين_560</v>
      </c>
      <c r="B569" s="30" t="str">
        <f>C569&amp;"_"&amp;COUNTIF($C$10:$C$10:C569,C569)</f>
        <v xml:space="preserve"> _170</v>
      </c>
      <c r="C569" s="131" t="str">
        <f>IFERROR(INDEX(القاعدة!C:C,MATCH(ahlamine!A569,القاعدة!$A:$A,0))," ")</f>
        <v xml:space="preserve"> </v>
      </c>
      <c r="D569" s="131" t="str">
        <f>IFERROR(INDEX(القاعدة!D:D,MATCH(ahlamine!A569,القاعدة!$A:$A,0))," ")</f>
        <v xml:space="preserve"> </v>
      </c>
      <c r="E569" s="131" t="str">
        <f>IFERROR(INDEX(القاعدة!E:E,MATCH(ahlamine!A569,القاعدة!$A:$A,0))," ")</f>
        <v xml:space="preserve"> </v>
      </c>
      <c r="F569" s="131" t="str">
        <f>IFERROR(INDEX(القاعدة!F:F,MATCH(ahlamine!A569,القاعدة!$A:$A,0))," ")</f>
        <v xml:space="preserve"> </v>
      </c>
      <c r="G569" s="131" t="str">
        <f>IFERROR(INDEX(القاعدة!G:G,MATCH(ahlamine!A569,القاعدة!$A:$A,0))," ")</f>
        <v xml:space="preserve"> </v>
      </c>
      <c r="H569" s="131" t="str">
        <f>IFERROR(INDEX(القاعدة!H:H,MATCH(ahlamine!A569,القاعدة!$A:$A,0))," ")</f>
        <v xml:space="preserve"> </v>
      </c>
      <c r="I569" s="131" t="str">
        <f>IFERROR(INDEX(القاعدة!I:I,MATCH(ahlamine!A569,القاعدة!$A:$A,0))," ")</f>
        <v xml:space="preserve"> </v>
      </c>
      <c r="J569" s="135" t="str">
        <f>IFERROR(INDEX(القاعدة!J:J,MATCH(ahlamine!A569,القاعدة!$A:$A,0))," ")</f>
        <v xml:space="preserve"> </v>
      </c>
      <c r="K569" s="135" t="str">
        <f>IFERROR(INDEX(القاعدة!L:L,MATCH(ahlamine!A569,القاعدة!$A:$A,0))," ")</f>
        <v xml:space="preserve"> </v>
      </c>
      <c r="L569" s="136" t="str">
        <f t="shared" si="30"/>
        <v/>
      </c>
      <c r="M569" s="31" t="str">
        <f t="shared" si="31"/>
        <v/>
      </c>
      <c r="N569" s="141" t="str">
        <f>IFERROR(RANK(L569,ahlamine31)+COUNTIF($L$10:L569,L569)-1," ")</f>
        <v xml:space="preserve"> </v>
      </c>
      <c r="O569" s="141">
        <v>560</v>
      </c>
      <c r="P569" s="137"/>
    </row>
    <row r="570" spans="1:16" x14ac:dyDescent="0.3">
      <c r="A570" s="140" t="str">
        <f t="shared" si="29"/>
        <v>أهلامين_561</v>
      </c>
      <c r="B570" s="30" t="str">
        <f>C570&amp;"_"&amp;COUNTIF($C$10:$C$10:C570,C570)</f>
        <v xml:space="preserve"> _171</v>
      </c>
      <c r="C570" s="131" t="str">
        <f>IFERROR(INDEX(القاعدة!C:C,MATCH(ahlamine!A570,القاعدة!$A:$A,0))," ")</f>
        <v xml:space="preserve"> </v>
      </c>
      <c r="D570" s="131" t="str">
        <f>IFERROR(INDEX(القاعدة!D:D,MATCH(ahlamine!A570,القاعدة!$A:$A,0))," ")</f>
        <v xml:space="preserve"> </v>
      </c>
      <c r="E570" s="131" t="str">
        <f>IFERROR(INDEX(القاعدة!E:E,MATCH(ahlamine!A570,القاعدة!$A:$A,0))," ")</f>
        <v xml:space="preserve"> </v>
      </c>
      <c r="F570" s="131" t="str">
        <f>IFERROR(INDEX(القاعدة!F:F,MATCH(ahlamine!A570,القاعدة!$A:$A,0))," ")</f>
        <v xml:space="preserve"> </v>
      </c>
      <c r="G570" s="131" t="str">
        <f>IFERROR(INDEX(القاعدة!G:G,MATCH(ahlamine!A570,القاعدة!$A:$A,0))," ")</f>
        <v xml:space="preserve"> </v>
      </c>
      <c r="H570" s="131" t="str">
        <f>IFERROR(INDEX(القاعدة!H:H,MATCH(ahlamine!A570,القاعدة!$A:$A,0))," ")</f>
        <v xml:space="preserve"> </v>
      </c>
      <c r="I570" s="131" t="str">
        <f>IFERROR(INDEX(القاعدة!I:I,MATCH(ahlamine!A570,القاعدة!$A:$A,0))," ")</f>
        <v xml:space="preserve"> </v>
      </c>
      <c r="J570" s="135" t="str">
        <f>IFERROR(INDEX(القاعدة!J:J,MATCH(ahlamine!A570,القاعدة!$A:$A,0))," ")</f>
        <v xml:space="preserve"> </v>
      </c>
      <c r="K570" s="135" t="str">
        <f>IFERROR(INDEX(القاعدة!L:L,MATCH(ahlamine!A570,القاعدة!$A:$A,0))," ")</f>
        <v xml:space="preserve"> </v>
      </c>
      <c r="L570" s="136" t="str">
        <f t="shared" si="30"/>
        <v/>
      </c>
      <c r="M570" s="31" t="str">
        <f t="shared" si="31"/>
        <v/>
      </c>
      <c r="N570" s="141" t="str">
        <f>IFERROR(RANK(L570,ahlamine31)+COUNTIF($L$10:L570,L570)-1," ")</f>
        <v xml:space="preserve"> </v>
      </c>
      <c r="O570" s="141">
        <v>561</v>
      </c>
      <c r="P570" s="137"/>
    </row>
    <row r="571" spans="1:16" x14ac:dyDescent="0.3">
      <c r="A571" s="140" t="str">
        <f t="shared" si="29"/>
        <v>أهلامين_562</v>
      </c>
      <c r="B571" s="30" t="str">
        <f>C571&amp;"_"&amp;COUNTIF($C$10:$C$10:C571,C571)</f>
        <v xml:space="preserve"> _172</v>
      </c>
      <c r="C571" s="131" t="str">
        <f>IFERROR(INDEX(القاعدة!C:C,MATCH(ahlamine!A571,القاعدة!$A:$A,0))," ")</f>
        <v xml:space="preserve"> </v>
      </c>
      <c r="D571" s="131" t="str">
        <f>IFERROR(INDEX(القاعدة!D:D,MATCH(ahlamine!A571,القاعدة!$A:$A,0))," ")</f>
        <v xml:space="preserve"> </v>
      </c>
      <c r="E571" s="131" t="str">
        <f>IFERROR(INDEX(القاعدة!E:E,MATCH(ahlamine!A571,القاعدة!$A:$A,0))," ")</f>
        <v xml:space="preserve"> </v>
      </c>
      <c r="F571" s="131" t="str">
        <f>IFERROR(INDEX(القاعدة!F:F,MATCH(ahlamine!A571,القاعدة!$A:$A,0))," ")</f>
        <v xml:space="preserve"> </v>
      </c>
      <c r="G571" s="131" t="str">
        <f>IFERROR(INDEX(القاعدة!G:G,MATCH(ahlamine!A571,القاعدة!$A:$A,0))," ")</f>
        <v xml:space="preserve"> </v>
      </c>
      <c r="H571" s="131" t="str">
        <f>IFERROR(INDEX(القاعدة!H:H,MATCH(ahlamine!A571,القاعدة!$A:$A,0))," ")</f>
        <v xml:space="preserve"> </v>
      </c>
      <c r="I571" s="131" t="str">
        <f>IFERROR(INDEX(القاعدة!I:I,MATCH(ahlamine!A571,القاعدة!$A:$A,0))," ")</f>
        <v xml:space="preserve"> </v>
      </c>
      <c r="J571" s="135" t="str">
        <f>IFERROR(INDEX(القاعدة!J:J,MATCH(ahlamine!A571,القاعدة!$A:$A,0))," ")</f>
        <v xml:space="preserve"> </v>
      </c>
      <c r="K571" s="135" t="str">
        <f>IFERROR(INDEX(القاعدة!L:L,MATCH(ahlamine!A571,القاعدة!$A:$A,0))," ")</f>
        <v xml:space="preserve"> </v>
      </c>
      <c r="L571" s="136" t="str">
        <f t="shared" si="30"/>
        <v/>
      </c>
      <c r="M571" s="31" t="str">
        <f t="shared" si="31"/>
        <v/>
      </c>
      <c r="N571" s="141" t="str">
        <f>IFERROR(RANK(L571,ahlamine31)+COUNTIF($L$10:L571,L571)-1," ")</f>
        <v xml:space="preserve"> </v>
      </c>
      <c r="O571" s="141">
        <v>562</v>
      </c>
      <c r="P571" s="137"/>
    </row>
    <row r="572" spans="1:16" x14ac:dyDescent="0.3">
      <c r="A572" s="140" t="str">
        <f t="shared" si="29"/>
        <v>أهلامين_563</v>
      </c>
      <c r="B572" s="30" t="str">
        <f>C572&amp;"_"&amp;COUNTIF($C$10:$C$10:C572,C572)</f>
        <v xml:space="preserve"> _173</v>
      </c>
      <c r="C572" s="131" t="str">
        <f>IFERROR(INDEX(القاعدة!C:C,MATCH(ahlamine!A572,القاعدة!$A:$A,0))," ")</f>
        <v xml:space="preserve"> </v>
      </c>
      <c r="D572" s="131" t="str">
        <f>IFERROR(INDEX(القاعدة!D:D,MATCH(ahlamine!A572,القاعدة!$A:$A,0))," ")</f>
        <v xml:space="preserve"> </v>
      </c>
      <c r="E572" s="131" t="str">
        <f>IFERROR(INDEX(القاعدة!E:E,MATCH(ahlamine!A572,القاعدة!$A:$A,0))," ")</f>
        <v xml:space="preserve"> </v>
      </c>
      <c r="F572" s="131" t="str">
        <f>IFERROR(INDEX(القاعدة!F:F,MATCH(ahlamine!A572,القاعدة!$A:$A,0))," ")</f>
        <v xml:space="preserve"> </v>
      </c>
      <c r="G572" s="131" t="str">
        <f>IFERROR(INDEX(القاعدة!G:G,MATCH(ahlamine!A572,القاعدة!$A:$A,0))," ")</f>
        <v xml:space="preserve"> </v>
      </c>
      <c r="H572" s="131" t="str">
        <f>IFERROR(INDEX(القاعدة!H:H,MATCH(ahlamine!A572,القاعدة!$A:$A,0))," ")</f>
        <v xml:space="preserve"> </v>
      </c>
      <c r="I572" s="131" t="str">
        <f>IFERROR(INDEX(القاعدة!I:I,MATCH(ahlamine!A572,القاعدة!$A:$A,0))," ")</f>
        <v xml:space="preserve"> </v>
      </c>
      <c r="J572" s="135" t="str">
        <f>IFERROR(INDEX(القاعدة!J:J,MATCH(ahlamine!A572,القاعدة!$A:$A,0))," ")</f>
        <v xml:space="preserve"> </v>
      </c>
      <c r="K572" s="135" t="str">
        <f>IFERROR(INDEX(القاعدة!L:L,MATCH(ahlamine!A572,القاعدة!$A:$A,0))," ")</f>
        <v xml:space="preserve"> </v>
      </c>
      <c r="L572" s="136" t="str">
        <f t="shared" si="30"/>
        <v/>
      </c>
      <c r="M572" s="31" t="str">
        <f t="shared" si="31"/>
        <v/>
      </c>
      <c r="N572" s="141" t="str">
        <f>IFERROR(RANK(L572,ahlamine31)+COUNTIF($L$10:L572,L572)-1," ")</f>
        <v xml:space="preserve"> </v>
      </c>
      <c r="O572" s="141">
        <v>563</v>
      </c>
      <c r="P572" s="137"/>
    </row>
    <row r="573" spans="1:16" x14ac:dyDescent="0.3">
      <c r="A573" s="140" t="str">
        <f t="shared" si="29"/>
        <v>أهلامين_564</v>
      </c>
      <c r="B573" s="30" t="str">
        <f>C573&amp;"_"&amp;COUNTIF($C$10:$C$10:C573,C573)</f>
        <v xml:space="preserve"> _174</v>
      </c>
      <c r="C573" s="131" t="str">
        <f>IFERROR(INDEX(القاعدة!C:C,MATCH(ahlamine!A573,القاعدة!$A:$A,0))," ")</f>
        <v xml:space="preserve"> </v>
      </c>
      <c r="D573" s="131" t="str">
        <f>IFERROR(INDEX(القاعدة!D:D,MATCH(ahlamine!A573,القاعدة!$A:$A,0))," ")</f>
        <v xml:space="preserve"> </v>
      </c>
      <c r="E573" s="131" t="str">
        <f>IFERROR(INDEX(القاعدة!E:E,MATCH(ahlamine!A573,القاعدة!$A:$A,0))," ")</f>
        <v xml:space="preserve"> </v>
      </c>
      <c r="F573" s="131" t="str">
        <f>IFERROR(INDEX(القاعدة!F:F,MATCH(ahlamine!A573,القاعدة!$A:$A,0))," ")</f>
        <v xml:space="preserve"> </v>
      </c>
      <c r="G573" s="131" t="str">
        <f>IFERROR(INDEX(القاعدة!G:G,MATCH(ahlamine!A573,القاعدة!$A:$A,0))," ")</f>
        <v xml:space="preserve"> </v>
      </c>
      <c r="H573" s="131" t="str">
        <f>IFERROR(INDEX(القاعدة!H:H,MATCH(ahlamine!A573,القاعدة!$A:$A,0))," ")</f>
        <v xml:space="preserve"> </v>
      </c>
      <c r="I573" s="131" t="str">
        <f>IFERROR(INDEX(القاعدة!I:I,MATCH(ahlamine!A573,القاعدة!$A:$A,0))," ")</f>
        <v xml:space="preserve"> </v>
      </c>
      <c r="J573" s="135" t="str">
        <f>IFERROR(INDEX(القاعدة!J:J,MATCH(ahlamine!A573,القاعدة!$A:$A,0))," ")</f>
        <v xml:space="preserve"> </v>
      </c>
      <c r="K573" s="135" t="str">
        <f>IFERROR(INDEX(القاعدة!L:L,MATCH(ahlamine!A573,القاعدة!$A:$A,0))," ")</f>
        <v xml:space="preserve"> </v>
      </c>
      <c r="L573" s="136" t="str">
        <f t="shared" si="30"/>
        <v/>
      </c>
      <c r="M573" s="31" t="str">
        <f t="shared" si="31"/>
        <v/>
      </c>
      <c r="N573" s="141" t="str">
        <f>IFERROR(RANK(L573,ahlamine31)+COUNTIF($L$10:L573,L573)-1," ")</f>
        <v xml:space="preserve"> </v>
      </c>
      <c r="O573" s="141">
        <v>564</v>
      </c>
      <c r="P573" s="137"/>
    </row>
    <row r="574" spans="1:16" x14ac:dyDescent="0.3">
      <c r="A574" s="140" t="str">
        <f t="shared" si="29"/>
        <v>أهلامين_565</v>
      </c>
      <c r="B574" s="30" t="str">
        <f>C574&amp;"_"&amp;COUNTIF($C$10:$C$10:C574,C574)</f>
        <v xml:space="preserve"> _175</v>
      </c>
      <c r="C574" s="131" t="str">
        <f>IFERROR(INDEX(القاعدة!C:C,MATCH(ahlamine!A574,القاعدة!$A:$A,0))," ")</f>
        <v xml:space="preserve"> </v>
      </c>
      <c r="D574" s="131" t="str">
        <f>IFERROR(INDEX(القاعدة!D:D,MATCH(ahlamine!A574,القاعدة!$A:$A,0))," ")</f>
        <v xml:space="preserve"> </v>
      </c>
      <c r="E574" s="131" t="str">
        <f>IFERROR(INDEX(القاعدة!E:E,MATCH(ahlamine!A574,القاعدة!$A:$A,0))," ")</f>
        <v xml:space="preserve"> </v>
      </c>
      <c r="F574" s="131" t="str">
        <f>IFERROR(INDEX(القاعدة!F:F,MATCH(ahlamine!A574,القاعدة!$A:$A,0))," ")</f>
        <v xml:space="preserve"> </v>
      </c>
      <c r="G574" s="131" t="str">
        <f>IFERROR(INDEX(القاعدة!G:G,MATCH(ahlamine!A574,القاعدة!$A:$A,0))," ")</f>
        <v xml:space="preserve"> </v>
      </c>
      <c r="H574" s="131" t="str">
        <f>IFERROR(INDEX(القاعدة!H:H,MATCH(ahlamine!A574,القاعدة!$A:$A,0))," ")</f>
        <v xml:space="preserve"> </v>
      </c>
      <c r="I574" s="131" t="str">
        <f>IFERROR(INDEX(القاعدة!I:I,MATCH(ahlamine!A574,القاعدة!$A:$A,0))," ")</f>
        <v xml:space="preserve"> </v>
      </c>
      <c r="J574" s="135" t="str">
        <f>IFERROR(INDEX(القاعدة!J:J,MATCH(ahlamine!A574,القاعدة!$A:$A,0))," ")</f>
        <v xml:space="preserve"> </v>
      </c>
      <c r="K574" s="135" t="str">
        <f>IFERROR(INDEX(القاعدة!L:L,MATCH(ahlamine!A574,القاعدة!$A:$A,0))," ")</f>
        <v xml:space="preserve"> </v>
      </c>
      <c r="L574" s="136" t="str">
        <f t="shared" si="30"/>
        <v/>
      </c>
      <c r="M574" s="31" t="str">
        <f t="shared" si="31"/>
        <v/>
      </c>
      <c r="N574" s="141" t="str">
        <f>IFERROR(RANK(L574,ahlamine31)+COUNTIF($L$10:L574,L574)-1," ")</f>
        <v xml:space="preserve"> </v>
      </c>
      <c r="O574" s="141">
        <v>565</v>
      </c>
      <c r="P574" s="137"/>
    </row>
    <row r="575" spans="1:16" x14ac:dyDescent="0.3">
      <c r="A575" s="140" t="str">
        <f t="shared" si="29"/>
        <v>أهلامين_566</v>
      </c>
      <c r="B575" s="30" t="str">
        <f>C575&amp;"_"&amp;COUNTIF($C$10:$C$10:C575,C575)</f>
        <v xml:space="preserve"> _176</v>
      </c>
      <c r="C575" s="131" t="str">
        <f>IFERROR(INDEX(القاعدة!C:C,MATCH(ahlamine!A575,القاعدة!$A:$A,0))," ")</f>
        <v xml:space="preserve"> </v>
      </c>
      <c r="D575" s="131" t="str">
        <f>IFERROR(INDEX(القاعدة!D:D,MATCH(ahlamine!A575,القاعدة!$A:$A,0))," ")</f>
        <v xml:space="preserve"> </v>
      </c>
      <c r="E575" s="131" t="str">
        <f>IFERROR(INDEX(القاعدة!E:E,MATCH(ahlamine!A575,القاعدة!$A:$A,0))," ")</f>
        <v xml:space="preserve"> </v>
      </c>
      <c r="F575" s="131" t="str">
        <f>IFERROR(INDEX(القاعدة!F:F,MATCH(ahlamine!A575,القاعدة!$A:$A,0))," ")</f>
        <v xml:space="preserve"> </v>
      </c>
      <c r="G575" s="131" t="str">
        <f>IFERROR(INDEX(القاعدة!G:G,MATCH(ahlamine!A575,القاعدة!$A:$A,0))," ")</f>
        <v xml:space="preserve"> </v>
      </c>
      <c r="H575" s="131" t="str">
        <f>IFERROR(INDEX(القاعدة!H:H,MATCH(ahlamine!A575,القاعدة!$A:$A,0))," ")</f>
        <v xml:space="preserve"> </v>
      </c>
      <c r="I575" s="131" t="str">
        <f>IFERROR(INDEX(القاعدة!I:I,MATCH(ahlamine!A575,القاعدة!$A:$A,0))," ")</f>
        <v xml:space="preserve"> </v>
      </c>
      <c r="J575" s="135" t="str">
        <f>IFERROR(INDEX(القاعدة!J:J,MATCH(ahlamine!A575,القاعدة!$A:$A,0))," ")</f>
        <v xml:space="preserve"> </v>
      </c>
      <c r="K575" s="135" t="str">
        <f>IFERROR(INDEX(القاعدة!L:L,MATCH(ahlamine!A575,القاعدة!$A:$A,0))," ")</f>
        <v xml:space="preserve"> </v>
      </c>
      <c r="L575" s="136" t="str">
        <f t="shared" si="30"/>
        <v/>
      </c>
      <c r="M575" s="31" t="str">
        <f t="shared" si="31"/>
        <v/>
      </c>
      <c r="N575" s="141" t="str">
        <f>IFERROR(RANK(L575,ahlamine31)+COUNTIF($L$10:L575,L575)-1," ")</f>
        <v xml:space="preserve"> </v>
      </c>
      <c r="O575" s="141">
        <v>566</v>
      </c>
      <c r="P575" s="137"/>
    </row>
    <row r="576" spans="1:16" x14ac:dyDescent="0.3">
      <c r="A576" s="140" t="str">
        <f t="shared" si="29"/>
        <v>أهلامين_567</v>
      </c>
      <c r="B576" s="30" t="str">
        <f>C576&amp;"_"&amp;COUNTIF($C$10:$C$10:C576,C576)</f>
        <v xml:space="preserve"> _177</v>
      </c>
      <c r="C576" s="131" t="str">
        <f>IFERROR(INDEX(القاعدة!C:C,MATCH(ahlamine!A576,القاعدة!$A:$A,0))," ")</f>
        <v xml:space="preserve"> </v>
      </c>
      <c r="D576" s="131" t="str">
        <f>IFERROR(INDEX(القاعدة!D:D,MATCH(ahlamine!A576,القاعدة!$A:$A,0))," ")</f>
        <v xml:space="preserve"> </v>
      </c>
      <c r="E576" s="131" t="str">
        <f>IFERROR(INDEX(القاعدة!E:E,MATCH(ahlamine!A576,القاعدة!$A:$A,0))," ")</f>
        <v xml:space="preserve"> </v>
      </c>
      <c r="F576" s="131" t="str">
        <f>IFERROR(INDEX(القاعدة!F:F,MATCH(ahlamine!A576,القاعدة!$A:$A,0))," ")</f>
        <v xml:space="preserve"> </v>
      </c>
      <c r="G576" s="131" t="str">
        <f>IFERROR(INDEX(القاعدة!G:G,MATCH(ahlamine!A576,القاعدة!$A:$A,0))," ")</f>
        <v xml:space="preserve"> </v>
      </c>
      <c r="H576" s="131" t="str">
        <f>IFERROR(INDEX(القاعدة!H:H,MATCH(ahlamine!A576,القاعدة!$A:$A,0))," ")</f>
        <v xml:space="preserve"> </v>
      </c>
      <c r="I576" s="131" t="str">
        <f>IFERROR(INDEX(القاعدة!I:I,MATCH(ahlamine!A576,القاعدة!$A:$A,0))," ")</f>
        <v xml:space="preserve"> </v>
      </c>
      <c r="J576" s="135" t="str">
        <f>IFERROR(INDEX(القاعدة!J:J,MATCH(ahlamine!A576,القاعدة!$A:$A,0))," ")</f>
        <v xml:space="preserve"> </v>
      </c>
      <c r="K576" s="135" t="str">
        <f>IFERROR(INDEX(القاعدة!L:L,MATCH(ahlamine!A576,القاعدة!$A:$A,0))," ")</f>
        <v xml:space="preserve"> </v>
      </c>
      <c r="L576" s="136" t="str">
        <f t="shared" si="30"/>
        <v/>
      </c>
      <c r="M576" s="31" t="str">
        <f t="shared" si="31"/>
        <v/>
      </c>
      <c r="N576" s="141" t="str">
        <f>IFERROR(RANK(L576,ahlamine31)+COUNTIF($L$10:L576,L576)-1," ")</f>
        <v xml:space="preserve"> </v>
      </c>
      <c r="O576" s="141">
        <v>567</v>
      </c>
      <c r="P576" s="137"/>
    </row>
    <row r="577" spans="1:16" x14ac:dyDescent="0.3">
      <c r="A577" s="140" t="str">
        <f t="shared" si="29"/>
        <v>أهلامين_568</v>
      </c>
      <c r="B577" s="30" t="str">
        <f>C577&amp;"_"&amp;COUNTIF($C$10:$C$10:C577,C577)</f>
        <v xml:space="preserve"> _178</v>
      </c>
      <c r="C577" s="131" t="str">
        <f>IFERROR(INDEX(القاعدة!C:C,MATCH(ahlamine!A577,القاعدة!$A:$A,0))," ")</f>
        <v xml:space="preserve"> </v>
      </c>
      <c r="D577" s="131" t="str">
        <f>IFERROR(INDEX(القاعدة!D:D,MATCH(ahlamine!A577,القاعدة!$A:$A,0))," ")</f>
        <v xml:space="preserve"> </v>
      </c>
      <c r="E577" s="131" t="str">
        <f>IFERROR(INDEX(القاعدة!E:E,MATCH(ahlamine!A577,القاعدة!$A:$A,0))," ")</f>
        <v xml:space="preserve"> </v>
      </c>
      <c r="F577" s="131" t="str">
        <f>IFERROR(INDEX(القاعدة!F:F,MATCH(ahlamine!A577,القاعدة!$A:$A,0))," ")</f>
        <v xml:space="preserve"> </v>
      </c>
      <c r="G577" s="131" t="str">
        <f>IFERROR(INDEX(القاعدة!G:G,MATCH(ahlamine!A577,القاعدة!$A:$A,0))," ")</f>
        <v xml:space="preserve"> </v>
      </c>
      <c r="H577" s="131" t="str">
        <f>IFERROR(INDEX(القاعدة!H:H,MATCH(ahlamine!A577,القاعدة!$A:$A,0))," ")</f>
        <v xml:space="preserve"> </v>
      </c>
      <c r="I577" s="131" t="str">
        <f>IFERROR(INDEX(القاعدة!I:I,MATCH(ahlamine!A577,القاعدة!$A:$A,0))," ")</f>
        <v xml:space="preserve"> </v>
      </c>
      <c r="J577" s="135" t="str">
        <f>IFERROR(INDEX(القاعدة!J:J,MATCH(ahlamine!A577,القاعدة!$A:$A,0))," ")</f>
        <v xml:space="preserve"> </v>
      </c>
      <c r="K577" s="135" t="str">
        <f>IFERROR(INDEX(القاعدة!L:L,MATCH(ahlamine!A577,القاعدة!$A:$A,0))," ")</f>
        <v xml:space="preserve"> </v>
      </c>
      <c r="L577" s="136" t="str">
        <f t="shared" si="30"/>
        <v/>
      </c>
      <c r="M577" s="31" t="str">
        <f t="shared" si="31"/>
        <v/>
      </c>
      <c r="N577" s="141" t="str">
        <f>IFERROR(RANK(L577,ahlamine31)+COUNTIF($L$10:L577,L577)-1," ")</f>
        <v xml:space="preserve"> </v>
      </c>
      <c r="O577" s="141">
        <v>568</v>
      </c>
      <c r="P577" s="137"/>
    </row>
    <row r="578" spans="1:16" x14ac:dyDescent="0.3">
      <c r="A578" s="140" t="str">
        <f t="shared" si="29"/>
        <v>أهلامين_569</v>
      </c>
      <c r="B578" s="30" t="str">
        <f>C578&amp;"_"&amp;COUNTIF($C$10:$C$10:C578,C578)</f>
        <v xml:space="preserve"> _179</v>
      </c>
      <c r="C578" s="131" t="str">
        <f>IFERROR(INDEX(القاعدة!C:C,MATCH(ahlamine!A578,القاعدة!$A:$A,0))," ")</f>
        <v xml:space="preserve"> </v>
      </c>
      <c r="D578" s="131" t="str">
        <f>IFERROR(INDEX(القاعدة!D:D,MATCH(ahlamine!A578,القاعدة!$A:$A,0))," ")</f>
        <v xml:space="preserve"> </v>
      </c>
      <c r="E578" s="131" t="str">
        <f>IFERROR(INDEX(القاعدة!E:E,MATCH(ahlamine!A578,القاعدة!$A:$A,0))," ")</f>
        <v xml:space="preserve"> </v>
      </c>
      <c r="F578" s="131" t="str">
        <f>IFERROR(INDEX(القاعدة!F:F,MATCH(ahlamine!A578,القاعدة!$A:$A,0))," ")</f>
        <v xml:space="preserve"> </v>
      </c>
      <c r="G578" s="131" t="str">
        <f>IFERROR(INDEX(القاعدة!G:G,MATCH(ahlamine!A578,القاعدة!$A:$A,0))," ")</f>
        <v xml:space="preserve"> </v>
      </c>
      <c r="H578" s="131" t="str">
        <f>IFERROR(INDEX(القاعدة!H:H,MATCH(ahlamine!A578,القاعدة!$A:$A,0))," ")</f>
        <v xml:space="preserve"> </v>
      </c>
      <c r="I578" s="131" t="str">
        <f>IFERROR(INDEX(القاعدة!I:I,MATCH(ahlamine!A578,القاعدة!$A:$A,0))," ")</f>
        <v xml:space="preserve"> </v>
      </c>
      <c r="J578" s="135" t="str">
        <f>IFERROR(INDEX(القاعدة!J:J,MATCH(ahlamine!A578,القاعدة!$A:$A,0))," ")</f>
        <v xml:space="preserve"> </v>
      </c>
      <c r="K578" s="135" t="str">
        <f>IFERROR(INDEX(القاعدة!L:L,MATCH(ahlamine!A578,القاعدة!$A:$A,0))," ")</f>
        <v xml:space="preserve"> </v>
      </c>
      <c r="L578" s="136" t="str">
        <f t="shared" si="30"/>
        <v/>
      </c>
      <c r="M578" s="31" t="str">
        <f t="shared" si="31"/>
        <v/>
      </c>
      <c r="N578" s="141" t="str">
        <f>IFERROR(RANK(L578,ahlamine31)+COUNTIF($L$10:L578,L578)-1," ")</f>
        <v xml:space="preserve"> </v>
      </c>
      <c r="O578" s="141">
        <v>569</v>
      </c>
      <c r="P578" s="137"/>
    </row>
    <row r="579" spans="1:16" x14ac:dyDescent="0.3">
      <c r="A579" s="140" t="str">
        <f t="shared" si="29"/>
        <v>أهلامين_570</v>
      </c>
      <c r="B579" s="30" t="str">
        <f>C579&amp;"_"&amp;COUNTIF($C$10:$C$10:C579,C579)</f>
        <v xml:space="preserve"> _180</v>
      </c>
      <c r="C579" s="131" t="str">
        <f>IFERROR(INDEX(القاعدة!C:C,MATCH(ahlamine!A579,القاعدة!$A:$A,0))," ")</f>
        <v xml:space="preserve"> </v>
      </c>
      <c r="D579" s="131" t="str">
        <f>IFERROR(INDEX(القاعدة!D:D,MATCH(ahlamine!A579,القاعدة!$A:$A,0))," ")</f>
        <v xml:space="preserve"> </v>
      </c>
      <c r="E579" s="131" t="str">
        <f>IFERROR(INDEX(القاعدة!E:E,MATCH(ahlamine!A579,القاعدة!$A:$A,0))," ")</f>
        <v xml:space="preserve"> </v>
      </c>
      <c r="F579" s="131" t="str">
        <f>IFERROR(INDEX(القاعدة!F:F,MATCH(ahlamine!A579,القاعدة!$A:$A,0))," ")</f>
        <v xml:space="preserve"> </v>
      </c>
      <c r="G579" s="131" t="str">
        <f>IFERROR(INDEX(القاعدة!G:G,MATCH(ahlamine!A579,القاعدة!$A:$A,0))," ")</f>
        <v xml:space="preserve"> </v>
      </c>
      <c r="H579" s="131" t="str">
        <f>IFERROR(INDEX(القاعدة!H:H,MATCH(ahlamine!A579,القاعدة!$A:$A,0))," ")</f>
        <v xml:space="preserve"> </v>
      </c>
      <c r="I579" s="131" t="str">
        <f>IFERROR(INDEX(القاعدة!I:I,MATCH(ahlamine!A579,القاعدة!$A:$A,0))," ")</f>
        <v xml:space="preserve"> </v>
      </c>
      <c r="J579" s="135" t="str">
        <f>IFERROR(INDEX(القاعدة!J:J,MATCH(ahlamine!A579,القاعدة!$A:$A,0))," ")</f>
        <v xml:space="preserve"> </v>
      </c>
      <c r="K579" s="135" t="str">
        <f>IFERROR(INDEX(القاعدة!L:L,MATCH(ahlamine!A579,القاعدة!$A:$A,0))," ")</f>
        <v xml:space="preserve"> </v>
      </c>
      <c r="L579" s="136" t="str">
        <f t="shared" si="30"/>
        <v/>
      </c>
      <c r="M579" s="31" t="str">
        <f t="shared" si="31"/>
        <v/>
      </c>
      <c r="N579" s="141" t="str">
        <f>IFERROR(RANK(L579,ahlamine31)+COUNTIF($L$10:L579,L579)-1," ")</f>
        <v xml:space="preserve"> </v>
      </c>
      <c r="O579" s="141">
        <v>570</v>
      </c>
      <c r="P579" s="137"/>
    </row>
    <row r="580" spans="1:16" x14ac:dyDescent="0.3">
      <c r="A580" s="140" t="str">
        <f t="shared" si="29"/>
        <v>أهلامين_571</v>
      </c>
      <c r="B580" s="30" t="str">
        <f>C580&amp;"_"&amp;COUNTIF($C$10:$C$10:C580,C580)</f>
        <v xml:space="preserve"> _181</v>
      </c>
      <c r="C580" s="131" t="str">
        <f>IFERROR(INDEX(القاعدة!C:C,MATCH(ahlamine!A580,القاعدة!$A:$A,0))," ")</f>
        <v xml:space="preserve"> </v>
      </c>
      <c r="D580" s="131" t="str">
        <f>IFERROR(INDEX(القاعدة!D:D,MATCH(ahlamine!A580,القاعدة!$A:$A,0))," ")</f>
        <v xml:space="preserve"> </v>
      </c>
      <c r="E580" s="131" t="str">
        <f>IFERROR(INDEX(القاعدة!E:E,MATCH(ahlamine!A580,القاعدة!$A:$A,0))," ")</f>
        <v xml:space="preserve"> </v>
      </c>
      <c r="F580" s="131" t="str">
        <f>IFERROR(INDEX(القاعدة!F:F,MATCH(ahlamine!A580,القاعدة!$A:$A,0))," ")</f>
        <v xml:space="preserve"> </v>
      </c>
      <c r="G580" s="131" t="str">
        <f>IFERROR(INDEX(القاعدة!G:G,MATCH(ahlamine!A580,القاعدة!$A:$A,0))," ")</f>
        <v xml:space="preserve"> </v>
      </c>
      <c r="H580" s="131" t="str">
        <f>IFERROR(INDEX(القاعدة!H:H,MATCH(ahlamine!A580,القاعدة!$A:$A,0))," ")</f>
        <v xml:space="preserve"> </v>
      </c>
      <c r="I580" s="131" t="str">
        <f>IFERROR(INDEX(القاعدة!I:I,MATCH(ahlamine!A580,القاعدة!$A:$A,0))," ")</f>
        <v xml:space="preserve"> </v>
      </c>
      <c r="J580" s="135" t="str">
        <f>IFERROR(INDEX(القاعدة!J:J,MATCH(ahlamine!A580,القاعدة!$A:$A,0))," ")</f>
        <v xml:space="preserve"> </v>
      </c>
      <c r="K580" s="135" t="str">
        <f>IFERROR(INDEX(القاعدة!L:L,MATCH(ahlamine!A580,القاعدة!$A:$A,0))," ")</f>
        <v xml:space="preserve"> </v>
      </c>
      <c r="L580" s="136" t="str">
        <f t="shared" si="30"/>
        <v/>
      </c>
      <c r="M580" s="31" t="str">
        <f t="shared" si="31"/>
        <v/>
      </c>
      <c r="N580" s="141" t="str">
        <f>IFERROR(RANK(L580,ahlamine31)+COUNTIF($L$10:L580,L580)-1," ")</f>
        <v xml:space="preserve"> </v>
      </c>
      <c r="O580" s="141">
        <v>571</v>
      </c>
      <c r="P580" s="137"/>
    </row>
    <row r="581" spans="1:16" x14ac:dyDescent="0.3">
      <c r="A581" s="140" t="str">
        <f t="shared" si="29"/>
        <v>أهلامين_572</v>
      </c>
      <c r="B581" s="30" t="str">
        <f>C581&amp;"_"&amp;COUNTIF($C$10:$C$10:C581,C581)</f>
        <v xml:space="preserve"> _182</v>
      </c>
      <c r="C581" s="131" t="str">
        <f>IFERROR(INDEX(القاعدة!C:C,MATCH(ahlamine!A581,القاعدة!$A:$A,0))," ")</f>
        <v xml:space="preserve"> </v>
      </c>
      <c r="D581" s="131" t="str">
        <f>IFERROR(INDEX(القاعدة!D:D,MATCH(ahlamine!A581,القاعدة!$A:$A,0))," ")</f>
        <v xml:space="preserve"> </v>
      </c>
      <c r="E581" s="131" t="str">
        <f>IFERROR(INDEX(القاعدة!E:E,MATCH(ahlamine!A581,القاعدة!$A:$A,0))," ")</f>
        <v xml:space="preserve"> </v>
      </c>
      <c r="F581" s="131" t="str">
        <f>IFERROR(INDEX(القاعدة!F:F,MATCH(ahlamine!A581,القاعدة!$A:$A,0))," ")</f>
        <v xml:space="preserve"> </v>
      </c>
      <c r="G581" s="131" t="str">
        <f>IFERROR(INDEX(القاعدة!G:G,MATCH(ahlamine!A581,القاعدة!$A:$A,0))," ")</f>
        <v xml:space="preserve"> </v>
      </c>
      <c r="H581" s="131" t="str">
        <f>IFERROR(INDEX(القاعدة!H:H,MATCH(ahlamine!A581,القاعدة!$A:$A,0))," ")</f>
        <v xml:space="preserve"> </v>
      </c>
      <c r="I581" s="131" t="str">
        <f>IFERROR(INDEX(القاعدة!I:I,MATCH(ahlamine!A581,القاعدة!$A:$A,0))," ")</f>
        <v xml:space="preserve"> </v>
      </c>
      <c r="J581" s="135" t="str">
        <f>IFERROR(INDEX(القاعدة!J:J,MATCH(ahlamine!A581,القاعدة!$A:$A,0))," ")</f>
        <v xml:space="preserve"> </v>
      </c>
      <c r="K581" s="135" t="str">
        <f>IFERROR(INDEX(القاعدة!L:L,MATCH(ahlamine!A581,القاعدة!$A:$A,0))," ")</f>
        <v xml:space="preserve"> </v>
      </c>
      <c r="L581" s="136" t="str">
        <f t="shared" si="30"/>
        <v/>
      </c>
      <c r="M581" s="31" t="str">
        <f t="shared" si="31"/>
        <v/>
      </c>
      <c r="N581" s="141" t="str">
        <f>IFERROR(RANK(L581,ahlamine31)+COUNTIF($L$10:L581,L581)-1," ")</f>
        <v xml:space="preserve"> </v>
      </c>
      <c r="O581" s="141">
        <v>572</v>
      </c>
      <c r="P581" s="137"/>
    </row>
    <row r="582" spans="1:16" x14ac:dyDescent="0.3">
      <c r="A582" s="140" t="str">
        <f t="shared" si="29"/>
        <v>أهلامين_573</v>
      </c>
      <c r="B582" s="30" t="str">
        <f>C582&amp;"_"&amp;COUNTIF($C$10:$C$10:C582,C582)</f>
        <v xml:space="preserve"> _183</v>
      </c>
      <c r="C582" s="131" t="str">
        <f>IFERROR(INDEX(القاعدة!C:C,MATCH(ahlamine!A582,القاعدة!$A:$A,0))," ")</f>
        <v xml:space="preserve"> </v>
      </c>
      <c r="D582" s="131" t="str">
        <f>IFERROR(INDEX(القاعدة!D:D,MATCH(ahlamine!A582,القاعدة!$A:$A,0))," ")</f>
        <v xml:space="preserve"> </v>
      </c>
      <c r="E582" s="131" t="str">
        <f>IFERROR(INDEX(القاعدة!E:E,MATCH(ahlamine!A582,القاعدة!$A:$A,0))," ")</f>
        <v xml:space="preserve"> </v>
      </c>
      <c r="F582" s="131" t="str">
        <f>IFERROR(INDEX(القاعدة!F:F,MATCH(ahlamine!A582,القاعدة!$A:$A,0))," ")</f>
        <v xml:space="preserve"> </v>
      </c>
      <c r="G582" s="131" t="str">
        <f>IFERROR(INDEX(القاعدة!G:G,MATCH(ahlamine!A582,القاعدة!$A:$A,0))," ")</f>
        <v xml:space="preserve"> </v>
      </c>
      <c r="H582" s="131" t="str">
        <f>IFERROR(INDEX(القاعدة!H:H,MATCH(ahlamine!A582,القاعدة!$A:$A,0))," ")</f>
        <v xml:space="preserve"> </v>
      </c>
      <c r="I582" s="131" t="str">
        <f>IFERROR(INDEX(القاعدة!I:I,MATCH(ahlamine!A582,القاعدة!$A:$A,0))," ")</f>
        <v xml:space="preserve"> </v>
      </c>
      <c r="J582" s="135" t="str">
        <f>IFERROR(INDEX(القاعدة!J:J,MATCH(ahlamine!A582,القاعدة!$A:$A,0))," ")</f>
        <v xml:space="preserve"> </v>
      </c>
      <c r="K582" s="135" t="str">
        <f>IFERROR(INDEX(القاعدة!L:L,MATCH(ahlamine!A582,القاعدة!$A:$A,0))," ")</f>
        <v xml:space="preserve"> </v>
      </c>
      <c r="L582" s="136" t="str">
        <f t="shared" si="30"/>
        <v/>
      </c>
      <c r="M582" s="31" t="str">
        <f t="shared" si="31"/>
        <v/>
      </c>
      <c r="N582" s="141" t="str">
        <f>IFERROR(RANK(L582,ahlamine31)+COUNTIF($L$10:L582,L582)-1," ")</f>
        <v xml:space="preserve"> </v>
      </c>
      <c r="O582" s="141">
        <v>573</v>
      </c>
      <c r="P582" s="137"/>
    </row>
    <row r="583" spans="1:16" x14ac:dyDescent="0.3">
      <c r="A583" s="140" t="str">
        <f t="shared" si="29"/>
        <v>أهلامين_574</v>
      </c>
      <c r="B583" s="30" t="str">
        <f>C583&amp;"_"&amp;COUNTIF($C$10:$C$10:C583,C583)</f>
        <v xml:space="preserve"> _184</v>
      </c>
      <c r="C583" s="131" t="str">
        <f>IFERROR(INDEX(القاعدة!C:C,MATCH(ahlamine!A583,القاعدة!$A:$A,0))," ")</f>
        <v xml:space="preserve"> </v>
      </c>
      <c r="D583" s="131" t="str">
        <f>IFERROR(INDEX(القاعدة!D:D,MATCH(ahlamine!A583,القاعدة!$A:$A,0))," ")</f>
        <v xml:space="preserve"> </v>
      </c>
      <c r="E583" s="131" t="str">
        <f>IFERROR(INDEX(القاعدة!E:E,MATCH(ahlamine!A583,القاعدة!$A:$A,0))," ")</f>
        <v xml:space="preserve"> </v>
      </c>
      <c r="F583" s="131" t="str">
        <f>IFERROR(INDEX(القاعدة!F:F,MATCH(ahlamine!A583,القاعدة!$A:$A,0))," ")</f>
        <v xml:space="preserve"> </v>
      </c>
      <c r="G583" s="131" t="str">
        <f>IFERROR(INDEX(القاعدة!G:G,MATCH(ahlamine!A583,القاعدة!$A:$A,0))," ")</f>
        <v xml:space="preserve"> </v>
      </c>
      <c r="H583" s="131" t="str">
        <f>IFERROR(INDEX(القاعدة!H:H,MATCH(ahlamine!A583,القاعدة!$A:$A,0))," ")</f>
        <v xml:space="preserve"> </v>
      </c>
      <c r="I583" s="131" t="str">
        <f>IFERROR(INDEX(القاعدة!I:I,MATCH(ahlamine!A583,القاعدة!$A:$A,0))," ")</f>
        <v xml:space="preserve"> </v>
      </c>
      <c r="J583" s="135" t="str">
        <f>IFERROR(INDEX(القاعدة!J:J,MATCH(ahlamine!A583,القاعدة!$A:$A,0))," ")</f>
        <v xml:space="preserve"> </v>
      </c>
      <c r="K583" s="135" t="str">
        <f>IFERROR(INDEX(القاعدة!L:L,MATCH(ahlamine!A583,القاعدة!$A:$A,0))," ")</f>
        <v xml:space="preserve"> </v>
      </c>
      <c r="L583" s="136" t="str">
        <f t="shared" si="30"/>
        <v/>
      </c>
      <c r="M583" s="31" t="str">
        <f t="shared" si="31"/>
        <v/>
      </c>
      <c r="N583" s="141" t="str">
        <f>IFERROR(RANK(L583,ahlamine31)+COUNTIF($L$10:L583,L583)-1," ")</f>
        <v xml:space="preserve"> </v>
      </c>
      <c r="O583" s="141">
        <v>574</v>
      </c>
      <c r="P583" s="137"/>
    </row>
    <row r="584" spans="1:16" x14ac:dyDescent="0.3">
      <c r="A584" s="140" t="str">
        <f t="shared" si="29"/>
        <v>أهلامين_575</v>
      </c>
      <c r="B584" s="30" t="str">
        <f>C584&amp;"_"&amp;COUNTIF($C$10:$C$10:C584,C584)</f>
        <v xml:space="preserve"> _185</v>
      </c>
      <c r="C584" s="131" t="str">
        <f>IFERROR(INDEX(القاعدة!C:C,MATCH(ahlamine!A584,القاعدة!$A:$A,0))," ")</f>
        <v xml:space="preserve"> </v>
      </c>
      <c r="D584" s="131" t="str">
        <f>IFERROR(INDEX(القاعدة!D:D,MATCH(ahlamine!A584,القاعدة!$A:$A,0))," ")</f>
        <v xml:space="preserve"> </v>
      </c>
      <c r="E584" s="131" t="str">
        <f>IFERROR(INDEX(القاعدة!E:E,MATCH(ahlamine!A584,القاعدة!$A:$A,0))," ")</f>
        <v xml:space="preserve"> </v>
      </c>
      <c r="F584" s="131" t="str">
        <f>IFERROR(INDEX(القاعدة!F:F,MATCH(ahlamine!A584,القاعدة!$A:$A,0))," ")</f>
        <v xml:space="preserve"> </v>
      </c>
      <c r="G584" s="131" t="str">
        <f>IFERROR(INDEX(القاعدة!G:G,MATCH(ahlamine!A584,القاعدة!$A:$A,0))," ")</f>
        <v xml:space="preserve"> </v>
      </c>
      <c r="H584" s="131" t="str">
        <f>IFERROR(INDEX(القاعدة!H:H,MATCH(ahlamine!A584,القاعدة!$A:$A,0))," ")</f>
        <v xml:space="preserve"> </v>
      </c>
      <c r="I584" s="131" t="str">
        <f>IFERROR(INDEX(القاعدة!I:I,MATCH(ahlamine!A584,القاعدة!$A:$A,0))," ")</f>
        <v xml:space="preserve"> </v>
      </c>
      <c r="J584" s="135" t="str">
        <f>IFERROR(INDEX(القاعدة!J:J,MATCH(ahlamine!A584,القاعدة!$A:$A,0))," ")</f>
        <v xml:space="preserve"> </v>
      </c>
      <c r="K584" s="135" t="str">
        <f>IFERROR(INDEX(القاعدة!L:L,MATCH(ahlamine!A584,القاعدة!$A:$A,0))," ")</f>
        <v xml:space="preserve"> </v>
      </c>
      <c r="L584" s="136" t="str">
        <f t="shared" si="30"/>
        <v/>
      </c>
      <c r="M584" s="31" t="str">
        <f t="shared" si="31"/>
        <v/>
      </c>
      <c r="N584" s="141" t="str">
        <f>IFERROR(RANK(L584,ahlamine31)+COUNTIF($L$10:L584,L584)-1," ")</f>
        <v xml:space="preserve"> </v>
      </c>
      <c r="O584" s="141">
        <v>575</v>
      </c>
      <c r="P584" s="137"/>
    </row>
    <row r="585" spans="1:16" x14ac:dyDescent="0.3">
      <c r="A585" s="140" t="str">
        <f t="shared" si="29"/>
        <v>أهلامين_576</v>
      </c>
      <c r="B585" s="30" t="str">
        <f>C585&amp;"_"&amp;COUNTIF($C$10:$C$10:C585,C585)</f>
        <v xml:space="preserve"> _186</v>
      </c>
      <c r="C585" s="131" t="str">
        <f>IFERROR(INDEX(القاعدة!C:C,MATCH(ahlamine!A585,القاعدة!$A:$A,0))," ")</f>
        <v xml:space="preserve"> </v>
      </c>
      <c r="D585" s="131" t="str">
        <f>IFERROR(INDEX(القاعدة!D:D,MATCH(ahlamine!A585,القاعدة!$A:$A,0))," ")</f>
        <v xml:space="preserve"> </v>
      </c>
      <c r="E585" s="131" t="str">
        <f>IFERROR(INDEX(القاعدة!E:E,MATCH(ahlamine!A585,القاعدة!$A:$A,0))," ")</f>
        <v xml:space="preserve"> </v>
      </c>
      <c r="F585" s="131" t="str">
        <f>IFERROR(INDEX(القاعدة!F:F,MATCH(ahlamine!A585,القاعدة!$A:$A,0))," ")</f>
        <v xml:space="preserve"> </v>
      </c>
      <c r="G585" s="131" t="str">
        <f>IFERROR(INDEX(القاعدة!G:G,MATCH(ahlamine!A585,القاعدة!$A:$A,0))," ")</f>
        <v xml:space="preserve"> </v>
      </c>
      <c r="H585" s="131" t="str">
        <f>IFERROR(INDEX(القاعدة!H:H,MATCH(ahlamine!A585,القاعدة!$A:$A,0))," ")</f>
        <v xml:space="preserve"> </v>
      </c>
      <c r="I585" s="131" t="str">
        <f>IFERROR(INDEX(القاعدة!I:I,MATCH(ahlamine!A585,القاعدة!$A:$A,0))," ")</f>
        <v xml:space="preserve"> </v>
      </c>
      <c r="J585" s="135" t="str">
        <f>IFERROR(INDEX(القاعدة!J:J,MATCH(ahlamine!A585,القاعدة!$A:$A,0))," ")</f>
        <v xml:space="preserve"> </v>
      </c>
      <c r="K585" s="135" t="str">
        <f>IFERROR(INDEX(القاعدة!L:L,MATCH(ahlamine!A585,القاعدة!$A:$A,0))," ")</f>
        <v xml:space="preserve"> </v>
      </c>
      <c r="L585" s="136" t="str">
        <f t="shared" si="30"/>
        <v/>
      </c>
      <c r="M585" s="31" t="str">
        <f t="shared" si="31"/>
        <v/>
      </c>
      <c r="N585" s="141" t="str">
        <f>IFERROR(RANK(L585,ahlamine31)+COUNTIF($L$10:L585,L585)-1," ")</f>
        <v xml:space="preserve"> </v>
      </c>
      <c r="O585" s="141">
        <v>576</v>
      </c>
      <c r="P585" s="137"/>
    </row>
    <row r="586" spans="1:16" x14ac:dyDescent="0.3">
      <c r="A586" s="140" t="str">
        <f t="shared" si="29"/>
        <v>أهلامين_577</v>
      </c>
      <c r="B586" s="30" t="str">
        <f>C586&amp;"_"&amp;COUNTIF($C$10:$C$10:C586,C586)</f>
        <v xml:space="preserve"> _187</v>
      </c>
      <c r="C586" s="131" t="str">
        <f>IFERROR(INDEX(القاعدة!C:C,MATCH(ahlamine!A586,القاعدة!$A:$A,0))," ")</f>
        <v xml:space="preserve"> </v>
      </c>
      <c r="D586" s="131" t="str">
        <f>IFERROR(INDEX(القاعدة!D:D,MATCH(ahlamine!A586,القاعدة!$A:$A,0))," ")</f>
        <v xml:space="preserve"> </v>
      </c>
      <c r="E586" s="131" t="str">
        <f>IFERROR(INDEX(القاعدة!E:E,MATCH(ahlamine!A586,القاعدة!$A:$A,0))," ")</f>
        <v xml:space="preserve"> </v>
      </c>
      <c r="F586" s="131" t="str">
        <f>IFERROR(INDEX(القاعدة!F:F,MATCH(ahlamine!A586,القاعدة!$A:$A,0))," ")</f>
        <v xml:space="preserve"> </v>
      </c>
      <c r="G586" s="131" t="str">
        <f>IFERROR(INDEX(القاعدة!G:G,MATCH(ahlamine!A586,القاعدة!$A:$A,0))," ")</f>
        <v xml:space="preserve"> </v>
      </c>
      <c r="H586" s="131" t="str">
        <f>IFERROR(INDEX(القاعدة!H:H,MATCH(ahlamine!A586,القاعدة!$A:$A,0))," ")</f>
        <v xml:space="preserve"> </v>
      </c>
      <c r="I586" s="131" t="str">
        <f>IFERROR(INDEX(القاعدة!I:I,MATCH(ahlamine!A586,القاعدة!$A:$A,0))," ")</f>
        <v xml:space="preserve"> </v>
      </c>
      <c r="J586" s="135" t="str">
        <f>IFERROR(INDEX(القاعدة!J:J,MATCH(ahlamine!A586,القاعدة!$A:$A,0))," ")</f>
        <v xml:space="preserve"> </v>
      </c>
      <c r="K586" s="135" t="str">
        <f>IFERROR(INDEX(القاعدة!L:L,MATCH(ahlamine!A586,القاعدة!$A:$A,0))," ")</f>
        <v xml:space="preserve"> </v>
      </c>
      <c r="L586" s="136" t="str">
        <f t="shared" si="30"/>
        <v/>
      </c>
      <c r="M586" s="31" t="str">
        <f t="shared" si="31"/>
        <v/>
      </c>
      <c r="N586" s="141" t="str">
        <f>IFERROR(RANK(L586,ahlamine31)+COUNTIF($L$10:L586,L586)-1," ")</f>
        <v xml:space="preserve"> </v>
      </c>
      <c r="O586" s="141">
        <v>577</v>
      </c>
      <c r="P586" s="137"/>
    </row>
    <row r="587" spans="1:16" x14ac:dyDescent="0.3">
      <c r="A587" s="140" t="str">
        <f t="shared" ref="A587:A650" si="32">$R$6&amp;"_"&amp;O587</f>
        <v>أهلامين_578</v>
      </c>
      <c r="B587" s="30" t="str">
        <f>C587&amp;"_"&amp;COUNTIF($C$10:$C$10:C587,C587)</f>
        <v xml:space="preserve"> _188</v>
      </c>
      <c r="C587" s="131" t="str">
        <f>IFERROR(INDEX(القاعدة!C:C,MATCH(ahlamine!A587,القاعدة!$A:$A,0))," ")</f>
        <v xml:space="preserve"> </v>
      </c>
      <c r="D587" s="131" t="str">
        <f>IFERROR(INDEX(القاعدة!D:D,MATCH(ahlamine!A587,القاعدة!$A:$A,0))," ")</f>
        <v xml:space="preserve"> </v>
      </c>
      <c r="E587" s="131" t="str">
        <f>IFERROR(INDEX(القاعدة!E:E,MATCH(ahlamine!A587,القاعدة!$A:$A,0))," ")</f>
        <v xml:space="preserve"> </v>
      </c>
      <c r="F587" s="131" t="str">
        <f>IFERROR(INDEX(القاعدة!F:F,MATCH(ahlamine!A587,القاعدة!$A:$A,0))," ")</f>
        <v xml:space="preserve"> </v>
      </c>
      <c r="G587" s="131" t="str">
        <f>IFERROR(INDEX(القاعدة!G:G,MATCH(ahlamine!A587,القاعدة!$A:$A,0))," ")</f>
        <v xml:space="preserve"> </v>
      </c>
      <c r="H587" s="131" t="str">
        <f>IFERROR(INDEX(القاعدة!H:H,MATCH(ahlamine!A587,القاعدة!$A:$A,0))," ")</f>
        <v xml:space="preserve"> </v>
      </c>
      <c r="I587" s="131" t="str">
        <f>IFERROR(INDEX(القاعدة!I:I,MATCH(ahlamine!A587,القاعدة!$A:$A,0))," ")</f>
        <v xml:space="preserve"> </v>
      </c>
      <c r="J587" s="135" t="str">
        <f>IFERROR(INDEX(القاعدة!J:J,MATCH(ahlamine!A587,القاعدة!$A:$A,0))," ")</f>
        <v xml:space="preserve"> </v>
      </c>
      <c r="K587" s="135" t="str">
        <f>IFERROR(INDEX(القاعدة!L:L,MATCH(ahlamine!A587,القاعدة!$A:$A,0))," ")</f>
        <v xml:space="preserve"> </v>
      </c>
      <c r="L587" s="136" t="str">
        <f t="shared" ref="L587:L650" si="33">IFERROR(AVERAGE(J587:K587),"")</f>
        <v/>
      </c>
      <c r="M587" s="31" t="str">
        <f t="shared" ref="M587:M650" si="34">IF(ISBLANK(L587)," ",IF(L587&lt;=2.5,"توبيخ",IF(AND(L587&gt;=2.51,L587&lt;=3),"إنذار",IF(AND(L587&gt;=3.001,L587&lt;=4),"تنبيه",IF(AND(L587&gt;=6,L587&lt;=6.99),"لوحة الشرف",IF(AND(L587&gt;=7,L587&lt;=7.99),"تشجيع",IF(AND(L587&gt;=8,L587&lt;=9.99),"تنويه","")))))))</f>
        <v/>
      </c>
      <c r="N587" s="141" t="str">
        <f>IFERROR(RANK(L587,ahlamine31)+COUNTIF($L$10:L587,L587)-1," ")</f>
        <v xml:space="preserve"> </v>
      </c>
      <c r="O587" s="141">
        <v>578</v>
      </c>
      <c r="P587" s="137"/>
    </row>
    <row r="588" spans="1:16" x14ac:dyDescent="0.3">
      <c r="A588" s="140" t="str">
        <f t="shared" si="32"/>
        <v>أهلامين_579</v>
      </c>
      <c r="B588" s="30" t="str">
        <f>C588&amp;"_"&amp;COUNTIF($C$10:$C$10:C588,C588)</f>
        <v xml:space="preserve"> _189</v>
      </c>
      <c r="C588" s="131" t="str">
        <f>IFERROR(INDEX(القاعدة!C:C,MATCH(ahlamine!A588,القاعدة!$A:$A,0))," ")</f>
        <v xml:space="preserve"> </v>
      </c>
      <c r="D588" s="131" t="str">
        <f>IFERROR(INDEX(القاعدة!D:D,MATCH(ahlamine!A588,القاعدة!$A:$A,0))," ")</f>
        <v xml:space="preserve"> </v>
      </c>
      <c r="E588" s="131" t="str">
        <f>IFERROR(INDEX(القاعدة!E:E,MATCH(ahlamine!A588,القاعدة!$A:$A,0))," ")</f>
        <v xml:space="preserve"> </v>
      </c>
      <c r="F588" s="131" t="str">
        <f>IFERROR(INDEX(القاعدة!F:F,MATCH(ahlamine!A588,القاعدة!$A:$A,0))," ")</f>
        <v xml:space="preserve"> </v>
      </c>
      <c r="G588" s="131" t="str">
        <f>IFERROR(INDEX(القاعدة!G:G,MATCH(ahlamine!A588,القاعدة!$A:$A,0))," ")</f>
        <v xml:space="preserve"> </v>
      </c>
      <c r="H588" s="131" t="str">
        <f>IFERROR(INDEX(القاعدة!H:H,MATCH(ahlamine!A588,القاعدة!$A:$A,0))," ")</f>
        <v xml:space="preserve"> </v>
      </c>
      <c r="I588" s="131" t="str">
        <f>IFERROR(INDEX(القاعدة!I:I,MATCH(ahlamine!A588,القاعدة!$A:$A,0))," ")</f>
        <v xml:space="preserve"> </v>
      </c>
      <c r="J588" s="135" t="str">
        <f>IFERROR(INDEX(القاعدة!J:J,MATCH(ahlamine!A588,القاعدة!$A:$A,0))," ")</f>
        <v xml:space="preserve"> </v>
      </c>
      <c r="K588" s="135" t="str">
        <f>IFERROR(INDEX(القاعدة!L:L,MATCH(ahlamine!A588,القاعدة!$A:$A,0))," ")</f>
        <v xml:space="preserve"> </v>
      </c>
      <c r="L588" s="136" t="str">
        <f t="shared" si="33"/>
        <v/>
      </c>
      <c r="M588" s="31" t="str">
        <f t="shared" si="34"/>
        <v/>
      </c>
      <c r="N588" s="141" t="str">
        <f>IFERROR(RANK(L588,ahlamine31)+COUNTIF($L$10:L588,L588)-1," ")</f>
        <v xml:space="preserve"> </v>
      </c>
      <c r="O588" s="141">
        <v>579</v>
      </c>
      <c r="P588" s="137"/>
    </row>
    <row r="589" spans="1:16" x14ac:dyDescent="0.3">
      <c r="A589" s="140" t="str">
        <f t="shared" si="32"/>
        <v>أهلامين_580</v>
      </c>
      <c r="B589" s="30" t="str">
        <f>C589&amp;"_"&amp;COUNTIF($C$10:$C$10:C589,C589)</f>
        <v xml:space="preserve"> _190</v>
      </c>
      <c r="C589" s="131" t="str">
        <f>IFERROR(INDEX(القاعدة!C:C,MATCH(ahlamine!A589,القاعدة!$A:$A,0))," ")</f>
        <v xml:space="preserve"> </v>
      </c>
      <c r="D589" s="131" t="str">
        <f>IFERROR(INDEX(القاعدة!D:D,MATCH(ahlamine!A589,القاعدة!$A:$A,0))," ")</f>
        <v xml:space="preserve"> </v>
      </c>
      <c r="E589" s="131" t="str">
        <f>IFERROR(INDEX(القاعدة!E:E,MATCH(ahlamine!A589,القاعدة!$A:$A,0))," ")</f>
        <v xml:space="preserve"> </v>
      </c>
      <c r="F589" s="131" t="str">
        <f>IFERROR(INDEX(القاعدة!F:F,MATCH(ahlamine!A589,القاعدة!$A:$A,0))," ")</f>
        <v xml:space="preserve"> </v>
      </c>
      <c r="G589" s="131" t="str">
        <f>IFERROR(INDEX(القاعدة!G:G,MATCH(ahlamine!A589,القاعدة!$A:$A,0))," ")</f>
        <v xml:space="preserve"> </v>
      </c>
      <c r="H589" s="131" t="str">
        <f>IFERROR(INDEX(القاعدة!H:H,MATCH(ahlamine!A589,القاعدة!$A:$A,0))," ")</f>
        <v xml:space="preserve"> </v>
      </c>
      <c r="I589" s="131" t="str">
        <f>IFERROR(INDEX(القاعدة!I:I,MATCH(ahlamine!A589,القاعدة!$A:$A,0))," ")</f>
        <v xml:space="preserve"> </v>
      </c>
      <c r="J589" s="135" t="str">
        <f>IFERROR(INDEX(القاعدة!J:J,MATCH(ahlamine!A589,القاعدة!$A:$A,0))," ")</f>
        <v xml:space="preserve"> </v>
      </c>
      <c r="K589" s="135" t="str">
        <f>IFERROR(INDEX(القاعدة!L:L,MATCH(ahlamine!A589,القاعدة!$A:$A,0))," ")</f>
        <v xml:space="preserve"> </v>
      </c>
      <c r="L589" s="136" t="str">
        <f t="shared" si="33"/>
        <v/>
      </c>
      <c r="M589" s="31" t="str">
        <f t="shared" si="34"/>
        <v/>
      </c>
      <c r="N589" s="141" t="str">
        <f>IFERROR(RANK(L589,ahlamine31)+COUNTIF($L$10:L589,L589)-1," ")</f>
        <v xml:space="preserve"> </v>
      </c>
      <c r="O589" s="141">
        <v>580</v>
      </c>
      <c r="P589" s="137"/>
    </row>
    <row r="590" spans="1:16" x14ac:dyDescent="0.3">
      <c r="A590" s="140" t="str">
        <f t="shared" si="32"/>
        <v>أهلامين_581</v>
      </c>
      <c r="B590" s="30" t="str">
        <f>C590&amp;"_"&amp;COUNTIF($C$10:$C$10:C590,C590)</f>
        <v xml:space="preserve"> _191</v>
      </c>
      <c r="C590" s="131" t="str">
        <f>IFERROR(INDEX(القاعدة!C:C,MATCH(ahlamine!A590,القاعدة!$A:$A,0))," ")</f>
        <v xml:space="preserve"> </v>
      </c>
      <c r="D590" s="131" t="str">
        <f>IFERROR(INDEX(القاعدة!D:D,MATCH(ahlamine!A590,القاعدة!$A:$A,0))," ")</f>
        <v xml:space="preserve"> </v>
      </c>
      <c r="E590" s="131" t="str">
        <f>IFERROR(INDEX(القاعدة!E:E,MATCH(ahlamine!A590,القاعدة!$A:$A,0))," ")</f>
        <v xml:space="preserve"> </v>
      </c>
      <c r="F590" s="131" t="str">
        <f>IFERROR(INDEX(القاعدة!F:F,MATCH(ahlamine!A590,القاعدة!$A:$A,0))," ")</f>
        <v xml:space="preserve"> </v>
      </c>
      <c r="G590" s="131" t="str">
        <f>IFERROR(INDEX(القاعدة!G:G,MATCH(ahlamine!A590,القاعدة!$A:$A,0))," ")</f>
        <v xml:space="preserve"> </v>
      </c>
      <c r="H590" s="131" t="str">
        <f>IFERROR(INDEX(القاعدة!H:H,MATCH(ahlamine!A590,القاعدة!$A:$A,0))," ")</f>
        <v xml:space="preserve"> </v>
      </c>
      <c r="I590" s="131" t="str">
        <f>IFERROR(INDEX(القاعدة!I:I,MATCH(ahlamine!A590,القاعدة!$A:$A,0))," ")</f>
        <v xml:space="preserve"> </v>
      </c>
      <c r="J590" s="135" t="str">
        <f>IFERROR(INDEX(القاعدة!J:J,MATCH(ahlamine!A590,القاعدة!$A:$A,0))," ")</f>
        <v xml:space="preserve"> </v>
      </c>
      <c r="K590" s="135" t="str">
        <f>IFERROR(INDEX(القاعدة!L:L,MATCH(ahlamine!A590,القاعدة!$A:$A,0))," ")</f>
        <v xml:space="preserve"> </v>
      </c>
      <c r="L590" s="136" t="str">
        <f t="shared" si="33"/>
        <v/>
      </c>
      <c r="M590" s="31" t="str">
        <f t="shared" si="34"/>
        <v/>
      </c>
      <c r="N590" s="141" t="str">
        <f>IFERROR(RANK(L590,ahlamine31)+COUNTIF($L$10:L590,L590)-1," ")</f>
        <v xml:space="preserve"> </v>
      </c>
      <c r="O590" s="141">
        <v>581</v>
      </c>
      <c r="P590" s="137"/>
    </row>
    <row r="591" spans="1:16" x14ac:dyDescent="0.3">
      <c r="A591" s="140" t="str">
        <f t="shared" si="32"/>
        <v>أهلامين_582</v>
      </c>
      <c r="B591" s="30" t="str">
        <f>C591&amp;"_"&amp;COUNTIF($C$10:$C$10:C591,C591)</f>
        <v xml:space="preserve"> _192</v>
      </c>
      <c r="C591" s="131" t="str">
        <f>IFERROR(INDEX(القاعدة!C:C,MATCH(ahlamine!A591,القاعدة!$A:$A,0))," ")</f>
        <v xml:space="preserve"> </v>
      </c>
      <c r="D591" s="131" t="str">
        <f>IFERROR(INDEX(القاعدة!D:D,MATCH(ahlamine!A591,القاعدة!$A:$A,0))," ")</f>
        <v xml:space="preserve"> </v>
      </c>
      <c r="E591" s="131" t="str">
        <f>IFERROR(INDEX(القاعدة!E:E,MATCH(ahlamine!A591,القاعدة!$A:$A,0))," ")</f>
        <v xml:space="preserve"> </v>
      </c>
      <c r="F591" s="131" t="str">
        <f>IFERROR(INDEX(القاعدة!F:F,MATCH(ahlamine!A591,القاعدة!$A:$A,0))," ")</f>
        <v xml:space="preserve"> </v>
      </c>
      <c r="G591" s="131" t="str">
        <f>IFERROR(INDEX(القاعدة!G:G,MATCH(ahlamine!A591,القاعدة!$A:$A,0))," ")</f>
        <v xml:space="preserve"> </v>
      </c>
      <c r="H591" s="131" t="str">
        <f>IFERROR(INDEX(القاعدة!H:H,MATCH(ahlamine!A591,القاعدة!$A:$A,0))," ")</f>
        <v xml:space="preserve"> </v>
      </c>
      <c r="I591" s="131" t="str">
        <f>IFERROR(INDEX(القاعدة!I:I,MATCH(ahlamine!A591,القاعدة!$A:$A,0))," ")</f>
        <v xml:space="preserve"> </v>
      </c>
      <c r="J591" s="135" t="str">
        <f>IFERROR(INDEX(القاعدة!J:J,MATCH(ahlamine!A591,القاعدة!$A:$A,0))," ")</f>
        <v xml:space="preserve"> </v>
      </c>
      <c r="K591" s="135" t="str">
        <f>IFERROR(INDEX(القاعدة!L:L,MATCH(ahlamine!A591,القاعدة!$A:$A,0))," ")</f>
        <v xml:space="preserve"> </v>
      </c>
      <c r="L591" s="136" t="str">
        <f t="shared" si="33"/>
        <v/>
      </c>
      <c r="M591" s="31" t="str">
        <f t="shared" si="34"/>
        <v/>
      </c>
      <c r="N591" s="141" t="str">
        <f>IFERROR(RANK(L591,ahlamine31)+COUNTIF($L$10:L591,L591)-1," ")</f>
        <v xml:space="preserve"> </v>
      </c>
      <c r="O591" s="141">
        <v>582</v>
      </c>
      <c r="P591" s="137"/>
    </row>
    <row r="592" spans="1:16" x14ac:dyDescent="0.3">
      <c r="A592" s="140" t="str">
        <f t="shared" si="32"/>
        <v>أهلامين_583</v>
      </c>
      <c r="B592" s="30" t="str">
        <f>C592&amp;"_"&amp;COUNTIF($C$10:$C$10:C592,C592)</f>
        <v xml:space="preserve"> _193</v>
      </c>
      <c r="C592" s="131" t="str">
        <f>IFERROR(INDEX(القاعدة!C:C,MATCH(ahlamine!A592,القاعدة!$A:$A,0))," ")</f>
        <v xml:space="preserve"> </v>
      </c>
      <c r="D592" s="131" t="str">
        <f>IFERROR(INDEX(القاعدة!D:D,MATCH(ahlamine!A592,القاعدة!$A:$A,0))," ")</f>
        <v xml:space="preserve"> </v>
      </c>
      <c r="E592" s="131" t="str">
        <f>IFERROR(INDEX(القاعدة!E:E,MATCH(ahlamine!A592,القاعدة!$A:$A,0))," ")</f>
        <v xml:space="preserve"> </v>
      </c>
      <c r="F592" s="131" t="str">
        <f>IFERROR(INDEX(القاعدة!F:F,MATCH(ahlamine!A592,القاعدة!$A:$A,0))," ")</f>
        <v xml:space="preserve"> </v>
      </c>
      <c r="G592" s="131" t="str">
        <f>IFERROR(INDEX(القاعدة!G:G,MATCH(ahlamine!A592,القاعدة!$A:$A,0))," ")</f>
        <v xml:space="preserve"> </v>
      </c>
      <c r="H592" s="131" t="str">
        <f>IFERROR(INDEX(القاعدة!H:H,MATCH(ahlamine!A592,القاعدة!$A:$A,0))," ")</f>
        <v xml:space="preserve"> </v>
      </c>
      <c r="I592" s="131" t="str">
        <f>IFERROR(INDEX(القاعدة!I:I,MATCH(ahlamine!A592,القاعدة!$A:$A,0))," ")</f>
        <v xml:space="preserve"> </v>
      </c>
      <c r="J592" s="135" t="str">
        <f>IFERROR(INDEX(القاعدة!J:J,MATCH(ahlamine!A592,القاعدة!$A:$A,0))," ")</f>
        <v xml:space="preserve"> </v>
      </c>
      <c r="K592" s="135" t="str">
        <f>IFERROR(INDEX(القاعدة!L:L,MATCH(ahlamine!A592,القاعدة!$A:$A,0))," ")</f>
        <v xml:space="preserve"> </v>
      </c>
      <c r="L592" s="136" t="str">
        <f t="shared" si="33"/>
        <v/>
      </c>
      <c r="M592" s="31" t="str">
        <f t="shared" si="34"/>
        <v/>
      </c>
      <c r="N592" s="141" t="str">
        <f>IFERROR(RANK(L592,ahlamine31)+COUNTIF($L$10:L592,L592)-1," ")</f>
        <v xml:space="preserve"> </v>
      </c>
      <c r="O592" s="141">
        <v>583</v>
      </c>
      <c r="P592" s="137"/>
    </row>
    <row r="593" spans="1:16" x14ac:dyDescent="0.3">
      <c r="A593" s="140" t="str">
        <f t="shared" si="32"/>
        <v>أهلامين_584</v>
      </c>
      <c r="B593" s="30" t="str">
        <f>C593&amp;"_"&amp;COUNTIF($C$10:$C$10:C593,C593)</f>
        <v xml:space="preserve"> _194</v>
      </c>
      <c r="C593" s="131" t="str">
        <f>IFERROR(INDEX(القاعدة!C:C,MATCH(ahlamine!A593,القاعدة!$A:$A,0))," ")</f>
        <v xml:space="preserve"> </v>
      </c>
      <c r="D593" s="131" t="str">
        <f>IFERROR(INDEX(القاعدة!D:D,MATCH(ahlamine!A593,القاعدة!$A:$A,0))," ")</f>
        <v xml:space="preserve"> </v>
      </c>
      <c r="E593" s="131" t="str">
        <f>IFERROR(INDEX(القاعدة!E:E,MATCH(ahlamine!A593,القاعدة!$A:$A,0))," ")</f>
        <v xml:space="preserve"> </v>
      </c>
      <c r="F593" s="131" t="str">
        <f>IFERROR(INDEX(القاعدة!F:F,MATCH(ahlamine!A593,القاعدة!$A:$A,0))," ")</f>
        <v xml:space="preserve"> </v>
      </c>
      <c r="G593" s="131" t="str">
        <f>IFERROR(INDEX(القاعدة!G:G,MATCH(ahlamine!A593,القاعدة!$A:$A,0))," ")</f>
        <v xml:space="preserve"> </v>
      </c>
      <c r="H593" s="131" t="str">
        <f>IFERROR(INDEX(القاعدة!H:H,MATCH(ahlamine!A593,القاعدة!$A:$A,0))," ")</f>
        <v xml:space="preserve"> </v>
      </c>
      <c r="I593" s="131" t="str">
        <f>IFERROR(INDEX(القاعدة!I:I,MATCH(ahlamine!A593,القاعدة!$A:$A,0))," ")</f>
        <v xml:space="preserve"> </v>
      </c>
      <c r="J593" s="135" t="str">
        <f>IFERROR(INDEX(القاعدة!J:J,MATCH(ahlamine!A593,القاعدة!$A:$A,0))," ")</f>
        <v xml:space="preserve"> </v>
      </c>
      <c r="K593" s="135" t="str">
        <f>IFERROR(INDEX(القاعدة!L:L,MATCH(ahlamine!A593,القاعدة!$A:$A,0))," ")</f>
        <v xml:space="preserve"> </v>
      </c>
      <c r="L593" s="136" t="str">
        <f t="shared" si="33"/>
        <v/>
      </c>
      <c r="M593" s="31" t="str">
        <f t="shared" si="34"/>
        <v/>
      </c>
      <c r="N593" s="141" t="str">
        <f>IFERROR(RANK(L593,ahlamine31)+COUNTIF($L$10:L593,L593)-1," ")</f>
        <v xml:space="preserve"> </v>
      </c>
      <c r="O593" s="141">
        <v>584</v>
      </c>
      <c r="P593" s="137"/>
    </row>
    <row r="594" spans="1:16" x14ac:dyDescent="0.3">
      <c r="A594" s="140" t="str">
        <f t="shared" si="32"/>
        <v>أهلامين_585</v>
      </c>
      <c r="B594" s="30" t="str">
        <f>C594&amp;"_"&amp;COUNTIF($C$10:$C$10:C594,C594)</f>
        <v xml:space="preserve"> _195</v>
      </c>
      <c r="C594" s="131" t="str">
        <f>IFERROR(INDEX(القاعدة!C:C,MATCH(ahlamine!A594,القاعدة!$A:$A,0))," ")</f>
        <v xml:space="preserve"> </v>
      </c>
      <c r="D594" s="131" t="str">
        <f>IFERROR(INDEX(القاعدة!D:D,MATCH(ahlamine!A594,القاعدة!$A:$A,0))," ")</f>
        <v xml:space="preserve"> </v>
      </c>
      <c r="E594" s="131" t="str">
        <f>IFERROR(INDEX(القاعدة!E:E,MATCH(ahlamine!A594,القاعدة!$A:$A,0))," ")</f>
        <v xml:space="preserve"> </v>
      </c>
      <c r="F594" s="131" t="str">
        <f>IFERROR(INDEX(القاعدة!F:F,MATCH(ahlamine!A594,القاعدة!$A:$A,0))," ")</f>
        <v xml:space="preserve"> </v>
      </c>
      <c r="G594" s="131" t="str">
        <f>IFERROR(INDEX(القاعدة!G:G,MATCH(ahlamine!A594,القاعدة!$A:$A,0))," ")</f>
        <v xml:space="preserve"> </v>
      </c>
      <c r="H594" s="131" t="str">
        <f>IFERROR(INDEX(القاعدة!H:H,MATCH(ahlamine!A594,القاعدة!$A:$A,0))," ")</f>
        <v xml:space="preserve"> </v>
      </c>
      <c r="I594" s="131" t="str">
        <f>IFERROR(INDEX(القاعدة!I:I,MATCH(ahlamine!A594,القاعدة!$A:$A,0))," ")</f>
        <v xml:space="preserve"> </v>
      </c>
      <c r="J594" s="135" t="str">
        <f>IFERROR(INDEX(القاعدة!J:J,MATCH(ahlamine!A594,القاعدة!$A:$A,0))," ")</f>
        <v xml:space="preserve"> </v>
      </c>
      <c r="K594" s="135" t="str">
        <f>IFERROR(INDEX(القاعدة!L:L,MATCH(ahlamine!A594,القاعدة!$A:$A,0))," ")</f>
        <v xml:space="preserve"> </v>
      </c>
      <c r="L594" s="136" t="str">
        <f t="shared" si="33"/>
        <v/>
      </c>
      <c r="M594" s="31" t="str">
        <f t="shared" si="34"/>
        <v/>
      </c>
      <c r="N594" s="141" t="str">
        <f>IFERROR(RANK(L594,ahlamine31)+COUNTIF($L$10:L594,L594)-1," ")</f>
        <v xml:space="preserve"> </v>
      </c>
      <c r="O594" s="141">
        <v>585</v>
      </c>
      <c r="P594" s="137"/>
    </row>
    <row r="595" spans="1:16" x14ac:dyDescent="0.3">
      <c r="A595" s="140" t="str">
        <f t="shared" si="32"/>
        <v>أهلامين_586</v>
      </c>
      <c r="B595" s="30" t="str">
        <f>C595&amp;"_"&amp;COUNTIF($C$10:$C$10:C595,C595)</f>
        <v xml:space="preserve"> _196</v>
      </c>
      <c r="C595" s="131" t="str">
        <f>IFERROR(INDEX(القاعدة!C:C,MATCH(ahlamine!A595,القاعدة!$A:$A,0))," ")</f>
        <v xml:space="preserve"> </v>
      </c>
      <c r="D595" s="131" t="str">
        <f>IFERROR(INDEX(القاعدة!D:D,MATCH(ahlamine!A595,القاعدة!$A:$A,0))," ")</f>
        <v xml:space="preserve"> </v>
      </c>
      <c r="E595" s="131" t="str">
        <f>IFERROR(INDEX(القاعدة!E:E,MATCH(ahlamine!A595,القاعدة!$A:$A,0))," ")</f>
        <v xml:space="preserve"> </v>
      </c>
      <c r="F595" s="131" t="str">
        <f>IFERROR(INDEX(القاعدة!F:F,MATCH(ahlamine!A595,القاعدة!$A:$A,0))," ")</f>
        <v xml:space="preserve"> </v>
      </c>
      <c r="G595" s="131" t="str">
        <f>IFERROR(INDEX(القاعدة!G:G,MATCH(ahlamine!A595,القاعدة!$A:$A,0))," ")</f>
        <v xml:space="preserve"> </v>
      </c>
      <c r="H595" s="131" t="str">
        <f>IFERROR(INDEX(القاعدة!H:H,MATCH(ahlamine!A595,القاعدة!$A:$A,0))," ")</f>
        <v xml:space="preserve"> </v>
      </c>
      <c r="I595" s="131" t="str">
        <f>IFERROR(INDEX(القاعدة!I:I,MATCH(ahlamine!A595,القاعدة!$A:$A,0))," ")</f>
        <v xml:space="preserve"> </v>
      </c>
      <c r="J595" s="135" t="str">
        <f>IFERROR(INDEX(القاعدة!J:J,MATCH(ahlamine!A595,القاعدة!$A:$A,0))," ")</f>
        <v xml:space="preserve"> </v>
      </c>
      <c r="K595" s="135" t="str">
        <f>IFERROR(INDEX(القاعدة!L:L,MATCH(ahlamine!A595,القاعدة!$A:$A,0))," ")</f>
        <v xml:space="preserve"> </v>
      </c>
      <c r="L595" s="136" t="str">
        <f t="shared" si="33"/>
        <v/>
      </c>
      <c r="M595" s="31" t="str">
        <f t="shared" si="34"/>
        <v/>
      </c>
      <c r="N595" s="141" t="str">
        <f>IFERROR(RANK(L595,ahlamine31)+COUNTIF($L$10:L595,L595)-1," ")</f>
        <v xml:space="preserve"> </v>
      </c>
      <c r="O595" s="141">
        <v>586</v>
      </c>
      <c r="P595" s="137"/>
    </row>
    <row r="596" spans="1:16" x14ac:dyDescent="0.3">
      <c r="A596" s="140" t="str">
        <f t="shared" si="32"/>
        <v>أهلامين_587</v>
      </c>
      <c r="B596" s="30" t="str">
        <f>C596&amp;"_"&amp;COUNTIF($C$10:$C$10:C596,C596)</f>
        <v xml:space="preserve"> _197</v>
      </c>
      <c r="C596" s="131" t="str">
        <f>IFERROR(INDEX(القاعدة!C:C,MATCH(ahlamine!A596,القاعدة!$A:$A,0))," ")</f>
        <v xml:space="preserve"> </v>
      </c>
      <c r="D596" s="131" t="str">
        <f>IFERROR(INDEX(القاعدة!D:D,MATCH(ahlamine!A596,القاعدة!$A:$A,0))," ")</f>
        <v xml:space="preserve"> </v>
      </c>
      <c r="E596" s="131" t="str">
        <f>IFERROR(INDEX(القاعدة!E:E,MATCH(ahlamine!A596,القاعدة!$A:$A,0))," ")</f>
        <v xml:space="preserve"> </v>
      </c>
      <c r="F596" s="131" t="str">
        <f>IFERROR(INDEX(القاعدة!F:F,MATCH(ahlamine!A596,القاعدة!$A:$A,0))," ")</f>
        <v xml:space="preserve"> </v>
      </c>
      <c r="G596" s="131" t="str">
        <f>IFERROR(INDEX(القاعدة!G:G,MATCH(ahlamine!A596,القاعدة!$A:$A,0))," ")</f>
        <v xml:space="preserve"> </v>
      </c>
      <c r="H596" s="131" t="str">
        <f>IFERROR(INDEX(القاعدة!H:H,MATCH(ahlamine!A596,القاعدة!$A:$A,0))," ")</f>
        <v xml:space="preserve"> </v>
      </c>
      <c r="I596" s="131" t="str">
        <f>IFERROR(INDEX(القاعدة!I:I,MATCH(ahlamine!A596,القاعدة!$A:$A,0))," ")</f>
        <v xml:space="preserve"> </v>
      </c>
      <c r="J596" s="135" t="str">
        <f>IFERROR(INDEX(القاعدة!J:J,MATCH(ahlamine!A596,القاعدة!$A:$A,0))," ")</f>
        <v xml:space="preserve"> </v>
      </c>
      <c r="K596" s="135" t="str">
        <f>IFERROR(INDEX(القاعدة!L:L,MATCH(ahlamine!A596,القاعدة!$A:$A,0))," ")</f>
        <v xml:space="preserve"> </v>
      </c>
      <c r="L596" s="136" t="str">
        <f t="shared" si="33"/>
        <v/>
      </c>
      <c r="M596" s="31" t="str">
        <f t="shared" si="34"/>
        <v/>
      </c>
      <c r="N596" s="141" t="str">
        <f>IFERROR(RANK(L596,ahlamine31)+COUNTIF($L$10:L596,L596)-1," ")</f>
        <v xml:space="preserve"> </v>
      </c>
      <c r="O596" s="141">
        <v>587</v>
      </c>
      <c r="P596" s="137"/>
    </row>
    <row r="597" spans="1:16" x14ac:dyDescent="0.3">
      <c r="A597" s="140" t="str">
        <f t="shared" si="32"/>
        <v>أهلامين_588</v>
      </c>
      <c r="B597" s="30" t="str">
        <f>C597&amp;"_"&amp;COUNTIF($C$10:$C$10:C597,C597)</f>
        <v xml:space="preserve"> _198</v>
      </c>
      <c r="C597" s="131" t="str">
        <f>IFERROR(INDEX(القاعدة!C:C,MATCH(ahlamine!A597,القاعدة!$A:$A,0))," ")</f>
        <v xml:space="preserve"> </v>
      </c>
      <c r="D597" s="131" t="str">
        <f>IFERROR(INDEX(القاعدة!D:D,MATCH(ahlamine!A597,القاعدة!$A:$A,0))," ")</f>
        <v xml:space="preserve"> </v>
      </c>
      <c r="E597" s="131" t="str">
        <f>IFERROR(INDEX(القاعدة!E:E,MATCH(ahlamine!A597,القاعدة!$A:$A,0))," ")</f>
        <v xml:space="preserve"> </v>
      </c>
      <c r="F597" s="131" t="str">
        <f>IFERROR(INDEX(القاعدة!F:F,MATCH(ahlamine!A597,القاعدة!$A:$A,0))," ")</f>
        <v xml:space="preserve"> </v>
      </c>
      <c r="G597" s="131" t="str">
        <f>IFERROR(INDEX(القاعدة!G:G,MATCH(ahlamine!A597,القاعدة!$A:$A,0))," ")</f>
        <v xml:space="preserve"> </v>
      </c>
      <c r="H597" s="131" t="str">
        <f>IFERROR(INDEX(القاعدة!H:H,MATCH(ahlamine!A597,القاعدة!$A:$A,0))," ")</f>
        <v xml:space="preserve"> </v>
      </c>
      <c r="I597" s="131" t="str">
        <f>IFERROR(INDEX(القاعدة!I:I,MATCH(ahlamine!A597,القاعدة!$A:$A,0))," ")</f>
        <v xml:space="preserve"> </v>
      </c>
      <c r="J597" s="135" t="str">
        <f>IFERROR(INDEX(القاعدة!J:J,MATCH(ahlamine!A597,القاعدة!$A:$A,0))," ")</f>
        <v xml:space="preserve"> </v>
      </c>
      <c r="K597" s="135" t="str">
        <f>IFERROR(INDEX(القاعدة!L:L,MATCH(ahlamine!A597,القاعدة!$A:$A,0))," ")</f>
        <v xml:space="preserve"> </v>
      </c>
      <c r="L597" s="136" t="str">
        <f t="shared" si="33"/>
        <v/>
      </c>
      <c r="M597" s="31" t="str">
        <f t="shared" si="34"/>
        <v/>
      </c>
      <c r="N597" s="141" t="str">
        <f>IFERROR(RANK(L597,ahlamine31)+COUNTIF($L$10:L597,L597)-1," ")</f>
        <v xml:space="preserve"> </v>
      </c>
      <c r="O597" s="141">
        <v>588</v>
      </c>
      <c r="P597" s="137"/>
    </row>
    <row r="598" spans="1:16" x14ac:dyDescent="0.3">
      <c r="A598" s="140" t="str">
        <f t="shared" si="32"/>
        <v>أهلامين_589</v>
      </c>
      <c r="B598" s="30" t="str">
        <f>C598&amp;"_"&amp;COUNTIF($C$10:$C$10:C598,C598)</f>
        <v xml:space="preserve"> _199</v>
      </c>
      <c r="C598" s="131" t="str">
        <f>IFERROR(INDEX(القاعدة!C:C,MATCH(ahlamine!A598,القاعدة!$A:$A,0))," ")</f>
        <v xml:space="preserve"> </v>
      </c>
      <c r="D598" s="131" t="str">
        <f>IFERROR(INDEX(القاعدة!D:D,MATCH(ahlamine!A598,القاعدة!$A:$A,0))," ")</f>
        <v xml:space="preserve"> </v>
      </c>
      <c r="E598" s="131" t="str">
        <f>IFERROR(INDEX(القاعدة!E:E,MATCH(ahlamine!A598,القاعدة!$A:$A,0))," ")</f>
        <v xml:space="preserve"> </v>
      </c>
      <c r="F598" s="131" t="str">
        <f>IFERROR(INDEX(القاعدة!F:F,MATCH(ahlamine!A598,القاعدة!$A:$A,0))," ")</f>
        <v xml:space="preserve"> </v>
      </c>
      <c r="G598" s="131" t="str">
        <f>IFERROR(INDEX(القاعدة!G:G,MATCH(ahlamine!A598,القاعدة!$A:$A,0))," ")</f>
        <v xml:space="preserve"> </v>
      </c>
      <c r="H598" s="131" t="str">
        <f>IFERROR(INDEX(القاعدة!H:H,MATCH(ahlamine!A598,القاعدة!$A:$A,0))," ")</f>
        <v xml:space="preserve"> </v>
      </c>
      <c r="I598" s="131" t="str">
        <f>IFERROR(INDEX(القاعدة!I:I,MATCH(ahlamine!A598,القاعدة!$A:$A,0))," ")</f>
        <v xml:space="preserve"> </v>
      </c>
      <c r="J598" s="135" t="str">
        <f>IFERROR(INDEX(القاعدة!J:J,MATCH(ahlamine!A598,القاعدة!$A:$A,0))," ")</f>
        <v xml:space="preserve"> </v>
      </c>
      <c r="K598" s="135" t="str">
        <f>IFERROR(INDEX(القاعدة!L:L,MATCH(ahlamine!A598,القاعدة!$A:$A,0))," ")</f>
        <v xml:space="preserve"> </v>
      </c>
      <c r="L598" s="136" t="str">
        <f t="shared" si="33"/>
        <v/>
      </c>
      <c r="M598" s="31" t="str">
        <f t="shared" si="34"/>
        <v/>
      </c>
      <c r="N598" s="141" t="str">
        <f>IFERROR(RANK(L598,ahlamine31)+COUNTIF($L$10:L598,L598)-1," ")</f>
        <v xml:space="preserve"> </v>
      </c>
      <c r="O598" s="141">
        <v>589</v>
      </c>
      <c r="P598" s="137"/>
    </row>
    <row r="599" spans="1:16" x14ac:dyDescent="0.3">
      <c r="A599" s="140" t="str">
        <f t="shared" si="32"/>
        <v>أهلامين_590</v>
      </c>
      <c r="B599" s="30" t="str">
        <f>C599&amp;"_"&amp;COUNTIF($C$10:$C$10:C599,C599)</f>
        <v xml:space="preserve"> _200</v>
      </c>
      <c r="C599" s="131" t="str">
        <f>IFERROR(INDEX(القاعدة!C:C,MATCH(ahlamine!A599,القاعدة!$A:$A,0))," ")</f>
        <v xml:space="preserve"> </v>
      </c>
      <c r="D599" s="131" t="str">
        <f>IFERROR(INDEX(القاعدة!D:D,MATCH(ahlamine!A599,القاعدة!$A:$A,0))," ")</f>
        <v xml:space="preserve"> </v>
      </c>
      <c r="E599" s="131" t="str">
        <f>IFERROR(INDEX(القاعدة!E:E,MATCH(ahlamine!A599,القاعدة!$A:$A,0))," ")</f>
        <v xml:space="preserve"> </v>
      </c>
      <c r="F599" s="131" t="str">
        <f>IFERROR(INDEX(القاعدة!F:F,MATCH(ahlamine!A599,القاعدة!$A:$A,0))," ")</f>
        <v xml:space="preserve"> </v>
      </c>
      <c r="G599" s="131" t="str">
        <f>IFERROR(INDEX(القاعدة!G:G,MATCH(ahlamine!A599,القاعدة!$A:$A,0))," ")</f>
        <v xml:space="preserve"> </v>
      </c>
      <c r="H599" s="131" t="str">
        <f>IFERROR(INDEX(القاعدة!H:H,MATCH(ahlamine!A599,القاعدة!$A:$A,0))," ")</f>
        <v xml:space="preserve"> </v>
      </c>
      <c r="I599" s="131" t="str">
        <f>IFERROR(INDEX(القاعدة!I:I,MATCH(ahlamine!A599,القاعدة!$A:$A,0))," ")</f>
        <v xml:space="preserve"> </v>
      </c>
      <c r="J599" s="135" t="str">
        <f>IFERROR(INDEX(القاعدة!J:J,MATCH(ahlamine!A599,القاعدة!$A:$A,0))," ")</f>
        <v xml:space="preserve"> </v>
      </c>
      <c r="K599" s="135" t="str">
        <f>IFERROR(INDEX(القاعدة!L:L,MATCH(ahlamine!A599,القاعدة!$A:$A,0))," ")</f>
        <v xml:space="preserve"> </v>
      </c>
      <c r="L599" s="136" t="str">
        <f t="shared" si="33"/>
        <v/>
      </c>
      <c r="M599" s="31" t="str">
        <f t="shared" si="34"/>
        <v/>
      </c>
      <c r="N599" s="141" t="str">
        <f>IFERROR(RANK(L599,ahlamine31)+COUNTIF($L$10:L599,L599)-1," ")</f>
        <v xml:space="preserve"> </v>
      </c>
      <c r="O599" s="141">
        <v>590</v>
      </c>
      <c r="P599" s="137"/>
    </row>
    <row r="600" spans="1:16" x14ac:dyDescent="0.3">
      <c r="A600" s="140" t="str">
        <f t="shared" si="32"/>
        <v>أهلامين_591</v>
      </c>
      <c r="B600" s="30" t="str">
        <f>C600&amp;"_"&amp;COUNTIF($C$10:$C$10:C600,C600)</f>
        <v xml:space="preserve"> _201</v>
      </c>
      <c r="C600" s="131" t="str">
        <f>IFERROR(INDEX(القاعدة!C:C,MATCH(ahlamine!A600,القاعدة!$A:$A,0))," ")</f>
        <v xml:space="preserve"> </v>
      </c>
      <c r="D600" s="131" t="str">
        <f>IFERROR(INDEX(القاعدة!D:D,MATCH(ahlamine!A600,القاعدة!$A:$A,0))," ")</f>
        <v xml:space="preserve"> </v>
      </c>
      <c r="E600" s="131" t="str">
        <f>IFERROR(INDEX(القاعدة!E:E,MATCH(ahlamine!A600,القاعدة!$A:$A,0))," ")</f>
        <v xml:space="preserve"> </v>
      </c>
      <c r="F600" s="131" t="str">
        <f>IFERROR(INDEX(القاعدة!F:F,MATCH(ahlamine!A600,القاعدة!$A:$A,0))," ")</f>
        <v xml:space="preserve"> </v>
      </c>
      <c r="G600" s="131" t="str">
        <f>IFERROR(INDEX(القاعدة!G:G,MATCH(ahlamine!A600,القاعدة!$A:$A,0))," ")</f>
        <v xml:space="preserve"> </v>
      </c>
      <c r="H600" s="131" t="str">
        <f>IFERROR(INDEX(القاعدة!H:H,MATCH(ahlamine!A600,القاعدة!$A:$A,0))," ")</f>
        <v xml:space="preserve"> </v>
      </c>
      <c r="I600" s="131" t="str">
        <f>IFERROR(INDEX(القاعدة!I:I,MATCH(ahlamine!A600,القاعدة!$A:$A,0))," ")</f>
        <v xml:space="preserve"> </v>
      </c>
      <c r="J600" s="135" t="str">
        <f>IFERROR(INDEX(القاعدة!J:J,MATCH(ahlamine!A600,القاعدة!$A:$A,0))," ")</f>
        <v xml:space="preserve"> </v>
      </c>
      <c r="K600" s="135" t="str">
        <f>IFERROR(INDEX(القاعدة!L:L,MATCH(ahlamine!A600,القاعدة!$A:$A,0))," ")</f>
        <v xml:space="preserve"> </v>
      </c>
      <c r="L600" s="136" t="str">
        <f t="shared" si="33"/>
        <v/>
      </c>
      <c r="M600" s="31" t="str">
        <f t="shared" si="34"/>
        <v/>
      </c>
      <c r="N600" s="141" t="str">
        <f>IFERROR(RANK(L600,ahlamine31)+COUNTIF($L$10:L600,L600)-1," ")</f>
        <v xml:space="preserve"> </v>
      </c>
      <c r="O600" s="141">
        <v>591</v>
      </c>
      <c r="P600" s="137"/>
    </row>
    <row r="601" spans="1:16" x14ac:dyDescent="0.3">
      <c r="A601" s="140" t="str">
        <f t="shared" si="32"/>
        <v>أهلامين_592</v>
      </c>
      <c r="B601" s="30" t="str">
        <f>C601&amp;"_"&amp;COUNTIF($C$10:$C$10:C601,C601)</f>
        <v xml:space="preserve"> _202</v>
      </c>
      <c r="C601" s="131" t="str">
        <f>IFERROR(INDEX(القاعدة!C:C,MATCH(ahlamine!A601,القاعدة!$A:$A,0))," ")</f>
        <v xml:space="preserve"> </v>
      </c>
      <c r="D601" s="131" t="str">
        <f>IFERROR(INDEX(القاعدة!D:D,MATCH(ahlamine!A601,القاعدة!$A:$A,0))," ")</f>
        <v xml:space="preserve"> </v>
      </c>
      <c r="E601" s="131" t="str">
        <f>IFERROR(INDEX(القاعدة!E:E,MATCH(ahlamine!A601,القاعدة!$A:$A,0))," ")</f>
        <v xml:space="preserve"> </v>
      </c>
      <c r="F601" s="131" t="str">
        <f>IFERROR(INDEX(القاعدة!F:F,MATCH(ahlamine!A601,القاعدة!$A:$A,0))," ")</f>
        <v xml:space="preserve"> </v>
      </c>
      <c r="G601" s="131" t="str">
        <f>IFERROR(INDEX(القاعدة!G:G,MATCH(ahlamine!A601,القاعدة!$A:$A,0))," ")</f>
        <v xml:space="preserve"> </v>
      </c>
      <c r="H601" s="131" t="str">
        <f>IFERROR(INDEX(القاعدة!H:H,MATCH(ahlamine!A601,القاعدة!$A:$A,0))," ")</f>
        <v xml:space="preserve"> </v>
      </c>
      <c r="I601" s="131" t="str">
        <f>IFERROR(INDEX(القاعدة!I:I,MATCH(ahlamine!A601,القاعدة!$A:$A,0))," ")</f>
        <v xml:space="preserve"> </v>
      </c>
      <c r="J601" s="135" t="str">
        <f>IFERROR(INDEX(القاعدة!J:J,MATCH(ahlamine!A601,القاعدة!$A:$A,0))," ")</f>
        <v xml:space="preserve"> </v>
      </c>
      <c r="K601" s="135" t="str">
        <f>IFERROR(INDEX(القاعدة!L:L,MATCH(ahlamine!A601,القاعدة!$A:$A,0))," ")</f>
        <v xml:space="preserve"> </v>
      </c>
      <c r="L601" s="136" t="str">
        <f t="shared" si="33"/>
        <v/>
      </c>
      <c r="M601" s="31" t="str">
        <f t="shared" si="34"/>
        <v/>
      </c>
      <c r="N601" s="141" t="str">
        <f>IFERROR(RANK(L601,ahlamine31)+COUNTIF($L$10:L601,L601)-1," ")</f>
        <v xml:space="preserve"> </v>
      </c>
      <c r="O601" s="141">
        <v>592</v>
      </c>
      <c r="P601" s="137"/>
    </row>
    <row r="602" spans="1:16" x14ac:dyDescent="0.3">
      <c r="A602" s="140" t="str">
        <f t="shared" si="32"/>
        <v>أهلامين_593</v>
      </c>
      <c r="B602" s="30" t="str">
        <f>C602&amp;"_"&amp;COUNTIF($C$10:$C$10:C602,C602)</f>
        <v xml:space="preserve"> _203</v>
      </c>
      <c r="C602" s="131" t="str">
        <f>IFERROR(INDEX(القاعدة!C:C,MATCH(ahlamine!A602,القاعدة!$A:$A,0))," ")</f>
        <v xml:space="preserve"> </v>
      </c>
      <c r="D602" s="131" t="str">
        <f>IFERROR(INDEX(القاعدة!D:D,MATCH(ahlamine!A602,القاعدة!$A:$A,0))," ")</f>
        <v xml:space="preserve"> </v>
      </c>
      <c r="E602" s="131" t="str">
        <f>IFERROR(INDEX(القاعدة!E:E,MATCH(ahlamine!A602,القاعدة!$A:$A,0))," ")</f>
        <v xml:space="preserve"> </v>
      </c>
      <c r="F602" s="131" t="str">
        <f>IFERROR(INDEX(القاعدة!F:F,MATCH(ahlamine!A602,القاعدة!$A:$A,0))," ")</f>
        <v xml:space="preserve"> </v>
      </c>
      <c r="G602" s="131" t="str">
        <f>IFERROR(INDEX(القاعدة!G:G,MATCH(ahlamine!A602,القاعدة!$A:$A,0))," ")</f>
        <v xml:space="preserve"> </v>
      </c>
      <c r="H602" s="131" t="str">
        <f>IFERROR(INDEX(القاعدة!H:H,MATCH(ahlamine!A602,القاعدة!$A:$A,0))," ")</f>
        <v xml:space="preserve"> </v>
      </c>
      <c r="I602" s="131" t="str">
        <f>IFERROR(INDEX(القاعدة!I:I,MATCH(ahlamine!A602,القاعدة!$A:$A,0))," ")</f>
        <v xml:space="preserve"> </v>
      </c>
      <c r="J602" s="135" t="str">
        <f>IFERROR(INDEX(القاعدة!J:J,MATCH(ahlamine!A602,القاعدة!$A:$A,0))," ")</f>
        <v xml:space="preserve"> </v>
      </c>
      <c r="K602" s="135" t="str">
        <f>IFERROR(INDEX(القاعدة!L:L,MATCH(ahlamine!A602,القاعدة!$A:$A,0))," ")</f>
        <v xml:space="preserve"> </v>
      </c>
      <c r="L602" s="136" t="str">
        <f t="shared" si="33"/>
        <v/>
      </c>
      <c r="M602" s="31" t="str">
        <f t="shared" si="34"/>
        <v/>
      </c>
      <c r="N602" s="141" t="str">
        <f>IFERROR(RANK(L602,ahlamine31)+COUNTIF($L$10:L602,L602)-1," ")</f>
        <v xml:space="preserve"> </v>
      </c>
      <c r="O602" s="141">
        <v>593</v>
      </c>
      <c r="P602" s="137"/>
    </row>
    <row r="603" spans="1:16" x14ac:dyDescent="0.3">
      <c r="A603" s="140" t="str">
        <f t="shared" si="32"/>
        <v>أهلامين_594</v>
      </c>
      <c r="B603" s="30" t="str">
        <f>C603&amp;"_"&amp;COUNTIF($C$10:$C$10:C603,C603)</f>
        <v xml:space="preserve"> _204</v>
      </c>
      <c r="C603" s="131" t="str">
        <f>IFERROR(INDEX(القاعدة!C:C,MATCH(ahlamine!A603,القاعدة!$A:$A,0))," ")</f>
        <v xml:space="preserve"> </v>
      </c>
      <c r="D603" s="131" t="str">
        <f>IFERROR(INDEX(القاعدة!D:D,MATCH(ahlamine!A603,القاعدة!$A:$A,0))," ")</f>
        <v xml:space="preserve"> </v>
      </c>
      <c r="E603" s="131" t="str">
        <f>IFERROR(INDEX(القاعدة!E:E,MATCH(ahlamine!A603,القاعدة!$A:$A,0))," ")</f>
        <v xml:space="preserve"> </v>
      </c>
      <c r="F603" s="131" t="str">
        <f>IFERROR(INDEX(القاعدة!F:F,MATCH(ahlamine!A603,القاعدة!$A:$A,0))," ")</f>
        <v xml:space="preserve"> </v>
      </c>
      <c r="G603" s="131" t="str">
        <f>IFERROR(INDEX(القاعدة!G:G,MATCH(ahlamine!A603,القاعدة!$A:$A,0))," ")</f>
        <v xml:space="preserve"> </v>
      </c>
      <c r="H603" s="131" t="str">
        <f>IFERROR(INDEX(القاعدة!H:H,MATCH(ahlamine!A603,القاعدة!$A:$A,0))," ")</f>
        <v xml:space="preserve"> </v>
      </c>
      <c r="I603" s="131" t="str">
        <f>IFERROR(INDEX(القاعدة!I:I,MATCH(ahlamine!A603,القاعدة!$A:$A,0))," ")</f>
        <v xml:space="preserve"> </v>
      </c>
      <c r="J603" s="135" t="str">
        <f>IFERROR(INDEX(القاعدة!J:J,MATCH(ahlamine!A603,القاعدة!$A:$A,0))," ")</f>
        <v xml:space="preserve"> </v>
      </c>
      <c r="K603" s="135" t="str">
        <f>IFERROR(INDEX(القاعدة!L:L,MATCH(ahlamine!A603,القاعدة!$A:$A,0))," ")</f>
        <v xml:space="preserve"> </v>
      </c>
      <c r="L603" s="136" t="str">
        <f t="shared" si="33"/>
        <v/>
      </c>
      <c r="M603" s="31" t="str">
        <f t="shared" si="34"/>
        <v/>
      </c>
      <c r="N603" s="141" t="str">
        <f>IFERROR(RANK(L603,ahlamine31)+COUNTIF($L$10:L603,L603)-1," ")</f>
        <v xml:space="preserve"> </v>
      </c>
      <c r="O603" s="141">
        <v>594</v>
      </c>
      <c r="P603" s="137"/>
    </row>
    <row r="604" spans="1:16" x14ac:dyDescent="0.3">
      <c r="A604" s="140" t="str">
        <f t="shared" si="32"/>
        <v>أهلامين_595</v>
      </c>
      <c r="B604" s="30" t="str">
        <f>C604&amp;"_"&amp;COUNTIF($C$10:$C$10:C604,C604)</f>
        <v xml:space="preserve"> _205</v>
      </c>
      <c r="C604" s="131" t="str">
        <f>IFERROR(INDEX(القاعدة!C:C,MATCH(ahlamine!A604,القاعدة!$A:$A,0))," ")</f>
        <v xml:space="preserve"> </v>
      </c>
      <c r="D604" s="131" t="str">
        <f>IFERROR(INDEX(القاعدة!D:D,MATCH(ahlamine!A604,القاعدة!$A:$A,0))," ")</f>
        <v xml:space="preserve"> </v>
      </c>
      <c r="E604" s="131" t="str">
        <f>IFERROR(INDEX(القاعدة!E:E,MATCH(ahlamine!A604,القاعدة!$A:$A,0))," ")</f>
        <v xml:space="preserve"> </v>
      </c>
      <c r="F604" s="131" t="str">
        <f>IFERROR(INDEX(القاعدة!F:F,MATCH(ahlamine!A604,القاعدة!$A:$A,0))," ")</f>
        <v xml:space="preserve"> </v>
      </c>
      <c r="G604" s="131" t="str">
        <f>IFERROR(INDEX(القاعدة!G:G,MATCH(ahlamine!A604,القاعدة!$A:$A,0))," ")</f>
        <v xml:space="preserve"> </v>
      </c>
      <c r="H604" s="131" t="str">
        <f>IFERROR(INDEX(القاعدة!H:H,MATCH(ahlamine!A604,القاعدة!$A:$A,0))," ")</f>
        <v xml:space="preserve"> </v>
      </c>
      <c r="I604" s="131" t="str">
        <f>IFERROR(INDEX(القاعدة!I:I,MATCH(ahlamine!A604,القاعدة!$A:$A,0))," ")</f>
        <v xml:space="preserve"> </v>
      </c>
      <c r="J604" s="135" t="str">
        <f>IFERROR(INDEX(القاعدة!J:J,MATCH(ahlamine!A604,القاعدة!$A:$A,0))," ")</f>
        <v xml:space="preserve"> </v>
      </c>
      <c r="K604" s="135" t="str">
        <f>IFERROR(INDEX(القاعدة!L:L,MATCH(ahlamine!A604,القاعدة!$A:$A,0))," ")</f>
        <v xml:space="preserve"> </v>
      </c>
      <c r="L604" s="136" t="str">
        <f t="shared" si="33"/>
        <v/>
      </c>
      <c r="M604" s="31" t="str">
        <f t="shared" si="34"/>
        <v/>
      </c>
      <c r="N604" s="141" t="str">
        <f>IFERROR(RANK(L604,ahlamine31)+COUNTIF($L$10:L604,L604)-1," ")</f>
        <v xml:space="preserve"> </v>
      </c>
      <c r="O604" s="141">
        <v>595</v>
      </c>
      <c r="P604" s="137"/>
    </row>
    <row r="605" spans="1:16" x14ac:dyDescent="0.3">
      <c r="A605" s="140" t="str">
        <f t="shared" si="32"/>
        <v>أهلامين_596</v>
      </c>
      <c r="B605" s="30" t="str">
        <f>C605&amp;"_"&amp;COUNTIF($C$10:$C$10:C605,C605)</f>
        <v xml:space="preserve"> _206</v>
      </c>
      <c r="C605" s="131" t="str">
        <f>IFERROR(INDEX(القاعدة!C:C,MATCH(ahlamine!A605,القاعدة!$A:$A,0))," ")</f>
        <v xml:space="preserve"> </v>
      </c>
      <c r="D605" s="131" t="str">
        <f>IFERROR(INDEX(القاعدة!D:D,MATCH(ahlamine!A605,القاعدة!$A:$A,0))," ")</f>
        <v xml:space="preserve"> </v>
      </c>
      <c r="E605" s="131" t="str">
        <f>IFERROR(INDEX(القاعدة!E:E,MATCH(ahlamine!A605,القاعدة!$A:$A,0))," ")</f>
        <v xml:space="preserve"> </v>
      </c>
      <c r="F605" s="131" t="str">
        <f>IFERROR(INDEX(القاعدة!F:F,MATCH(ahlamine!A605,القاعدة!$A:$A,0))," ")</f>
        <v xml:space="preserve"> </v>
      </c>
      <c r="G605" s="131" t="str">
        <f>IFERROR(INDEX(القاعدة!G:G,MATCH(ahlamine!A605,القاعدة!$A:$A,0))," ")</f>
        <v xml:space="preserve"> </v>
      </c>
      <c r="H605" s="131" t="str">
        <f>IFERROR(INDEX(القاعدة!H:H,MATCH(ahlamine!A605,القاعدة!$A:$A,0))," ")</f>
        <v xml:space="preserve"> </v>
      </c>
      <c r="I605" s="131" t="str">
        <f>IFERROR(INDEX(القاعدة!I:I,MATCH(ahlamine!A605,القاعدة!$A:$A,0))," ")</f>
        <v xml:space="preserve"> </v>
      </c>
      <c r="J605" s="135" t="str">
        <f>IFERROR(INDEX(القاعدة!J:J,MATCH(ahlamine!A605,القاعدة!$A:$A,0))," ")</f>
        <v xml:space="preserve"> </v>
      </c>
      <c r="K605" s="135" t="str">
        <f>IFERROR(INDEX(القاعدة!L:L,MATCH(ahlamine!A605,القاعدة!$A:$A,0))," ")</f>
        <v xml:space="preserve"> </v>
      </c>
      <c r="L605" s="136" t="str">
        <f t="shared" si="33"/>
        <v/>
      </c>
      <c r="M605" s="31" t="str">
        <f t="shared" si="34"/>
        <v/>
      </c>
      <c r="N605" s="141" t="str">
        <f>IFERROR(RANK(L605,ahlamine31)+COUNTIF($L$10:L605,L605)-1," ")</f>
        <v xml:space="preserve"> </v>
      </c>
      <c r="O605" s="141">
        <v>596</v>
      </c>
      <c r="P605" s="137"/>
    </row>
    <row r="606" spans="1:16" x14ac:dyDescent="0.3">
      <c r="A606" s="140" t="str">
        <f t="shared" si="32"/>
        <v>أهلامين_597</v>
      </c>
      <c r="B606" s="30" t="str">
        <f>C606&amp;"_"&amp;COUNTIF($C$10:$C$10:C606,C606)</f>
        <v xml:space="preserve"> _207</v>
      </c>
      <c r="C606" s="131" t="str">
        <f>IFERROR(INDEX(القاعدة!C:C,MATCH(ahlamine!A606,القاعدة!$A:$A,0))," ")</f>
        <v xml:space="preserve"> </v>
      </c>
      <c r="D606" s="131" t="str">
        <f>IFERROR(INDEX(القاعدة!D:D,MATCH(ahlamine!A606,القاعدة!$A:$A,0))," ")</f>
        <v xml:space="preserve"> </v>
      </c>
      <c r="E606" s="131" t="str">
        <f>IFERROR(INDEX(القاعدة!E:E,MATCH(ahlamine!A606,القاعدة!$A:$A,0))," ")</f>
        <v xml:space="preserve"> </v>
      </c>
      <c r="F606" s="131" t="str">
        <f>IFERROR(INDEX(القاعدة!F:F,MATCH(ahlamine!A606,القاعدة!$A:$A,0))," ")</f>
        <v xml:space="preserve"> </v>
      </c>
      <c r="G606" s="131" t="str">
        <f>IFERROR(INDEX(القاعدة!G:G,MATCH(ahlamine!A606,القاعدة!$A:$A,0))," ")</f>
        <v xml:space="preserve"> </v>
      </c>
      <c r="H606" s="131" t="str">
        <f>IFERROR(INDEX(القاعدة!H:H,MATCH(ahlamine!A606,القاعدة!$A:$A,0))," ")</f>
        <v xml:space="preserve"> </v>
      </c>
      <c r="I606" s="131" t="str">
        <f>IFERROR(INDEX(القاعدة!I:I,MATCH(ahlamine!A606,القاعدة!$A:$A,0))," ")</f>
        <v xml:space="preserve"> </v>
      </c>
      <c r="J606" s="135" t="str">
        <f>IFERROR(INDEX(القاعدة!J:J,MATCH(ahlamine!A606,القاعدة!$A:$A,0))," ")</f>
        <v xml:space="preserve"> </v>
      </c>
      <c r="K606" s="135" t="str">
        <f>IFERROR(INDEX(القاعدة!L:L,MATCH(ahlamine!A606,القاعدة!$A:$A,0))," ")</f>
        <v xml:space="preserve"> </v>
      </c>
      <c r="L606" s="136" t="str">
        <f t="shared" si="33"/>
        <v/>
      </c>
      <c r="M606" s="31" t="str">
        <f t="shared" si="34"/>
        <v/>
      </c>
      <c r="N606" s="141" t="str">
        <f>IFERROR(RANK(L606,ahlamine31)+COUNTIF($L$10:L606,L606)-1," ")</f>
        <v xml:space="preserve"> </v>
      </c>
      <c r="O606" s="141">
        <v>597</v>
      </c>
      <c r="P606" s="137"/>
    </row>
    <row r="607" spans="1:16" x14ac:dyDescent="0.3">
      <c r="A607" s="140" t="str">
        <f t="shared" si="32"/>
        <v>أهلامين_598</v>
      </c>
      <c r="B607" s="30" t="str">
        <f>C607&amp;"_"&amp;COUNTIF($C$10:$C$10:C607,C607)</f>
        <v xml:space="preserve"> _208</v>
      </c>
      <c r="C607" s="131" t="str">
        <f>IFERROR(INDEX(القاعدة!C:C,MATCH(ahlamine!A607,القاعدة!$A:$A,0))," ")</f>
        <v xml:space="preserve"> </v>
      </c>
      <c r="D607" s="131" t="str">
        <f>IFERROR(INDEX(القاعدة!D:D,MATCH(ahlamine!A607,القاعدة!$A:$A,0))," ")</f>
        <v xml:space="preserve"> </v>
      </c>
      <c r="E607" s="131" t="str">
        <f>IFERROR(INDEX(القاعدة!E:E,MATCH(ahlamine!A607,القاعدة!$A:$A,0))," ")</f>
        <v xml:space="preserve"> </v>
      </c>
      <c r="F607" s="131" t="str">
        <f>IFERROR(INDEX(القاعدة!F:F,MATCH(ahlamine!A607,القاعدة!$A:$A,0))," ")</f>
        <v xml:space="preserve"> </v>
      </c>
      <c r="G607" s="131" t="str">
        <f>IFERROR(INDEX(القاعدة!G:G,MATCH(ahlamine!A607,القاعدة!$A:$A,0))," ")</f>
        <v xml:space="preserve"> </v>
      </c>
      <c r="H607" s="131" t="str">
        <f>IFERROR(INDEX(القاعدة!H:H,MATCH(ahlamine!A607,القاعدة!$A:$A,0))," ")</f>
        <v xml:space="preserve"> </v>
      </c>
      <c r="I607" s="131" t="str">
        <f>IFERROR(INDEX(القاعدة!I:I,MATCH(ahlamine!A607,القاعدة!$A:$A,0))," ")</f>
        <v xml:space="preserve"> </v>
      </c>
      <c r="J607" s="135" t="str">
        <f>IFERROR(INDEX(القاعدة!J:J,MATCH(ahlamine!A607,القاعدة!$A:$A,0))," ")</f>
        <v xml:space="preserve"> </v>
      </c>
      <c r="K607" s="135" t="str">
        <f>IFERROR(INDEX(القاعدة!L:L,MATCH(ahlamine!A607,القاعدة!$A:$A,0))," ")</f>
        <v xml:space="preserve"> </v>
      </c>
      <c r="L607" s="136" t="str">
        <f t="shared" si="33"/>
        <v/>
      </c>
      <c r="M607" s="31" t="str">
        <f t="shared" si="34"/>
        <v/>
      </c>
      <c r="N607" s="141" t="str">
        <f>IFERROR(RANK(L607,ahlamine31)+COUNTIF($L$10:L607,L607)-1," ")</f>
        <v xml:space="preserve"> </v>
      </c>
      <c r="O607" s="141">
        <v>598</v>
      </c>
      <c r="P607" s="137"/>
    </row>
    <row r="608" spans="1:16" x14ac:dyDescent="0.3">
      <c r="A608" s="140" t="str">
        <f t="shared" si="32"/>
        <v>أهلامين_599</v>
      </c>
      <c r="B608" s="30" t="str">
        <f>C608&amp;"_"&amp;COUNTIF($C$10:$C$10:C608,C608)</f>
        <v xml:space="preserve"> _209</v>
      </c>
      <c r="C608" s="131" t="str">
        <f>IFERROR(INDEX(القاعدة!C:C,MATCH(ahlamine!A608,القاعدة!$A:$A,0))," ")</f>
        <v xml:space="preserve"> </v>
      </c>
      <c r="D608" s="131" t="str">
        <f>IFERROR(INDEX(القاعدة!D:D,MATCH(ahlamine!A608,القاعدة!$A:$A,0))," ")</f>
        <v xml:space="preserve"> </v>
      </c>
      <c r="E608" s="131" t="str">
        <f>IFERROR(INDEX(القاعدة!E:E,MATCH(ahlamine!A608,القاعدة!$A:$A,0))," ")</f>
        <v xml:space="preserve"> </v>
      </c>
      <c r="F608" s="131" t="str">
        <f>IFERROR(INDEX(القاعدة!F:F,MATCH(ahlamine!A608,القاعدة!$A:$A,0))," ")</f>
        <v xml:space="preserve"> </v>
      </c>
      <c r="G608" s="131" t="str">
        <f>IFERROR(INDEX(القاعدة!G:G,MATCH(ahlamine!A608,القاعدة!$A:$A,0))," ")</f>
        <v xml:space="preserve"> </v>
      </c>
      <c r="H608" s="131" t="str">
        <f>IFERROR(INDEX(القاعدة!H:H,MATCH(ahlamine!A608,القاعدة!$A:$A,0))," ")</f>
        <v xml:space="preserve"> </v>
      </c>
      <c r="I608" s="131" t="str">
        <f>IFERROR(INDEX(القاعدة!I:I,MATCH(ahlamine!A608,القاعدة!$A:$A,0))," ")</f>
        <v xml:space="preserve"> </v>
      </c>
      <c r="J608" s="135" t="str">
        <f>IFERROR(INDEX(القاعدة!J:J,MATCH(ahlamine!A608,القاعدة!$A:$A,0))," ")</f>
        <v xml:space="preserve"> </v>
      </c>
      <c r="K608" s="135" t="str">
        <f>IFERROR(INDEX(القاعدة!L:L,MATCH(ahlamine!A608,القاعدة!$A:$A,0))," ")</f>
        <v xml:space="preserve"> </v>
      </c>
      <c r="L608" s="136" t="str">
        <f t="shared" si="33"/>
        <v/>
      </c>
      <c r="M608" s="31" t="str">
        <f t="shared" si="34"/>
        <v/>
      </c>
      <c r="N608" s="141" t="str">
        <f>IFERROR(RANK(L608,ahlamine31)+COUNTIF($L$10:L608,L608)-1," ")</f>
        <v xml:space="preserve"> </v>
      </c>
      <c r="O608" s="141">
        <v>599</v>
      </c>
      <c r="P608" s="137"/>
    </row>
    <row r="609" spans="1:16" x14ac:dyDescent="0.3">
      <c r="A609" s="140" t="str">
        <f t="shared" si="32"/>
        <v>أهلامين_600</v>
      </c>
      <c r="B609" s="30" t="str">
        <f>C609&amp;"_"&amp;COUNTIF($C$10:$C$10:C609,C609)</f>
        <v xml:space="preserve"> _210</v>
      </c>
      <c r="C609" s="131" t="str">
        <f>IFERROR(INDEX(القاعدة!C:C,MATCH(ahlamine!A609,القاعدة!$A:$A,0))," ")</f>
        <v xml:space="preserve"> </v>
      </c>
      <c r="D609" s="131" t="str">
        <f>IFERROR(INDEX(القاعدة!D:D,MATCH(ahlamine!A609,القاعدة!$A:$A,0))," ")</f>
        <v xml:space="preserve"> </v>
      </c>
      <c r="E609" s="131" t="str">
        <f>IFERROR(INDEX(القاعدة!E:E,MATCH(ahlamine!A609,القاعدة!$A:$A,0))," ")</f>
        <v xml:space="preserve"> </v>
      </c>
      <c r="F609" s="131" t="str">
        <f>IFERROR(INDEX(القاعدة!F:F,MATCH(ahlamine!A609,القاعدة!$A:$A,0))," ")</f>
        <v xml:space="preserve"> </v>
      </c>
      <c r="G609" s="131" t="str">
        <f>IFERROR(INDEX(القاعدة!G:G,MATCH(ahlamine!A609,القاعدة!$A:$A,0))," ")</f>
        <v xml:space="preserve"> </v>
      </c>
      <c r="H609" s="131" t="str">
        <f>IFERROR(INDEX(القاعدة!H:H,MATCH(ahlamine!A609,القاعدة!$A:$A,0))," ")</f>
        <v xml:space="preserve"> </v>
      </c>
      <c r="I609" s="131" t="str">
        <f>IFERROR(INDEX(القاعدة!I:I,MATCH(ahlamine!A609,القاعدة!$A:$A,0))," ")</f>
        <v xml:space="preserve"> </v>
      </c>
      <c r="J609" s="135" t="str">
        <f>IFERROR(INDEX(القاعدة!J:J,MATCH(ahlamine!A609,القاعدة!$A:$A,0))," ")</f>
        <v xml:space="preserve"> </v>
      </c>
      <c r="K609" s="135" t="str">
        <f>IFERROR(INDEX(القاعدة!L:L,MATCH(ahlamine!A609,القاعدة!$A:$A,0))," ")</f>
        <v xml:space="preserve"> </v>
      </c>
      <c r="L609" s="136" t="str">
        <f t="shared" si="33"/>
        <v/>
      </c>
      <c r="M609" s="31" t="str">
        <f t="shared" si="34"/>
        <v/>
      </c>
      <c r="N609" s="141" t="str">
        <f>IFERROR(RANK(L609,ahlamine31)+COUNTIF($L$10:L609,L609)-1," ")</f>
        <v xml:space="preserve"> </v>
      </c>
      <c r="O609" s="141">
        <v>600</v>
      </c>
      <c r="P609" s="137"/>
    </row>
    <row r="610" spans="1:16" x14ac:dyDescent="0.3">
      <c r="A610" s="140" t="str">
        <f t="shared" si="32"/>
        <v>أهلامين_601</v>
      </c>
      <c r="B610" s="30" t="str">
        <f>C610&amp;"_"&amp;COUNTIF($C$10:$C$10:C610,C610)</f>
        <v xml:space="preserve"> _211</v>
      </c>
      <c r="C610" s="131" t="str">
        <f>IFERROR(INDEX(القاعدة!C:C,MATCH(ahlamine!A610,القاعدة!$A:$A,0))," ")</f>
        <v xml:space="preserve"> </v>
      </c>
      <c r="D610" s="131" t="str">
        <f>IFERROR(INDEX(القاعدة!D:D,MATCH(ahlamine!A610,القاعدة!$A:$A,0))," ")</f>
        <v xml:space="preserve"> </v>
      </c>
      <c r="E610" s="131" t="str">
        <f>IFERROR(INDEX(القاعدة!E:E,MATCH(ahlamine!A610,القاعدة!$A:$A,0))," ")</f>
        <v xml:space="preserve"> </v>
      </c>
      <c r="F610" s="131" t="str">
        <f>IFERROR(INDEX(القاعدة!F:F,MATCH(ahlamine!A610,القاعدة!$A:$A,0))," ")</f>
        <v xml:space="preserve"> </v>
      </c>
      <c r="G610" s="131" t="str">
        <f>IFERROR(INDEX(القاعدة!G:G,MATCH(ahlamine!A610,القاعدة!$A:$A,0))," ")</f>
        <v xml:space="preserve"> </v>
      </c>
      <c r="H610" s="131" t="str">
        <f>IFERROR(INDEX(القاعدة!H:H,MATCH(ahlamine!A610,القاعدة!$A:$A,0))," ")</f>
        <v xml:space="preserve"> </v>
      </c>
      <c r="I610" s="131" t="str">
        <f>IFERROR(INDEX(القاعدة!I:I,MATCH(ahlamine!A610,القاعدة!$A:$A,0))," ")</f>
        <v xml:space="preserve"> </v>
      </c>
      <c r="J610" s="135" t="str">
        <f>IFERROR(INDEX(القاعدة!J:J,MATCH(ahlamine!A610,القاعدة!$A:$A,0))," ")</f>
        <v xml:space="preserve"> </v>
      </c>
      <c r="K610" s="135" t="str">
        <f>IFERROR(INDEX(القاعدة!L:L,MATCH(ahlamine!A610,القاعدة!$A:$A,0))," ")</f>
        <v xml:space="preserve"> </v>
      </c>
      <c r="L610" s="136" t="str">
        <f t="shared" si="33"/>
        <v/>
      </c>
      <c r="M610" s="31" t="str">
        <f t="shared" si="34"/>
        <v/>
      </c>
      <c r="N610" s="141" t="str">
        <f>IFERROR(RANK(L610,ahlamine31)+COUNTIF($L$10:L610,L610)-1," ")</f>
        <v xml:space="preserve"> </v>
      </c>
      <c r="O610" s="141">
        <v>601</v>
      </c>
      <c r="P610" s="137"/>
    </row>
    <row r="611" spans="1:16" x14ac:dyDescent="0.3">
      <c r="A611" s="140" t="str">
        <f t="shared" si="32"/>
        <v>أهلامين_602</v>
      </c>
      <c r="B611" s="30" t="str">
        <f>C611&amp;"_"&amp;COUNTIF($C$10:$C$10:C611,C611)</f>
        <v xml:space="preserve"> _212</v>
      </c>
      <c r="C611" s="131" t="str">
        <f>IFERROR(INDEX(القاعدة!C:C,MATCH(ahlamine!A611,القاعدة!$A:$A,0))," ")</f>
        <v xml:space="preserve"> </v>
      </c>
      <c r="D611" s="131" t="str">
        <f>IFERROR(INDEX(القاعدة!D:D,MATCH(ahlamine!A611,القاعدة!$A:$A,0))," ")</f>
        <v xml:space="preserve"> </v>
      </c>
      <c r="E611" s="131" t="str">
        <f>IFERROR(INDEX(القاعدة!E:E,MATCH(ahlamine!A611,القاعدة!$A:$A,0))," ")</f>
        <v xml:space="preserve"> </v>
      </c>
      <c r="F611" s="131" t="str">
        <f>IFERROR(INDEX(القاعدة!F:F,MATCH(ahlamine!A611,القاعدة!$A:$A,0))," ")</f>
        <v xml:space="preserve"> </v>
      </c>
      <c r="G611" s="131" t="str">
        <f>IFERROR(INDEX(القاعدة!G:G,MATCH(ahlamine!A611,القاعدة!$A:$A,0))," ")</f>
        <v xml:space="preserve"> </v>
      </c>
      <c r="H611" s="131" t="str">
        <f>IFERROR(INDEX(القاعدة!H:H,MATCH(ahlamine!A611,القاعدة!$A:$A,0))," ")</f>
        <v xml:space="preserve"> </v>
      </c>
      <c r="I611" s="131" t="str">
        <f>IFERROR(INDEX(القاعدة!I:I,MATCH(ahlamine!A611,القاعدة!$A:$A,0))," ")</f>
        <v xml:space="preserve"> </v>
      </c>
      <c r="J611" s="135" t="str">
        <f>IFERROR(INDEX(القاعدة!J:J,MATCH(ahlamine!A611,القاعدة!$A:$A,0))," ")</f>
        <v xml:space="preserve"> </v>
      </c>
      <c r="K611" s="135" t="str">
        <f>IFERROR(INDEX(القاعدة!L:L,MATCH(ahlamine!A611,القاعدة!$A:$A,0))," ")</f>
        <v xml:space="preserve"> </v>
      </c>
      <c r="L611" s="136" t="str">
        <f t="shared" si="33"/>
        <v/>
      </c>
      <c r="M611" s="31" t="str">
        <f t="shared" si="34"/>
        <v/>
      </c>
      <c r="N611" s="141" t="str">
        <f>IFERROR(RANK(L611,ahlamine31)+COUNTIF($L$10:L611,L611)-1," ")</f>
        <v xml:space="preserve"> </v>
      </c>
      <c r="O611" s="141">
        <v>602</v>
      </c>
      <c r="P611" s="137"/>
    </row>
    <row r="612" spans="1:16" x14ac:dyDescent="0.3">
      <c r="A612" s="140" t="str">
        <f t="shared" si="32"/>
        <v>أهلامين_603</v>
      </c>
      <c r="B612" s="30" t="str">
        <f>C612&amp;"_"&amp;COUNTIF($C$10:$C$10:C612,C612)</f>
        <v xml:space="preserve"> _213</v>
      </c>
      <c r="C612" s="131" t="str">
        <f>IFERROR(INDEX(القاعدة!C:C,MATCH(ahlamine!A612,القاعدة!$A:$A,0))," ")</f>
        <v xml:space="preserve"> </v>
      </c>
      <c r="D612" s="131" t="str">
        <f>IFERROR(INDEX(القاعدة!D:D,MATCH(ahlamine!A612,القاعدة!$A:$A,0))," ")</f>
        <v xml:space="preserve"> </v>
      </c>
      <c r="E612" s="131" t="str">
        <f>IFERROR(INDEX(القاعدة!E:E,MATCH(ahlamine!A612,القاعدة!$A:$A,0))," ")</f>
        <v xml:space="preserve"> </v>
      </c>
      <c r="F612" s="131" t="str">
        <f>IFERROR(INDEX(القاعدة!F:F,MATCH(ahlamine!A612,القاعدة!$A:$A,0))," ")</f>
        <v xml:space="preserve"> </v>
      </c>
      <c r="G612" s="131" t="str">
        <f>IFERROR(INDEX(القاعدة!G:G,MATCH(ahlamine!A612,القاعدة!$A:$A,0))," ")</f>
        <v xml:space="preserve"> </v>
      </c>
      <c r="H612" s="131" t="str">
        <f>IFERROR(INDEX(القاعدة!H:H,MATCH(ahlamine!A612,القاعدة!$A:$A,0))," ")</f>
        <v xml:space="preserve"> </v>
      </c>
      <c r="I612" s="131" t="str">
        <f>IFERROR(INDEX(القاعدة!I:I,MATCH(ahlamine!A612,القاعدة!$A:$A,0))," ")</f>
        <v xml:space="preserve"> </v>
      </c>
      <c r="J612" s="135" t="str">
        <f>IFERROR(INDEX(القاعدة!J:J,MATCH(ahlamine!A612,القاعدة!$A:$A,0))," ")</f>
        <v xml:space="preserve"> </v>
      </c>
      <c r="K612" s="135" t="str">
        <f>IFERROR(INDEX(القاعدة!L:L,MATCH(ahlamine!A612,القاعدة!$A:$A,0))," ")</f>
        <v xml:space="preserve"> </v>
      </c>
      <c r="L612" s="136" t="str">
        <f t="shared" si="33"/>
        <v/>
      </c>
      <c r="M612" s="31" t="str">
        <f t="shared" si="34"/>
        <v/>
      </c>
      <c r="N612" s="141" t="str">
        <f>IFERROR(RANK(L612,ahlamine31)+COUNTIF($L$10:L612,L612)-1," ")</f>
        <v xml:space="preserve"> </v>
      </c>
      <c r="O612" s="141">
        <v>603</v>
      </c>
      <c r="P612" s="137"/>
    </row>
    <row r="613" spans="1:16" x14ac:dyDescent="0.3">
      <c r="A613" s="140" t="str">
        <f t="shared" si="32"/>
        <v>أهلامين_604</v>
      </c>
      <c r="B613" s="30" t="str">
        <f>C613&amp;"_"&amp;COUNTIF($C$10:$C$10:C613,C613)</f>
        <v xml:space="preserve"> _214</v>
      </c>
      <c r="C613" s="131" t="str">
        <f>IFERROR(INDEX(القاعدة!C:C,MATCH(ahlamine!A613,القاعدة!$A:$A,0))," ")</f>
        <v xml:space="preserve"> </v>
      </c>
      <c r="D613" s="131" t="str">
        <f>IFERROR(INDEX(القاعدة!D:D,MATCH(ahlamine!A613,القاعدة!$A:$A,0))," ")</f>
        <v xml:space="preserve"> </v>
      </c>
      <c r="E613" s="131" t="str">
        <f>IFERROR(INDEX(القاعدة!E:E,MATCH(ahlamine!A613,القاعدة!$A:$A,0))," ")</f>
        <v xml:space="preserve"> </v>
      </c>
      <c r="F613" s="131" t="str">
        <f>IFERROR(INDEX(القاعدة!F:F,MATCH(ahlamine!A613,القاعدة!$A:$A,0))," ")</f>
        <v xml:space="preserve"> </v>
      </c>
      <c r="G613" s="131" t="str">
        <f>IFERROR(INDEX(القاعدة!G:G,MATCH(ahlamine!A613,القاعدة!$A:$A,0))," ")</f>
        <v xml:space="preserve"> </v>
      </c>
      <c r="H613" s="131" t="str">
        <f>IFERROR(INDEX(القاعدة!H:H,MATCH(ahlamine!A613,القاعدة!$A:$A,0))," ")</f>
        <v xml:space="preserve"> </v>
      </c>
      <c r="I613" s="131" t="str">
        <f>IFERROR(INDEX(القاعدة!I:I,MATCH(ahlamine!A613,القاعدة!$A:$A,0))," ")</f>
        <v xml:space="preserve"> </v>
      </c>
      <c r="J613" s="135" t="str">
        <f>IFERROR(INDEX(القاعدة!J:J,MATCH(ahlamine!A613,القاعدة!$A:$A,0))," ")</f>
        <v xml:space="preserve"> </v>
      </c>
      <c r="K613" s="135" t="str">
        <f>IFERROR(INDEX(القاعدة!L:L,MATCH(ahlamine!A613,القاعدة!$A:$A,0))," ")</f>
        <v xml:space="preserve"> </v>
      </c>
      <c r="L613" s="136" t="str">
        <f t="shared" si="33"/>
        <v/>
      </c>
      <c r="M613" s="31" t="str">
        <f t="shared" si="34"/>
        <v/>
      </c>
      <c r="N613" s="141" t="str">
        <f>IFERROR(RANK(L613,ahlamine31)+COUNTIF($L$10:L613,L613)-1," ")</f>
        <v xml:space="preserve"> </v>
      </c>
      <c r="O613" s="141">
        <v>604</v>
      </c>
      <c r="P613" s="137"/>
    </row>
    <row r="614" spans="1:16" x14ac:dyDescent="0.3">
      <c r="A614" s="140" t="str">
        <f t="shared" si="32"/>
        <v>أهلامين_605</v>
      </c>
      <c r="B614" s="30" t="str">
        <f>C614&amp;"_"&amp;COUNTIF($C$10:$C$10:C614,C614)</f>
        <v xml:space="preserve"> _215</v>
      </c>
      <c r="C614" s="131" t="str">
        <f>IFERROR(INDEX(القاعدة!C:C,MATCH(ahlamine!A614,القاعدة!$A:$A,0))," ")</f>
        <v xml:space="preserve"> </v>
      </c>
      <c r="D614" s="131" t="str">
        <f>IFERROR(INDEX(القاعدة!D:D,MATCH(ahlamine!A614,القاعدة!$A:$A,0))," ")</f>
        <v xml:space="preserve"> </v>
      </c>
      <c r="E614" s="131" t="str">
        <f>IFERROR(INDEX(القاعدة!E:E,MATCH(ahlamine!A614,القاعدة!$A:$A,0))," ")</f>
        <v xml:space="preserve"> </v>
      </c>
      <c r="F614" s="131" t="str">
        <f>IFERROR(INDEX(القاعدة!F:F,MATCH(ahlamine!A614,القاعدة!$A:$A,0))," ")</f>
        <v xml:space="preserve"> </v>
      </c>
      <c r="G614" s="131" t="str">
        <f>IFERROR(INDEX(القاعدة!G:G,MATCH(ahlamine!A614,القاعدة!$A:$A,0))," ")</f>
        <v xml:space="preserve"> </v>
      </c>
      <c r="H614" s="131" t="str">
        <f>IFERROR(INDEX(القاعدة!H:H,MATCH(ahlamine!A614,القاعدة!$A:$A,0))," ")</f>
        <v xml:space="preserve"> </v>
      </c>
      <c r="I614" s="131" t="str">
        <f>IFERROR(INDEX(القاعدة!I:I,MATCH(ahlamine!A614,القاعدة!$A:$A,0))," ")</f>
        <v xml:space="preserve"> </v>
      </c>
      <c r="J614" s="135" t="str">
        <f>IFERROR(INDEX(القاعدة!J:J,MATCH(ahlamine!A614,القاعدة!$A:$A,0))," ")</f>
        <v xml:space="preserve"> </v>
      </c>
      <c r="K614" s="135" t="str">
        <f>IFERROR(INDEX(القاعدة!L:L,MATCH(ahlamine!A614,القاعدة!$A:$A,0))," ")</f>
        <v xml:space="preserve"> </v>
      </c>
      <c r="L614" s="136" t="str">
        <f t="shared" si="33"/>
        <v/>
      </c>
      <c r="M614" s="31" t="str">
        <f t="shared" si="34"/>
        <v/>
      </c>
      <c r="N614" s="141" t="str">
        <f>IFERROR(RANK(L614,ahlamine31)+COUNTIF($L$10:L614,L614)-1," ")</f>
        <v xml:space="preserve"> </v>
      </c>
      <c r="O614" s="141">
        <v>605</v>
      </c>
      <c r="P614" s="137"/>
    </row>
    <row r="615" spans="1:16" x14ac:dyDescent="0.3">
      <c r="A615" s="140" t="str">
        <f t="shared" si="32"/>
        <v>أهلامين_606</v>
      </c>
      <c r="B615" s="30" t="str">
        <f>C615&amp;"_"&amp;COUNTIF($C$10:$C$10:C615,C615)</f>
        <v xml:space="preserve"> _216</v>
      </c>
      <c r="C615" s="131" t="str">
        <f>IFERROR(INDEX(القاعدة!C:C,MATCH(ahlamine!A615,القاعدة!$A:$A,0))," ")</f>
        <v xml:space="preserve"> </v>
      </c>
      <c r="D615" s="131" t="str">
        <f>IFERROR(INDEX(القاعدة!D:D,MATCH(ahlamine!A615,القاعدة!$A:$A,0))," ")</f>
        <v xml:space="preserve"> </v>
      </c>
      <c r="E615" s="131" t="str">
        <f>IFERROR(INDEX(القاعدة!E:E,MATCH(ahlamine!A615,القاعدة!$A:$A,0))," ")</f>
        <v xml:space="preserve"> </v>
      </c>
      <c r="F615" s="131" t="str">
        <f>IFERROR(INDEX(القاعدة!F:F,MATCH(ahlamine!A615,القاعدة!$A:$A,0))," ")</f>
        <v xml:space="preserve"> </v>
      </c>
      <c r="G615" s="131" t="str">
        <f>IFERROR(INDEX(القاعدة!G:G,MATCH(ahlamine!A615,القاعدة!$A:$A,0))," ")</f>
        <v xml:space="preserve"> </v>
      </c>
      <c r="H615" s="131" t="str">
        <f>IFERROR(INDEX(القاعدة!H:H,MATCH(ahlamine!A615,القاعدة!$A:$A,0))," ")</f>
        <v xml:space="preserve"> </v>
      </c>
      <c r="I615" s="131" t="str">
        <f>IFERROR(INDEX(القاعدة!I:I,MATCH(ahlamine!A615,القاعدة!$A:$A,0))," ")</f>
        <v xml:space="preserve"> </v>
      </c>
      <c r="J615" s="135" t="str">
        <f>IFERROR(INDEX(القاعدة!J:J,MATCH(ahlamine!A615,القاعدة!$A:$A,0))," ")</f>
        <v xml:space="preserve"> </v>
      </c>
      <c r="K615" s="135" t="str">
        <f>IFERROR(INDEX(القاعدة!L:L,MATCH(ahlamine!A615,القاعدة!$A:$A,0))," ")</f>
        <v xml:space="preserve"> </v>
      </c>
      <c r="L615" s="136" t="str">
        <f t="shared" si="33"/>
        <v/>
      </c>
      <c r="M615" s="31" t="str">
        <f t="shared" si="34"/>
        <v/>
      </c>
      <c r="N615" s="141" t="str">
        <f>IFERROR(RANK(L615,ahlamine31)+COUNTIF($L$10:L615,L615)-1," ")</f>
        <v xml:space="preserve"> </v>
      </c>
      <c r="O615" s="141">
        <v>606</v>
      </c>
      <c r="P615" s="137"/>
    </row>
    <row r="616" spans="1:16" x14ac:dyDescent="0.3">
      <c r="A616" s="140" t="str">
        <f t="shared" si="32"/>
        <v>أهلامين_607</v>
      </c>
      <c r="B616" s="30" t="str">
        <f>C616&amp;"_"&amp;COUNTIF($C$10:$C$10:C616,C616)</f>
        <v xml:space="preserve"> _217</v>
      </c>
      <c r="C616" s="131" t="str">
        <f>IFERROR(INDEX(القاعدة!C:C,MATCH(ahlamine!A616,القاعدة!$A:$A,0))," ")</f>
        <v xml:space="preserve"> </v>
      </c>
      <c r="D616" s="131" t="str">
        <f>IFERROR(INDEX(القاعدة!D:D,MATCH(ahlamine!A616,القاعدة!$A:$A,0))," ")</f>
        <v xml:space="preserve"> </v>
      </c>
      <c r="E616" s="131" t="str">
        <f>IFERROR(INDEX(القاعدة!E:E,MATCH(ahlamine!A616,القاعدة!$A:$A,0))," ")</f>
        <v xml:space="preserve"> </v>
      </c>
      <c r="F616" s="131" t="str">
        <f>IFERROR(INDEX(القاعدة!F:F,MATCH(ahlamine!A616,القاعدة!$A:$A,0))," ")</f>
        <v xml:space="preserve"> </v>
      </c>
      <c r="G616" s="131" t="str">
        <f>IFERROR(INDEX(القاعدة!G:G,MATCH(ahlamine!A616,القاعدة!$A:$A,0))," ")</f>
        <v xml:space="preserve"> </v>
      </c>
      <c r="H616" s="131" t="str">
        <f>IFERROR(INDEX(القاعدة!H:H,MATCH(ahlamine!A616,القاعدة!$A:$A,0))," ")</f>
        <v xml:space="preserve"> </v>
      </c>
      <c r="I616" s="131" t="str">
        <f>IFERROR(INDEX(القاعدة!I:I,MATCH(ahlamine!A616,القاعدة!$A:$A,0))," ")</f>
        <v xml:space="preserve"> </v>
      </c>
      <c r="J616" s="135" t="str">
        <f>IFERROR(INDEX(القاعدة!J:J,MATCH(ahlamine!A616,القاعدة!$A:$A,0))," ")</f>
        <v xml:space="preserve"> </v>
      </c>
      <c r="K616" s="135" t="str">
        <f>IFERROR(INDEX(القاعدة!L:L,MATCH(ahlamine!A616,القاعدة!$A:$A,0))," ")</f>
        <v xml:space="preserve"> </v>
      </c>
      <c r="L616" s="136" t="str">
        <f t="shared" si="33"/>
        <v/>
      </c>
      <c r="M616" s="31" t="str">
        <f t="shared" si="34"/>
        <v/>
      </c>
      <c r="N616" s="141" t="str">
        <f>IFERROR(RANK(L616,ahlamine31)+COUNTIF($L$10:L616,L616)-1," ")</f>
        <v xml:space="preserve"> </v>
      </c>
      <c r="O616" s="141">
        <v>607</v>
      </c>
      <c r="P616" s="137"/>
    </row>
    <row r="617" spans="1:16" x14ac:dyDescent="0.3">
      <c r="A617" s="140" t="str">
        <f t="shared" si="32"/>
        <v>أهلامين_608</v>
      </c>
      <c r="B617" s="30" t="str">
        <f>C617&amp;"_"&amp;COUNTIF($C$10:$C$10:C617,C617)</f>
        <v xml:space="preserve"> _218</v>
      </c>
      <c r="C617" s="131" t="str">
        <f>IFERROR(INDEX(القاعدة!C:C,MATCH(ahlamine!A617,القاعدة!$A:$A,0))," ")</f>
        <v xml:space="preserve"> </v>
      </c>
      <c r="D617" s="131" t="str">
        <f>IFERROR(INDEX(القاعدة!D:D,MATCH(ahlamine!A617,القاعدة!$A:$A,0))," ")</f>
        <v xml:space="preserve"> </v>
      </c>
      <c r="E617" s="131" t="str">
        <f>IFERROR(INDEX(القاعدة!E:E,MATCH(ahlamine!A617,القاعدة!$A:$A,0))," ")</f>
        <v xml:space="preserve"> </v>
      </c>
      <c r="F617" s="131" t="str">
        <f>IFERROR(INDEX(القاعدة!F:F,MATCH(ahlamine!A617,القاعدة!$A:$A,0))," ")</f>
        <v xml:space="preserve"> </v>
      </c>
      <c r="G617" s="131" t="str">
        <f>IFERROR(INDEX(القاعدة!G:G,MATCH(ahlamine!A617,القاعدة!$A:$A,0))," ")</f>
        <v xml:space="preserve"> </v>
      </c>
      <c r="H617" s="131" t="str">
        <f>IFERROR(INDEX(القاعدة!H:H,MATCH(ahlamine!A617,القاعدة!$A:$A,0))," ")</f>
        <v xml:space="preserve"> </v>
      </c>
      <c r="I617" s="131" t="str">
        <f>IFERROR(INDEX(القاعدة!I:I,MATCH(ahlamine!A617,القاعدة!$A:$A,0))," ")</f>
        <v xml:space="preserve"> </v>
      </c>
      <c r="J617" s="135" t="str">
        <f>IFERROR(INDEX(القاعدة!J:J,MATCH(ahlamine!A617,القاعدة!$A:$A,0))," ")</f>
        <v xml:space="preserve"> </v>
      </c>
      <c r="K617" s="135" t="str">
        <f>IFERROR(INDEX(القاعدة!L:L,MATCH(ahlamine!A617,القاعدة!$A:$A,0))," ")</f>
        <v xml:space="preserve"> </v>
      </c>
      <c r="L617" s="136" t="str">
        <f t="shared" si="33"/>
        <v/>
      </c>
      <c r="M617" s="31" t="str">
        <f t="shared" si="34"/>
        <v/>
      </c>
      <c r="N617" s="141" t="str">
        <f>IFERROR(RANK(L617,ahlamine31)+COUNTIF($L$10:L617,L617)-1," ")</f>
        <v xml:space="preserve"> </v>
      </c>
      <c r="O617" s="141">
        <v>608</v>
      </c>
      <c r="P617" s="137"/>
    </row>
    <row r="618" spans="1:16" x14ac:dyDescent="0.3">
      <c r="A618" s="140" t="str">
        <f t="shared" si="32"/>
        <v>أهلامين_609</v>
      </c>
      <c r="B618" s="30" t="str">
        <f>C618&amp;"_"&amp;COUNTIF($C$10:$C$10:C618,C618)</f>
        <v xml:space="preserve"> _219</v>
      </c>
      <c r="C618" s="131" t="str">
        <f>IFERROR(INDEX(القاعدة!C:C,MATCH(ahlamine!A618,القاعدة!$A:$A,0))," ")</f>
        <v xml:space="preserve"> </v>
      </c>
      <c r="D618" s="131" t="str">
        <f>IFERROR(INDEX(القاعدة!D:D,MATCH(ahlamine!A618,القاعدة!$A:$A,0))," ")</f>
        <v xml:space="preserve"> </v>
      </c>
      <c r="E618" s="131" t="str">
        <f>IFERROR(INDEX(القاعدة!E:E,MATCH(ahlamine!A618,القاعدة!$A:$A,0))," ")</f>
        <v xml:space="preserve"> </v>
      </c>
      <c r="F618" s="131" t="str">
        <f>IFERROR(INDEX(القاعدة!F:F,MATCH(ahlamine!A618,القاعدة!$A:$A,0))," ")</f>
        <v xml:space="preserve"> </v>
      </c>
      <c r="G618" s="131" t="str">
        <f>IFERROR(INDEX(القاعدة!G:G,MATCH(ahlamine!A618,القاعدة!$A:$A,0))," ")</f>
        <v xml:space="preserve"> </v>
      </c>
      <c r="H618" s="131" t="str">
        <f>IFERROR(INDEX(القاعدة!H:H,MATCH(ahlamine!A618,القاعدة!$A:$A,0))," ")</f>
        <v xml:space="preserve"> </v>
      </c>
      <c r="I618" s="131" t="str">
        <f>IFERROR(INDEX(القاعدة!I:I,MATCH(ahlamine!A618,القاعدة!$A:$A,0))," ")</f>
        <v xml:space="preserve"> </v>
      </c>
      <c r="J618" s="135" t="str">
        <f>IFERROR(INDEX(القاعدة!J:J,MATCH(ahlamine!A618,القاعدة!$A:$A,0))," ")</f>
        <v xml:space="preserve"> </v>
      </c>
      <c r="K618" s="135" t="str">
        <f>IFERROR(INDEX(القاعدة!L:L,MATCH(ahlamine!A618,القاعدة!$A:$A,0))," ")</f>
        <v xml:space="preserve"> </v>
      </c>
      <c r="L618" s="136" t="str">
        <f t="shared" si="33"/>
        <v/>
      </c>
      <c r="M618" s="31" t="str">
        <f t="shared" si="34"/>
        <v/>
      </c>
      <c r="N618" s="141" t="str">
        <f>IFERROR(RANK(L618,ahlamine31)+COUNTIF($L$10:L618,L618)-1," ")</f>
        <v xml:space="preserve"> </v>
      </c>
      <c r="O618" s="141">
        <v>609</v>
      </c>
      <c r="P618" s="137"/>
    </row>
    <row r="619" spans="1:16" x14ac:dyDescent="0.3">
      <c r="A619" s="140" t="str">
        <f t="shared" si="32"/>
        <v>أهلامين_610</v>
      </c>
      <c r="B619" s="30" t="str">
        <f>C619&amp;"_"&amp;COUNTIF($C$10:$C$10:C619,C619)</f>
        <v xml:space="preserve"> _220</v>
      </c>
      <c r="C619" s="131" t="str">
        <f>IFERROR(INDEX(القاعدة!C:C,MATCH(ahlamine!A619,القاعدة!$A:$A,0))," ")</f>
        <v xml:space="preserve"> </v>
      </c>
      <c r="D619" s="131" t="str">
        <f>IFERROR(INDEX(القاعدة!D:D,MATCH(ahlamine!A619,القاعدة!$A:$A,0))," ")</f>
        <v xml:space="preserve"> </v>
      </c>
      <c r="E619" s="131" t="str">
        <f>IFERROR(INDEX(القاعدة!E:E,MATCH(ahlamine!A619,القاعدة!$A:$A,0))," ")</f>
        <v xml:space="preserve"> </v>
      </c>
      <c r="F619" s="131" t="str">
        <f>IFERROR(INDEX(القاعدة!F:F,MATCH(ahlamine!A619,القاعدة!$A:$A,0))," ")</f>
        <v xml:space="preserve"> </v>
      </c>
      <c r="G619" s="131" t="str">
        <f>IFERROR(INDEX(القاعدة!G:G,MATCH(ahlamine!A619,القاعدة!$A:$A,0))," ")</f>
        <v xml:space="preserve"> </v>
      </c>
      <c r="H619" s="131" t="str">
        <f>IFERROR(INDEX(القاعدة!H:H,MATCH(ahlamine!A619,القاعدة!$A:$A,0))," ")</f>
        <v xml:space="preserve"> </v>
      </c>
      <c r="I619" s="131" t="str">
        <f>IFERROR(INDEX(القاعدة!I:I,MATCH(ahlamine!A619,القاعدة!$A:$A,0))," ")</f>
        <v xml:space="preserve"> </v>
      </c>
      <c r="J619" s="135" t="str">
        <f>IFERROR(INDEX(القاعدة!J:J,MATCH(ahlamine!A619,القاعدة!$A:$A,0))," ")</f>
        <v xml:space="preserve"> </v>
      </c>
      <c r="K619" s="135" t="str">
        <f>IFERROR(INDEX(القاعدة!L:L,MATCH(ahlamine!A619,القاعدة!$A:$A,0))," ")</f>
        <v xml:space="preserve"> </v>
      </c>
      <c r="L619" s="136" t="str">
        <f t="shared" si="33"/>
        <v/>
      </c>
      <c r="M619" s="31" t="str">
        <f t="shared" si="34"/>
        <v/>
      </c>
      <c r="N619" s="141" t="str">
        <f>IFERROR(RANK(L619,ahlamine31)+COUNTIF($L$10:L619,L619)-1," ")</f>
        <v xml:space="preserve"> </v>
      </c>
      <c r="O619" s="141">
        <v>610</v>
      </c>
      <c r="P619" s="137"/>
    </row>
    <row r="620" spans="1:16" x14ac:dyDescent="0.3">
      <c r="A620" s="140" t="str">
        <f t="shared" si="32"/>
        <v>أهلامين_611</v>
      </c>
      <c r="B620" s="30" t="str">
        <f>C620&amp;"_"&amp;COUNTIF($C$10:$C$10:C620,C620)</f>
        <v xml:space="preserve"> _221</v>
      </c>
      <c r="C620" s="131" t="str">
        <f>IFERROR(INDEX(القاعدة!C:C,MATCH(ahlamine!A620,القاعدة!$A:$A,0))," ")</f>
        <v xml:space="preserve"> </v>
      </c>
      <c r="D620" s="131" t="str">
        <f>IFERROR(INDEX(القاعدة!D:D,MATCH(ahlamine!A620,القاعدة!$A:$A,0))," ")</f>
        <v xml:space="preserve"> </v>
      </c>
      <c r="E620" s="131" t="str">
        <f>IFERROR(INDEX(القاعدة!E:E,MATCH(ahlamine!A620,القاعدة!$A:$A,0))," ")</f>
        <v xml:space="preserve"> </v>
      </c>
      <c r="F620" s="131" t="str">
        <f>IFERROR(INDEX(القاعدة!F:F,MATCH(ahlamine!A620,القاعدة!$A:$A,0))," ")</f>
        <v xml:space="preserve"> </v>
      </c>
      <c r="G620" s="131" t="str">
        <f>IFERROR(INDEX(القاعدة!G:G,MATCH(ahlamine!A620,القاعدة!$A:$A,0))," ")</f>
        <v xml:space="preserve"> </v>
      </c>
      <c r="H620" s="131" t="str">
        <f>IFERROR(INDEX(القاعدة!H:H,MATCH(ahlamine!A620,القاعدة!$A:$A,0))," ")</f>
        <v xml:space="preserve"> </v>
      </c>
      <c r="I620" s="131" t="str">
        <f>IFERROR(INDEX(القاعدة!I:I,MATCH(ahlamine!A620,القاعدة!$A:$A,0))," ")</f>
        <v xml:space="preserve"> </v>
      </c>
      <c r="J620" s="135" t="str">
        <f>IFERROR(INDEX(القاعدة!J:J,MATCH(ahlamine!A620,القاعدة!$A:$A,0))," ")</f>
        <v xml:space="preserve"> </v>
      </c>
      <c r="K620" s="135" t="str">
        <f>IFERROR(INDEX(القاعدة!L:L,MATCH(ahlamine!A620,القاعدة!$A:$A,0))," ")</f>
        <v xml:space="preserve"> </v>
      </c>
      <c r="L620" s="136" t="str">
        <f t="shared" si="33"/>
        <v/>
      </c>
      <c r="M620" s="31" t="str">
        <f t="shared" si="34"/>
        <v/>
      </c>
      <c r="N620" s="141" t="str">
        <f>IFERROR(RANK(L620,ahlamine31)+COUNTIF($L$10:L620,L620)-1," ")</f>
        <v xml:space="preserve"> </v>
      </c>
      <c r="O620" s="141">
        <v>611</v>
      </c>
      <c r="P620" s="137"/>
    </row>
    <row r="621" spans="1:16" x14ac:dyDescent="0.3">
      <c r="A621" s="140" t="str">
        <f t="shared" si="32"/>
        <v>أهلامين_612</v>
      </c>
      <c r="B621" s="30" t="str">
        <f>C621&amp;"_"&amp;COUNTIF($C$10:$C$10:C621,C621)</f>
        <v xml:space="preserve"> _222</v>
      </c>
      <c r="C621" s="131" t="str">
        <f>IFERROR(INDEX(القاعدة!C:C,MATCH(ahlamine!A621,القاعدة!$A:$A,0))," ")</f>
        <v xml:space="preserve"> </v>
      </c>
      <c r="D621" s="131" t="str">
        <f>IFERROR(INDEX(القاعدة!D:D,MATCH(ahlamine!A621,القاعدة!$A:$A,0))," ")</f>
        <v xml:space="preserve"> </v>
      </c>
      <c r="E621" s="131" t="str">
        <f>IFERROR(INDEX(القاعدة!E:E,MATCH(ahlamine!A621,القاعدة!$A:$A,0))," ")</f>
        <v xml:space="preserve"> </v>
      </c>
      <c r="F621" s="131" t="str">
        <f>IFERROR(INDEX(القاعدة!F:F,MATCH(ahlamine!A621,القاعدة!$A:$A,0))," ")</f>
        <v xml:space="preserve"> </v>
      </c>
      <c r="G621" s="131" t="str">
        <f>IFERROR(INDEX(القاعدة!G:G,MATCH(ahlamine!A621,القاعدة!$A:$A,0))," ")</f>
        <v xml:space="preserve"> </v>
      </c>
      <c r="H621" s="131" t="str">
        <f>IFERROR(INDEX(القاعدة!H:H,MATCH(ahlamine!A621,القاعدة!$A:$A,0))," ")</f>
        <v xml:space="preserve"> </v>
      </c>
      <c r="I621" s="131" t="str">
        <f>IFERROR(INDEX(القاعدة!I:I,MATCH(ahlamine!A621,القاعدة!$A:$A,0))," ")</f>
        <v xml:space="preserve"> </v>
      </c>
      <c r="J621" s="135" t="str">
        <f>IFERROR(INDEX(القاعدة!J:J,MATCH(ahlamine!A621,القاعدة!$A:$A,0))," ")</f>
        <v xml:space="preserve"> </v>
      </c>
      <c r="K621" s="135" t="str">
        <f>IFERROR(INDEX(القاعدة!L:L,MATCH(ahlamine!A621,القاعدة!$A:$A,0))," ")</f>
        <v xml:space="preserve"> </v>
      </c>
      <c r="L621" s="136" t="str">
        <f t="shared" si="33"/>
        <v/>
      </c>
      <c r="M621" s="31" t="str">
        <f t="shared" si="34"/>
        <v/>
      </c>
      <c r="N621" s="141" t="str">
        <f>IFERROR(RANK(L621,ahlamine31)+COUNTIF($L$10:L621,L621)-1," ")</f>
        <v xml:space="preserve"> </v>
      </c>
      <c r="O621" s="141">
        <v>612</v>
      </c>
      <c r="P621" s="137"/>
    </row>
    <row r="622" spans="1:16" x14ac:dyDescent="0.3">
      <c r="A622" s="140" t="str">
        <f t="shared" si="32"/>
        <v>أهلامين_613</v>
      </c>
      <c r="B622" s="30" t="str">
        <f>C622&amp;"_"&amp;COUNTIF($C$10:$C$10:C622,C622)</f>
        <v xml:space="preserve"> _223</v>
      </c>
      <c r="C622" s="131" t="str">
        <f>IFERROR(INDEX(القاعدة!C:C,MATCH(ahlamine!A622,القاعدة!$A:$A,0))," ")</f>
        <v xml:space="preserve"> </v>
      </c>
      <c r="D622" s="131" t="str">
        <f>IFERROR(INDEX(القاعدة!D:D,MATCH(ahlamine!A622,القاعدة!$A:$A,0))," ")</f>
        <v xml:space="preserve"> </v>
      </c>
      <c r="E622" s="131" t="str">
        <f>IFERROR(INDEX(القاعدة!E:E,MATCH(ahlamine!A622,القاعدة!$A:$A,0))," ")</f>
        <v xml:space="preserve"> </v>
      </c>
      <c r="F622" s="131" t="str">
        <f>IFERROR(INDEX(القاعدة!F:F,MATCH(ahlamine!A622,القاعدة!$A:$A,0))," ")</f>
        <v xml:space="preserve"> </v>
      </c>
      <c r="G622" s="131" t="str">
        <f>IFERROR(INDEX(القاعدة!G:G,MATCH(ahlamine!A622,القاعدة!$A:$A,0))," ")</f>
        <v xml:space="preserve"> </v>
      </c>
      <c r="H622" s="131" t="str">
        <f>IFERROR(INDEX(القاعدة!H:H,MATCH(ahlamine!A622,القاعدة!$A:$A,0))," ")</f>
        <v xml:space="preserve"> </v>
      </c>
      <c r="I622" s="131" t="str">
        <f>IFERROR(INDEX(القاعدة!I:I,MATCH(ahlamine!A622,القاعدة!$A:$A,0))," ")</f>
        <v xml:space="preserve"> </v>
      </c>
      <c r="J622" s="135" t="str">
        <f>IFERROR(INDEX(القاعدة!J:J,MATCH(ahlamine!A622,القاعدة!$A:$A,0))," ")</f>
        <v xml:space="preserve"> </v>
      </c>
      <c r="K622" s="135" t="str">
        <f>IFERROR(INDEX(القاعدة!L:L,MATCH(ahlamine!A622,القاعدة!$A:$A,0))," ")</f>
        <v xml:space="preserve"> </v>
      </c>
      <c r="L622" s="136" t="str">
        <f t="shared" si="33"/>
        <v/>
      </c>
      <c r="M622" s="31" t="str">
        <f t="shared" si="34"/>
        <v/>
      </c>
      <c r="N622" s="141" t="str">
        <f>IFERROR(RANK(L622,ahlamine31)+COUNTIF($L$10:L622,L622)-1," ")</f>
        <v xml:space="preserve"> </v>
      </c>
      <c r="O622" s="141">
        <v>613</v>
      </c>
      <c r="P622" s="137"/>
    </row>
    <row r="623" spans="1:16" x14ac:dyDescent="0.3">
      <c r="A623" s="140" t="str">
        <f t="shared" si="32"/>
        <v>أهلامين_614</v>
      </c>
      <c r="B623" s="30" t="str">
        <f>C623&amp;"_"&amp;COUNTIF($C$10:$C$10:C623,C623)</f>
        <v xml:space="preserve"> _224</v>
      </c>
      <c r="C623" s="131" t="str">
        <f>IFERROR(INDEX(القاعدة!C:C,MATCH(ahlamine!A623,القاعدة!$A:$A,0))," ")</f>
        <v xml:space="preserve"> </v>
      </c>
      <c r="D623" s="131" t="str">
        <f>IFERROR(INDEX(القاعدة!D:D,MATCH(ahlamine!A623,القاعدة!$A:$A,0))," ")</f>
        <v xml:space="preserve"> </v>
      </c>
      <c r="E623" s="131" t="str">
        <f>IFERROR(INDEX(القاعدة!E:E,MATCH(ahlamine!A623,القاعدة!$A:$A,0))," ")</f>
        <v xml:space="preserve"> </v>
      </c>
      <c r="F623" s="131" t="str">
        <f>IFERROR(INDEX(القاعدة!F:F,MATCH(ahlamine!A623,القاعدة!$A:$A,0))," ")</f>
        <v xml:space="preserve"> </v>
      </c>
      <c r="G623" s="131" t="str">
        <f>IFERROR(INDEX(القاعدة!G:G,MATCH(ahlamine!A623,القاعدة!$A:$A,0))," ")</f>
        <v xml:space="preserve"> </v>
      </c>
      <c r="H623" s="131" t="str">
        <f>IFERROR(INDEX(القاعدة!H:H,MATCH(ahlamine!A623,القاعدة!$A:$A,0))," ")</f>
        <v xml:space="preserve"> </v>
      </c>
      <c r="I623" s="131" t="str">
        <f>IFERROR(INDEX(القاعدة!I:I,MATCH(ahlamine!A623,القاعدة!$A:$A,0))," ")</f>
        <v xml:space="preserve"> </v>
      </c>
      <c r="J623" s="135" t="str">
        <f>IFERROR(INDEX(القاعدة!J:J,MATCH(ahlamine!A623,القاعدة!$A:$A,0))," ")</f>
        <v xml:space="preserve"> </v>
      </c>
      <c r="K623" s="135" t="str">
        <f>IFERROR(INDEX(القاعدة!L:L,MATCH(ahlamine!A623,القاعدة!$A:$A,0))," ")</f>
        <v xml:space="preserve"> </v>
      </c>
      <c r="L623" s="136" t="str">
        <f t="shared" si="33"/>
        <v/>
      </c>
      <c r="M623" s="31" t="str">
        <f t="shared" si="34"/>
        <v/>
      </c>
      <c r="N623" s="141" t="str">
        <f>IFERROR(RANK(L623,ahlamine31)+COUNTIF($L$10:L623,L623)-1," ")</f>
        <v xml:space="preserve"> </v>
      </c>
      <c r="O623" s="141">
        <v>614</v>
      </c>
      <c r="P623" s="137"/>
    </row>
    <row r="624" spans="1:16" x14ac:dyDescent="0.3">
      <c r="A624" s="140" t="str">
        <f t="shared" si="32"/>
        <v>أهلامين_615</v>
      </c>
      <c r="B624" s="30" t="str">
        <f>C624&amp;"_"&amp;COUNTIF($C$10:$C$10:C624,C624)</f>
        <v xml:space="preserve"> _225</v>
      </c>
      <c r="C624" s="131" t="str">
        <f>IFERROR(INDEX(القاعدة!C:C,MATCH(ahlamine!A624,القاعدة!$A:$A,0))," ")</f>
        <v xml:space="preserve"> </v>
      </c>
      <c r="D624" s="131" t="str">
        <f>IFERROR(INDEX(القاعدة!D:D,MATCH(ahlamine!A624,القاعدة!$A:$A,0))," ")</f>
        <v xml:space="preserve"> </v>
      </c>
      <c r="E624" s="131" t="str">
        <f>IFERROR(INDEX(القاعدة!E:E,MATCH(ahlamine!A624,القاعدة!$A:$A,0))," ")</f>
        <v xml:space="preserve"> </v>
      </c>
      <c r="F624" s="131" t="str">
        <f>IFERROR(INDEX(القاعدة!F:F,MATCH(ahlamine!A624,القاعدة!$A:$A,0))," ")</f>
        <v xml:space="preserve"> </v>
      </c>
      <c r="G624" s="131" t="str">
        <f>IFERROR(INDEX(القاعدة!G:G,MATCH(ahlamine!A624,القاعدة!$A:$A,0))," ")</f>
        <v xml:space="preserve"> </v>
      </c>
      <c r="H624" s="131" t="str">
        <f>IFERROR(INDEX(القاعدة!H:H,MATCH(ahlamine!A624,القاعدة!$A:$A,0))," ")</f>
        <v xml:space="preserve"> </v>
      </c>
      <c r="I624" s="131" t="str">
        <f>IFERROR(INDEX(القاعدة!I:I,MATCH(ahlamine!A624,القاعدة!$A:$A,0))," ")</f>
        <v xml:space="preserve"> </v>
      </c>
      <c r="J624" s="135" t="str">
        <f>IFERROR(INDEX(القاعدة!J:J,MATCH(ahlamine!A624,القاعدة!$A:$A,0))," ")</f>
        <v xml:space="preserve"> </v>
      </c>
      <c r="K624" s="135" t="str">
        <f>IFERROR(INDEX(القاعدة!L:L,MATCH(ahlamine!A624,القاعدة!$A:$A,0))," ")</f>
        <v xml:space="preserve"> </v>
      </c>
      <c r="L624" s="136" t="str">
        <f t="shared" si="33"/>
        <v/>
      </c>
      <c r="M624" s="31" t="str">
        <f t="shared" si="34"/>
        <v/>
      </c>
      <c r="N624" s="141" t="str">
        <f>IFERROR(RANK(L624,ahlamine31)+COUNTIF($L$10:L624,L624)-1," ")</f>
        <v xml:space="preserve"> </v>
      </c>
      <c r="O624" s="141">
        <v>615</v>
      </c>
      <c r="P624" s="137"/>
    </row>
    <row r="625" spans="1:16" x14ac:dyDescent="0.3">
      <c r="A625" s="140" t="str">
        <f t="shared" si="32"/>
        <v>أهلامين_616</v>
      </c>
      <c r="B625" s="30" t="str">
        <f>C625&amp;"_"&amp;COUNTIF($C$10:$C$10:C625,C625)</f>
        <v xml:space="preserve"> _226</v>
      </c>
      <c r="C625" s="131" t="str">
        <f>IFERROR(INDEX(القاعدة!C:C,MATCH(ahlamine!A625,القاعدة!$A:$A,0))," ")</f>
        <v xml:space="preserve"> </v>
      </c>
      <c r="D625" s="131" t="str">
        <f>IFERROR(INDEX(القاعدة!D:D,MATCH(ahlamine!A625,القاعدة!$A:$A,0))," ")</f>
        <v xml:space="preserve"> </v>
      </c>
      <c r="E625" s="131" t="str">
        <f>IFERROR(INDEX(القاعدة!E:E,MATCH(ahlamine!A625,القاعدة!$A:$A,0))," ")</f>
        <v xml:space="preserve"> </v>
      </c>
      <c r="F625" s="131" t="str">
        <f>IFERROR(INDEX(القاعدة!F:F,MATCH(ahlamine!A625,القاعدة!$A:$A,0))," ")</f>
        <v xml:space="preserve"> </v>
      </c>
      <c r="G625" s="131" t="str">
        <f>IFERROR(INDEX(القاعدة!G:G,MATCH(ahlamine!A625,القاعدة!$A:$A,0))," ")</f>
        <v xml:space="preserve"> </v>
      </c>
      <c r="H625" s="131" t="str">
        <f>IFERROR(INDEX(القاعدة!H:H,MATCH(ahlamine!A625,القاعدة!$A:$A,0))," ")</f>
        <v xml:space="preserve"> </v>
      </c>
      <c r="I625" s="131" t="str">
        <f>IFERROR(INDEX(القاعدة!I:I,MATCH(ahlamine!A625,القاعدة!$A:$A,0))," ")</f>
        <v xml:space="preserve"> </v>
      </c>
      <c r="J625" s="135" t="str">
        <f>IFERROR(INDEX(القاعدة!J:J,MATCH(ahlamine!A625,القاعدة!$A:$A,0))," ")</f>
        <v xml:space="preserve"> </v>
      </c>
      <c r="K625" s="135" t="str">
        <f>IFERROR(INDEX(القاعدة!L:L,MATCH(ahlamine!A625,القاعدة!$A:$A,0))," ")</f>
        <v xml:space="preserve"> </v>
      </c>
      <c r="L625" s="136" t="str">
        <f t="shared" si="33"/>
        <v/>
      </c>
      <c r="M625" s="31" t="str">
        <f t="shared" si="34"/>
        <v/>
      </c>
      <c r="N625" s="141" t="str">
        <f>IFERROR(RANK(L625,ahlamine31)+COUNTIF($L$10:L625,L625)-1," ")</f>
        <v xml:space="preserve"> </v>
      </c>
      <c r="O625" s="141">
        <v>616</v>
      </c>
      <c r="P625" s="137"/>
    </row>
    <row r="626" spans="1:16" x14ac:dyDescent="0.3">
      <c r="A626" s="140" t="str">
        <f t="shared" si="32"/>
        <v>أهلامين_617</v>
      </c>
      <c r="B626" s="30" t="str">
        <f>C626&amp;"_"&amp;COUNTIF($C$10:$C$10:C626,C626)</f>
        <v xml:space="preserve"> _227</v>
      </c>
      <c r="C626" s="131" t="str">
        <f>IFERROR(INDEX(القاعدة!C:C,MATCH(ahlamine!A626,القاعدة!$A:$A,0))," ")</f>
        <v xml:space="preserve"> </v>
      </c>
      <c r="D626" s="131" t="str">
        <f>IFERROR(INDEX(القاعدة!D:D,MATCH(ahlamine!A626,القاعدة!$A:$A,0))," ")</f>
        <v xml:space="preserve"> </v>
      </c>
      <c r="E626" s="131" t="str">
        <f>IFERROR(INDEX(القاعدة!E:E,MATCH(ahlamine!A626,القاعدة!$A:$A,0))," ")</f>
        <v xml:space="preserve"> </v>
      </c>
      <c r="F626" s="131" t="str">
        <f>IFERROR(INDEX(القاعدة!F:F,MATCH(ahlamine!A626,القاعدة!$A:$A,0))," ")</f>
        <v xml:space="preserve"> </v>
      </c>
      <c r="G626" s="131" t="str">
        <f>IFERROR(INDEX(القاعدة!G:G,MATCH(ahlamine!A626,القاعدة!$A:$A,0))," ")</f>
        <v xml:space="preserve"> </v>
      </c>
      <c r="H626" s="131" t="str">
        <f>IFERROR(INDEX(القاعدة!H:H,MATCH(ahlamine!A626,القاعدة!$A:$A,0))," ")</f>
        <v xml:space="preserve"> </v>
      </c>
      <c r="I626" s="131" t="str">
        <f>IFERROR(INDEX(القاعدة!I:I,MATCH(ahlamine!A626,القاعدة!$A:$A,0))," ")</f>
        <v xml:space="preserve"> </v>
      </c>
      <c r="J626" s="135" t="str">
        <f>IFERROR(INDEX(القاعدة!J:J,MATCH(ahlamine!A626,القاعدة!$A:$A,0))," ")</f>
        <v xml:space="preserve"> </v>
      </c>
      <c r="K626" s="135" t="str">
        <f>IFERROR(INDEX(القاعدة!L:L,MATCH(ahlamine!A626,القاعدة!$A:$A,0))," ")</f>
        <v xml:space="preserve"> </v>
      </c>
      <c r="L626" s="136" t="str">
        <f t="shared" si="33"/>
        <v/>
      </c>
      <c r="M626" s="31" t="str">
        <f t="shared" si="34"/>
        <v/>
      </c>
      <c r="N626" s="141" t="str">
        <f>IFERROR(RANK(L626,ahlamine31)+COUNTIF($L$10:L626,L626)-1," ")</f>
        <v xml:space="preserve"> </v>
      </c>
      <c r="O626" s="141">
        <v>617</v>
      </c>
      <c r="P626" s="137"/>
    </row>
    <row r="627" spans="1:16" x14ac:dyDescent="0.3">
      <c r="A627" s="140" t="str">
        <f t="shared" si="32"/>
        <v>أهلامين_618</v>
      </c>
      <c r="B627" s="30" t="str">
        <f>C627&amp;"_"&amp;COUNTIF($C$10:$C$10:C627,C627)</f>
        <v xml:space="preserve"> _228</v>
      </c>
      <c r="C627" s="131" t="str">
        <f>IFERROR(INDEX(القاعدة!C:C,MATCH(ahlamine!A627,القاعدة!$A:$A,0))," ")</f>
        <v xml:space="preserve"> </v>
      </c>
      <c r="D627" s="131" t="str">
        <f>IFERROR(INDEX(القاعدة!D:D,MATCH(ahlamine!A627,القاعدة!$A:$A,0))," ")</f>
        <v xml:space="preserve"> </v>
      </c>
      <c r="E627" s="131" t="str">
        <f>IFERROR(INDEX(القاعدة!E:E,MATCH(ahlamine!A627,القاعدة!$A:$A,0))," ")</f>
        <v xml:space="preserve"> </v>
      </c>
      <c r="F627" s="131" t="str">
        <f>IFERROR(INDEX(القاعدة!F:F,MATCH(ahlamine!A627,القاعدة!$A:$A,0))," ")</f>
        <v xml:space="preserve"> </v>
      </c>
      <c r="G627" s="131" t="str">
        <f>IFERROR(INDEX(القاعدة!G:G,MATCH(ahlamine!A627,القاعدة!$A:$A,0))," ")</f>
        <v xml:space="preserve"> </v>
      </c>
      <c r="H627" s="131" t="str">
        <f>IFERROR(INDEX(القاعدة!H:H,MATCH(ahlamine!A627,القاعدة!$A:$A,0))," ")</f>
        <v xml:space="preserve"> </v>
      </c>
      <c r="I627" s="131" t="str">
        <f>IFERROR(INDEX(القاعدة!I:I,MATCH(ahlamine!A627,القاعدة!$A:$A,0))," ")</f>
        <v xml:space="preserve"> </v>
      </c>
      <c r="J627" s="135" t="str">
        <f>IFERROR(INDEX(القاعدة!J:J,MATCH(ahlamine!A627,القاعدة!$A:$A,0))," ")</f>
        <v xml:space="preserve"> </v>
      </c>
      <c r="K627" s="135" t="str">
        <f>IFERROR(INDEX(القاعدة!L:L,MATCH(ahlamine!A627,القاعدة!$A:$A,0))," ")</f>
        <v xml:space="preserve"> </v>
      </c>
      <c r="L627" s="136" t="str">
        <f t="shared" si="33"/>
        <v/>
      </c>
      <c r="M627" s="31" t="str">
        <f t="shared" si="34"/>
        <v/>
      </c>
      <c r="N627" s="141" t="str">
        <f>IFERROR(RANK(L627,ahlamine31)+COUNTIF($L$10:L627,L627)-1," ")</f>
        <v xml:space="preserve"> </v>
      </c>
      <c r="O627" s="141">
        <v>618</v>
      </c>
      <c r="P627" s="137"/>
    </row>
    <row r="628" spans="1:16" x14ac:dyDescent="0.3">
      <c r="A628" s="140" t="str">
        <f t="shared" si="32"/>
        <v>أهلامين_619</v>
      </c>
      <c r="B628" s="30" t="str">
        <f>C628&amp;"_"&amp;COUNTIF($C$10:$C$10:C628,C628)</f>
        <v xml:space="preserve"> _229</v>
      </c>
      <c r="C628" s="131" t="str">
        <f>IFERROR(INDEX(القاعدة!C:C,MATCH(ahlamine!A628,القاعدة!$A:$A,0))," ")</f>
        <v xml:space="preserve"> </v>
      </c>
      <c r="D628" s="131" t="str">
        <f>IFERROR(INDEX(القاعدة!D:D,MATCH(ahlamine!A628,القاعدة!$A:$A,0))," ")</f>
        <v xml:space="preserve"> </v>
      </c>
      <c r="E628" s="131" t="str">
        <f>IFERROR(INDEX(القاعدة!E:E,MATCH(ahlamine!A628,القاعدة!$A:$A,0))," ")</f>
        <v xml:space="preserve"> </v>
      </c>
      <c r="F628" s="131" t="str">
        <f>IFERROR(INDEX(القاعدة!F:F,MATCH(ahlamine!A628,القاعدة!$A:$A,0))," ")</f>
        <v xml:space="preserve"> </v>
      </c>
      <c r="G628" s="131" t="str">
        <f>IFERROR(INDEX(القاعدة!G:G,MATCH(ahlamine!A628,القاعدة!$A:$A,0))," ")</f>
        <v xml:space="preserve"> </v>
      </c>
      <c r="H628" s="131" t="str">
        <f>IFERROR(INDEX(القاعدة!H:H,MATCH(ahlamine!A628,القاعدة!$A:$A,0))," ")</f>
        <v xml:space="preserve"> </v>
      </c>
      <c r="I628" s="131" t="str">
        <f>IFERROR(INDEX(القاعدة!I:I,MATCH(ahlamine!A628,القاعدة!$A:$A,0))," ")</f>
        <v xml:space="preserve"> </v>
      </c>
      <c r="J628" s="135" t="str">
        <f>IFERROR(INDEX(القاعدة!J:J,MATCH(ahlamine!A628,القاعدة!$A:$A,0))," ")</f>
        <v xml:space="preserve"> </v>
      </c>
      <c r="K628" s="135" t="str">
        <f>IFERROR(INDEX(القاعدة!L:L,MATCH(ahlamine!A628,القاعدة!$A:$A,0))," ")</f>
        <v xml:space="preserve"> </v>
      </c>
      <c r="L628" s="136" t="str">
        <f t="shared" si="33"/>
        <v/>
      </c>
      <c r="M628" s="31" t="str">
        <f t="shared" si="34"/>
        <v/>
      </c>
      <c r="N628" s="141" t="str">
        <f>IFERROR(RANK(L628,ahlamine31)+COUNTIF($L$10:L628,L628)-1," ")</f>
        <v xml:space="preserve"> </v>
      </c>
      <c r="O628" s="141">
        <v>619</v>
      </c>
      <c r="P628" s="137"/>
    </row>
    <row r="629" spans="1:16" x14ac:dyDescent="0.3">
      <c r="A629" s="140" t="str">
        <f t="shared" si="32"/>
        <v>أهلامين_620</v>
      </c>
      <c r="B629" s="30" t="str">
        <f>C629&amp;"_"&amp;COUNTIF($C$10:$C$10:C629,C629)</f>
        <v xml:space="preserve"> _230</v>
      </c>
      <c r="C629" s="131" t="str">
        <f>IFERROR(INDEX(القاعدة!C:C,MATCH(ahlamine!A629,القاعدة!$A:$A,0))," ")</f>
        <v xml:space="preserve"> </v>
      </c>
      <c r="D629" s="131" t="str">
        <f>IFERROR(INDEX(القاعدة!D:D,MATCH(ahlamine!A629,القاعدة!$A:$A,0))," ")</f>
        <v xml:space="preserve"> </v>
      </c>
      <c r="E629" s="131" t="str">
        <f>IFERROR(INDEX(القاعدة!E:E,MATCH(ahlamine!A629,القاعدة!$A:$A,0))," ")</f>
        <v xml:space="preserve"> </v>
      </c>
      <c r="F629" s="131" t="str">
        <f>IFERROR(INDEX(القاعدة!F:F,MATCH(ahlamine!A629,القاعدة!$A:$A,0))," ")</f>
        <v xml:space="preserve"> </v>
      </c>
      <c r="G629" s="131" t="str">
        <f>IFERROR(INDEX(القاعدة!G:G,MATCH(ahlamine!A629,القاعدة!$A:$A,0))," ")</f>
        <v xml:space="preserve"> </v>
      </c>
      <c r="H629" s="131" t="str">
        <f>IFERROR(INDEX(القاعدة!H:H,MATCH(ahlamine!A629,القاعدة!$A:$A,0))," ")</f>
        <v xml:space="preserve"> </v>
      </c>
      <c r="I629" s="131" t="str">
        <f>IFERROR(INDEX(القاعدة!I:I,MATCH(ahlamine!A629,القاعدة!$A:$A,0))," ")</f>
        <v xml:space="preserve"> </v>
      </c>
      <c r="J629" s="135" t="str">
        <f>IFERROR(INDEX(القاعدة!J:J,MATCH(ahlamine!A629,القاعدة!$A:$A,0))," ")</f>
        <v xml:space="preserve"> </v>
      </c>
      <c r="K629" s="135" t="str">
        <f>IFERROR(INDEX(القاعدة!L:L,MATCH(ahlamine!A629,القاعدة!$A:$A,0))," ")</f>
        <v xml:space="preserve"> </v>
      </c>
      <c r="L629" s="136" t="str">
        <f t="shared" si="33"/>
        <v/>
      </c>
      <c r="M629" s="31" t="str">
        <f t="shared" si="34"/>
        <v/>
      </c>
      <c r="N629" s="141" t="str">
        <f>IFERROR(RANK(L629,ahlamine31)+COUNTIF($L$10:L629,L629)-1," ")</f>
        <v xml:space="preserve"> </v>
      </c>
      <c r="O629" s="141">
        <v>620</v>
      </c>
      <c r="P629" s="137"/>
    </row>
    <row r="630" spans="1:16" x14ac:dyDescent="0.3">
      <c r="A630" s="140" t="str">
        <f t="shared" si="32"/>
        <v>أهلامين_621</v>
      </c>
      <c r="B630" s="30" t="str">
        <f>C630&amp;"_"&amp;COUNTIF($C$10:$C$10:C630,C630)</f>
        <v xml:space="preserve"> _231</v>
      </c>
      <c r="C630" s="131" t="str">
        <f>IFERROR(INDEX(القاعدة!C:C,MATCH(ahlamine!A630,القاعدة!$A:$A,0))," ")</f>
        <v xml:space="preserve"> </v>
      </c>
      <c r="D630" s="131" t="str">
        <f>IFERROR(INDEX(القاعدة!D:D,MATCH(ahlamine!A630,القاعدة!$A:$A,0))," ")</f>
        <v xml:space="preserve"> </v>
      </c>
      <c r="E630" s="131" t="str">
        <f>IFERROR(INDEX(القاعدة!E:E,MATCH(ahlamine!A630,القاعدة!$A:$A,0))," ")</f>
        <v xml:space="preserve"> </v>
      </c>
      <c r="F630" s="131" t="str">
        <f>IFERROR(INDEX(القاعدة!F:F,MATCH(ahlamine!A630,القاعدة!$A:$A,0))," ")</f>
        <v xml:space="preserve"> </v>
      </c>
      <c r="G630" s="131" t="str">
        <f>IFERROR(INDEX(القاعدة!G:G,MATCH(ahlamine!A630,القاعدة!$A:$A,0))," ")</f>
        <v xml:space="preserve"> </v>
      </c>
      <c r="H630" s="131" t="str">
        <f>IFERROR(INDEX(القاعدة!H:H,MATCH(ahlamine!A630,القاعدة!$A:$A,0))," ")</f>
        <v xml:space="preserve"> </v>
      </c>
      <c r="I630" s="131" t="str">
        <f>IFERROR(INDEX(القاعدة!I:I,MATCH(ahlamine!A630,القاعدة!$A:$A,0))," ")</f>
        <v xml:space="preserve"> </v>
      </c>
      <c r="J630" s="135" t="str">
        <f>IFERROR(INDEX(القاعدة!J:J,MATCH(ahlamine!A630,القاعدة!$A:$A,0))," ")</f>
        <v xml:space="preserve"> </v>
      </c>
      <c r="K630" s="135" t="str">
        <f>IFERROR(INDEX(القاعدة!L:L,MATCH(ahlamine!A630,القاعدة!$A:$A,0))," ")</f>
        <v xml:space="preserve"> </v>
      </c>
      <c r="L630" s="136" t="str">
        <f t="shared" si="33"/>
        <v/>
      </c>
      <c r="M630" s="31" t="str">
        <f t="shared" si="34"/>
        <v/>
      </c>
      <c r="N630" s="141" t="str">
        <f>IFERROR(RANK(L630,ahlamine31)+COUNTIF($L$10:L630,L630)-1," ")</f>
        <v xml:space="preserve"> </v>
      </c>
      <c r="O630" s="141">
        <v>621</v>
      </c>
      <c r="P630" s="137"/>
    </row>
    <row r="631" spans="1:16" x14ac:dyDescent="0.3">
      <c r="A631" s="140" t="str">
        <f t="shared" si="32"/>
        <v>أهلامين_622</v>
      </c>
      <c r="B631" s="30" t="str">
        <f>C631&amp;"_"&amp;COUNTIF($C$10:$C$10:C631,C631)</f>
        <v xml:space="preserve"> _232</v>
      </c>
      <c r="C631" s="131" t="str">
        <f>IFERROR(INDEX(القاعدة!C:C,MATCH(ahlamine!A631,القاعدة!$A:$A,0))," ")</f>
        <v xml:space="preserve"> </v>
      </c>
      <c r="D631" s="131" t="str">
        <f>IFERROR(INDEX(القاعدة!D:D,MATCH(ahlamine!A631,القاعدة!$A:$A,0))," ")</f>
        <v xml:space="preserve"> </v>
      </c>
      <c r="E631" s="131" t="str">
        <f>IFERROR(INDEX(القاعدة!E:E,MATCH(ahlamine!A631,القاعدة!$A:$A,0))," ")</f>
        <v xml:space="preserve"> </v>
      </c>
      <c r="F631" s="131" t="str">
        <f>IFERROR(INDEX(القاعدة!F:F,MATCH(ahlamine!A631,القاعدة!$A:$A,0))," ")</f>
        <v xml:space="preserve"> </v>
      </c>
      <c r="G631" s="131" t="str">
        <f>IFERROR(INDEX(القاعدة!G:G,MATCH(ahlamine!A631,القاعدة!$A:$A,0))," ")</f>
        <v xml:space="preserve"> </v>
      </c>
      <c r="H631" s="131" t="str">
        <f>IFERROR(INDEX(القاعدة!H:H,MATCH(ahlamine!A631,القاعدة!$A:$A,0))," ")</f>
        <v xml:space="preserve"> </v>
      </c>
      <c r="I631" s="131" t="str">
        <f>IFERROR(INDEX(القاعدة!I:I,MATCH(ahlamine!A631,القاعدة!$A:$A,0))," ")</f>
        <v xml:space="preserve"> </v>
      </c>
      <c r="J631" s="135" t="str">
        <f>IFERROR(INDEX(القاعدة!J:J,MATCH(ahlamine!A631,القاعدة!$A:$A,0))," ")</f>
        <v xml:space="preserve"> </v>
      </c>
      <c r="K631" s="135" t="str">
        <f>IFERROR(INDEX(القاعدة!L:L,MATCH(ahlamine!A631,القاعدة!$A:$A,0))," ")</f>
        <v xml:space="preserve"> </v>
      </c>
      <c r="L631" s="136" t="str">
        <f t="shared" si="33"/>
        <v/>
      </c>
      <c r="M631" s="31" t="str">
        <f t="shared" si="34"/>
        <v/>
      </c>
      <c r="N631" s="141" t="str">
        <f>IFERROR(RANK(L631,ahlamine31)+COUNTIF($L$10:L631,L631)-1," ")</f>
        <v xml:space="preserve"> </v>
      </c>
      <c r="O631" s="141">
        <v>622</v>
      </c>
      <c r="P631" s="137"/>
    </row>
    <row r="632" spans="1:16" x14ac:dyDescent="0.3">
      <c r="A632" s="140" t="str">
        <f t="shared" si="32"/>
        <v>أهلامين_623</v>
      </c>
      <c r="B632" s="30" t="str">
        <f>C632&amp;"_"&amp;COUNTIF($C$10:$C$10:C632,C632)</f>
        <v xml:space="preserve"> _233</v>
      </c>
      <c r="C632" s="131" t="str">
        <f>IFERROR(INDEX(القاعدة!C:C,MATCH(ahlamine!A632,القاعدة!$A:$A,0))," ")</f>
        <v xml:space="preserve"> </v>
      </c>
      <c r="D632" s="131" t="str">
        <f>IFERROR(INDEX(القاعدة!D:D,MATCH(ahlamine!A632,القاعدة!$A:$A,0))," ")</f>
        <v xml:space="preserve"> </v>
      </c>
      <c r="E632" s="131" t="str">
        <f>IFERROR(INDEX(القاعدة!E:E,MATCH(ahlamine!A632,القاعدة!$A:$A,0))," ")</f>
        <v xml:space="preserve"> </v>
      </c>
      <c r="F632" s="131" t="str">
        <f>IFERROR(INDEX(القاعدة!F:F,MATCH(ahlamine!A632,القاعدة!$A:$A,0))," ")</f>
        <v xml:space="preserve"> </v>
      </c>
      <c r="G632" s="131" t="str">
        <f>IFERROR(INDEX(القاعدة!G:G,MATCH(ahlamine!A632,القاعدة!$A:$A,0))," ")</f>
        <v xml:space="preserve"> </v>
      </c>
      <c r="H632" s="131" t="str">
        <f>IFERROR(INDEX(القاعدة!H:H,MATCH(ahlamine!A632,القاعدة!$A:$A,0))," ")</f>
        <v xml:space="preserve"> </v>
      </c>
      <c r="I632" s="131" t="str">
        <f>IFERROR(INDEX(القاعدة!I:I,MATCH(ahlamine!A632,القاعدة!$A:$A,0))," ")</f>
        <v xml:space="preserve"> </v>
      </c>
      <c r="J632" s="135" t="str">
        <f>IFERROR(INDEX(القاعدة!J:J,MATCH(ahlamine!A632,القاعدة!$A:$A,0))," ")</f>
        <v xml:space="preserve"> </v>
      </c>
      <c r="K632" s="135" t="str">
        <f>IFERROR(INDEX(القاعدة!L:L,MATCH(ahlamine!A632,القاعدة!$A:$A,0))," ")</f>
        <v xml:space="preserve"> </v>
      </c>
      <c r="L632" s="136" t="str">
        <f t="shared" si="33"/>
        <v/>
      </c>
      <c r="M632" s="31" t="str">
        <f t="shared" si="34"/>
        <v/>
      </c>
      <c r="N632" s="141" t="str">
        <f>IFERROR(RANK(L632,ahlamine31)+COUNTIF($L$10:L632,L632)-1," ")</f>
        <v xml:space="preserve"> </v>
      </c>
      <c r="O632" s="141">
        <v>623</v>
      </c>
      <c r="P632" s="137"/>
    </row>
    <row r="633" spans="1:16" x14ac:dyDescent="0.3">
      <c r="A633" s="140" t="str">
        <f t="shared" si="32"/>
        <v>أهلامين_624</v>
      </c>
      <c r="B633" s="30" t="str">
        <f>C633&amp;"_"&amp;COUNTIF($C$10:$C$10:C633,C633)</f>
        <v xml:space="preserve"> _234</v>
      </c>
      <c r="C633" s="131" t="str">
        <f>IFERROR(INDEX(القاعدة!C:C,MATCH(ahlamine!A633,القاعدة!$A:$A,0))," ")</f>
        <v xml:space="preserve"> </v>
      </c>
      <c r="D633" s="131" t="str">
        <f>IFERROR(INDEX(القاعدة!D:D,MATCH(ahlamine!A633,القاعدة!$A:$A,0))," ")</f>
        <v xml:space="preserve"> </v>
      </c>
      <c r="E633" s="131" t="str">
        <f>IFERROR(INDEX(القاعدة!E:E,MATCH(ahlamine!A633,القاعدة!$A:$A,0))," ")</f>
        <v xml:space="preserve"> </v>
      </c>
      <c r="F633" s="131" t="str">
        <f>IFERROR(INDEX(القاعدة!F:F,MATCH(ahlamine!A633,القاعدة!$A:$A,0))," ")</f>
        <v xml:space="preserve"> </v>
      </c>
      <c r="G633" s="131" t="str">
        <f>IFERROR(INDEX(القاعدة!G:G,MATCH(ahlamine!A633,القاعدة!$A:$A,0))," ")</f>
        <v xml:space="preserve"> </v>
      </c>
      <c r="H633" s="131" t="str">
        <f>IFERROR(INDEX(القاعدة!H:H,MATCH(ahlamine!A633,القاعدة!$A:$A,0))," ")</f>
        <v xml:space="preserve"> </v>
      </c>
      <c r="I633" s="131" t="str">
        <f>IFERROR(INDEX(القاعدة!I:I,MATCH(ahlamine!A633,القاعدة!$A:$A,0))," ")</f>
        <v xml:space="preserve"> </v>
      </c>
      <c r="J633" s="135" t="str">
        <f>IFERROR(INDEX(القاعدة!J:J,MATCH(ahlamine!A633,القاعدة!$A:$A,0))," ")</f>
        <v xml:space="preserve"> </v>
      </c>
      <c r="K633" s="135" t="str">
        <f>IFERROR(INDEX(القاعدة!L:L,MATCH(ahlamine!A633,القاعدة!$A:$A,0))," ")</f>
        <v xml:space="preserve"> </v>
      </c>
      <c r="L633" s="136" t="str">
        <f t="shared" si="33"/>
        <v/>
      </c>
      <c r="M633" s="31" t="str">
        <f t="shared" si="34"/>
        <v/>
      </c>
      <c r="N633" s="141" t="str">
        <f>IFERROR(RANK(L633,ahlamine31)+COUNTIF($L$10:L633,L633)-1," ")</f>
        <v xml:space="preserve"> </v>
      </c>
      <c r="O633" s="141">
        <v>624</v>
      </c>
      <c r="P633" s="137"/>
    </row>
    <row r="634" spans="1:16" x14ac:dyDescent="0.3">
      <c r="A634" s="140" t="str">
        <f t="shared" si="32"/>
        <v>أهلامين_625</v>
      </c>
      <c r="B634" s="30" t="str">
        <f>C634&amp;"_"&amp;COUNTIF($C$10:$C$10:C634,C634)</f>
        <v xml:space="preserve"> _235</v>
      </c>
      <c r="C634" s="131" t="str">
        <f>IFERROR(INDEX(القاعدة!C:C,MATCH(ahlamine!A634,القاعدة!$A:$A,0))," ")</f>
        <v xml:space="preserve"> </v>
      </c>
      <c r="D634" s="131" t="str">
        <f>IFERROR(INDEX(القاعدة!D:D,MATCH(ahlamine!A634,القاعدة!$A:$A,0))," ")</f>
        <v xml:space="preserve"> </v>
      </c>
      <c r="E634" s="131" t="str">
        <f>IFERROR(INDEX(القاعدة!E:E,MATCH(ahlamine!A634,القاعدة!$A:$A,0))," ")</f>
        <v xml:space="preserve"> </v>
      </c>
      <c r="F634" s="131" t="str">
        <f>IFERROR(INDEX(القاعدة!F:F,MATCH(ahlamine!A634,القاعدة!$A:$A,0))," ")</f>
        <v xml:space="preserve"> </v>
      </c>
      <c r="G634" s="131" t="str">
        <f>IFERROR(INDEX(القاعدة!G:G,MATCH(ahlamine!A634,القاعدة!$A:$A,0))," ")</f>
        <v xml:space="preserve"> </v>
      </c>
      <c r="H634" s="131" t="str">
        <f>IFERROR(INDEX(القاعدة!H:H,MATCH(ahlamine!A634,القاعدة!$A:$A,0))," ")</f>
        <v xml:space="preserve"> </v>
      </c>
      <c r="I634" s="131" t="str">
        <f>IFERROR(INDEX(القاعدة!I:I,MATCH(ahlamine!A634,القاعدة!$A:$A,0))," ")</f>
        <v xml:space="preserve"> </v>
      </c>
      <c r="J634" s="135" t="str">
        <f>IFERROR(INDEX(القاعدة!J:J,MATCH(ahlamine!A634,القاعدة!$A:$A,0))," ")</f>
        <v xml:space="preserve"> </v>
      </c>
      <c r="K634" s="135" t="str">
        <f>IFERROR(INDEX(القاعدة!L:L,MATCH(ahlamine!A634,القاعدة!$A:$A,0))," ")</f>
        <v xml:space="preserve"> </v>
      </c>
      <c r="L634" s="136" t="str">
        <f t="shared" si="33"/>
        <v/>
      </c>
      <c r="M634" s="31" t="str">
        <f t="shared" si="34"/>
        <v/>
      </c>
      <c r="N634" s="141" t="str">
        <f>IFERROR(RANK(L634,ahlamine31)+COUNTIF($L$10:L634,L634)-1," ")</f>
        <v xml:space="preserve"> </v>
      </c>
      <c r="O634" s="141">
        <v>625</v>
      </c>
      <c r="P634" s="137"/>
    </row>
    <row r="635" spans="1:16" x14ac:dyDescent="0.3">
      <c r="A635" s="140" t="str">
        <f t="shared" si="32"/>
        <v>أهلامين_626</v>
      </c>
      <c r="B635" s="30" t="str">
        <f>C635&amp;"_"&amp;COUNTIF($C$10:$C$10:C635,C635)</f>
        <v xml:space="preserve"> _236</v>
      </c>
      <c r="C635" s="131" t="str">
        <f>IFERROR(INDEX(القاعدة!C:C,MATCH(ahlamine!A635,القاعدة!$A:$A,0))," ")</f>
        <v xml:space="preserve"> </v>
      </c>
      <c r="D635" s="131" t="str">
        <f>IFERROR(INDEX(القاعدة!D:D,MATCH(ahlamine!A635,القاعدة!$A:$A,0))," ")</f>
        <v xml:space="preserve"> </v>
      </c>
      <c r="E635" s="131" t="str">
        <f>IFERROR(INDEX(القاعدة!E:E,MATCH(ahlamine!A635,القاعدة!$A:$A,0))," ")</f>
        <v xml:space="preserve"> </v>
      </c>
      <c r="F635" s="131" t="str">
        <f>IFERROR(INDEX(القاعدة!F:F,MATCH(ahlamine!A635,القاعدة!$A:$A,0))," ")</f>
        <v xml:space="preserve"> </v>
      </c>
      <c r="G635" s="131" t="str">
        <f>IFERROR(INDEX(القاعدة!G:G,MATCH(ahlamine!A635,القاعدة!$A:$A,0))," ")</f>
        <v xml:space="preserve"> </v>
      </c>
      <c r="H635" s="131" t="str">
        <f>IFERROR(INDEX(القاعدة!H:H,MATCH(ahlamine!A635,القاعدة!$A:$A,0))," ")</f>
        <v xml:space="preserve"> </v>
      </c>
      <c r="I635" s="131" t="str">
        <f>IFERROR(INDEX(القاعدة!I:I,MATCH(ahlamine!A635,القاعدة!$A:$A,0))," ")</f>
        <v xml:space="preserve"> </v>
      </c>
      <c r="J635" s="135" t="str">
        <f>IFERROR(INDEX(القاعدة!J:J,MATCH(ahlamine!A635,القاعدة!$A:$A,0))," ")</f>
        <v xml:space="preserve"> </v>
      </c>
      <c r="K635" s="135" t="str">
        <f>IFERROR(INDEX(القاعدة!L:L,MATCH(ahlamine!A635,القاعدة!$A:$A,0))," ")</f>
        <v xml:space="preserve"> </v>
      </c>
      <c r="L635" s="136" t="str">
        <f t="shared" si="33"/>
        <v/>
      </c>
      <c r="M635" s="31" t="str">
        <f t="shared" si="34"/>
        <v/>
      </c>
      <c r="N635" s="141" t="str">
        <f>IFERROR(RANK(L635,ahlamine31)+COUNTIF($L$10:L635,L635)-1," ")</f>
        <v xml:space="preserve"> </v>
      </c>
      <c r="O635" s="141">
        <v>626</v>
      </c>
      <c r="P635" s="137"/>
    </row>
    <row r="636" spans="1:16" x14ac:dyDescent="0.3">
      <c r="A636" s="140" t="str">
        <f t="shared" si="32"/>
        <v>أهلامين_627</v>
      </c>
      <c r="B636" s="30" t="str">
        <f>C636&amp;"_"&amp;COUNTIF($C$10:$C$10:C636,C636)</f>
        <v xml:space="preserve"> _237</v>
      </c>
      <c r="C636" s="131" t="str">
        <f>IFERROR(INDEX(القاعدة!C:C,MATCH(ahlamine!A636,القاعدة!$A:$A,0))," ")</f>
        <v xml:space="preserve"> </v>
      </c>
      <c r="D636" s="131" t="str">
        <f>IFERROR(INDEX(القاعدة!D:D,MATCH(ahlamine!A636,القاعدة!$A:$A,0))," ")</f>
        <v xml:space="preserve"> </v>
      </c>
      <c r="E636" s="131" t="str">
        <f>IFERROR(INDEX(القاعدة!E:E,MATCH(ahlamine!A636,القاعدة!$A:$A,0))," ")</f>
        <v xml:space="preserve"> </v>
      </c>
      <c r="F636" s="131" t="str">
        <f>IFERROR(INDEX(القاعدة!F:F,MATCH(ahlamine!A636,القاعدة!$A:$A,0))," ")</f>
        <v xml:space="preserve"> </v>
      </c>
      <c r="G636" s="131" t="str">
        <f>IFERROR(INDEX(القاعدة!G:G,MATCH(ahlamine!A636,القاعدة!$A:$A,0))," ")</f>
        <v xml:space="preserve"> </v>
      </c>
      <c r="H636" s="131" t="str">
        <f>IFERROR(INDEX(القاعدة!H:H,MATCH(ahlamine!A636,القاعدة!$A:$A,0))," ")</f>
        <v xml:space="preserve"> </v>
      </c>
      <c r="I636" s="131" t="str">
        <f>IFERROR(INDEX(القاعدة!I:I,MATCH(ahlamine!A636,القاعدة!$A:$A,0))," ")</f>
        <v xml:space="preserve"> </v>
      </c>
      <c r="J636" s="135" t="str">
        <f>IFERROR(INDEX(القاعدة!J:J,MATCH(ahlamine!A636,القاعدة!$A:$A,0))," ")</f>
        <v xml:space="preserve"> </v>
      </c>
      <c r="K636" s="135" t="str">
        <f>IFERROR(INDEX(القاعدة!L:L,MATCH(ahlamine!A636,القاعدة!$A:$A,0))," ")</f>
        <v xml:space="preserve"> </v>
      </c>
      <c r="L636" s="136" t="str">
        <f t="shared" si="33"/>
        <v/>
      </c>
      <c r="M636" s="31" t="str">
        <f t="shared" si="34"/>
        <v/>
      </c>
      <c r="N636" s="141" t="str">
        <f>IFERROR(RANK(L636,ahlamine31)+COUNTIF($L$10:L636,L636)-1," ")</f>
        <v xml:space="preserve"> </v>
      </c>
      <c r="O636" s="141">
        <v>627</v>
      </c>
      <c r="P636" s="137"/>
    </row>
    <row r="637" spans="1:16" x14ac:dyDescent="0.3">
      <c r="A637" s="140" t="str">
        <f t="shared" si="32"/>
        <v>أهلامين_628</v>
      </c>
      <c r="B637" s="30" t="str">
        <f>C637&amp;"_"&amp;COUNTIF($C$10:$C$10:C637,C637)</f>
        <v xml:space="preserve"> _238</v>
      </c>
      <c r="C637" s="131" t="str">
        <f>IFERROR(INDEX(القاعدة!C:C,MATCH(ahlamine!A637,القاعدة!$A:$A,0))," ")</f>
        <v xml:space="preserve"> </v>
      </c>
      <c r="D637" s="131" t="str">
        <f>IFERROR(INDEX(القاعدة!D:D,MATCH(ahlamine!A637,القاعدة!$A:$A,0))," ")</f>
        <v xml:space="preserve"> </v>
      </c>
      <c r="E637" s="131" t="str">
        <f>IFERROR(INDEX(القاعدة!E:E,MATCH(ahlamine!A637,القاعدة!$A:$A,0))," ")</f>
        <v xml:space="preserve"> </v>
      </c>
      <c r="F637" s="131" t="str">
        <f>IFERROR(INDEX(القاعدة!F:F,MATCH(ahlamine!A637,القاعدة!$A:$A,0))," ")</f>
        <v xml:space="preserve"> </v>
      </c>
      <c r="G637" s="131" t="str">
        <f>IFERROR(INDEX(القاعدة!G:G,MATCH(ahlamine!A637,القاعدة!$A:$A,0))," ")</f>
        <v xml:space="preserve"> </v>
      </c>
      <c r="H637" s="131" t="str">
        <f>IFERROR(INDEX(القاعدة!H:H,MATCH(ahlamine!A637,القاعدة!$A:$A,0))," ")</f>
        <v xml:space="preserve"> </v>
      </c>
      <c r="I637" s="131" t="str">
        <f>IFERROR(INDEX(القاعدة!I:I,MATCH(ahlamine!A637,القاعدة!$A:$A,0))," ")</f>
        <v xml:space="preserve"> </v>
      </c>
      <c r="J637" s="135" t="str">
        <f>IFERROR(INDEX(القاعدة!J:J,MATCH(ahlamine!A637,القاعدة!$A:$A,0))," ")</f>
        <v xml:space="preserve"> </v>
      </c>
      <c r="K637" s="135" t="str">
        <f>IFERROR(INDEX(القاعدة!L:L,MATCH(ahlamine!A637,القاعدة!$A:$A,0))," ")</f>
        <v xml:space="preserve"> </v>
      </c>
      <c r="L637" s="136" t="str">
        <f t="shared" si="33"/>
        <v/>
      </c>
      <c r="M637" s="31" t="str">
        <f t="shared" si="34"/>
        <v/>
      </c>
      <c r="N637" s="141" t="str">
        <f>IFERROR(RANK(L637,ahlamine31)+COUNTIF($L$10:L637,L637)-1," ")</f>
        <v xml:space="preserve"> </v>
      </c>
      <c r="O637" s="141">
        <v>628</v>
      </c>
      <c r="P637" s="137"/>
    </row>
    <row r="638" spans="1:16" x14ac:dyDescent="0.3">
      <c r="A638" s="140" t="str">
        <f t="shared" si="32"/>
        <v>أهلامين_629</v>
      </c>
      <c r="B638" s="30" t="str">
        <f>C638&amp;"_"&amp;COUNTIF($C$10:$C$10:C638,C638)</f>
        <v xml:space="preserve"> _239</v>
      </c>
      <c r="C638" s="131" t="str">
        <f>IFERROR(INDEX(القاعدة!C:C,MATCH(ahlamine!A638,القاعدة!$A:$A,0))," ")</f>
        <v xml:space="preserve"> </v>
      </c>
      <c r="D638" s="131" t="str">
        <f>IFERROR(INDEX(القاعدة!D:D,MATCH(ahlamine!A638,القاعدة!$A:$A,0))," ")</f>
        <v xml:space="preserve"> </v>
      </c>
      <c r="E638" s="131" t="str">
        <f>IFERROR(INDEX(القاعدة!E:E,MATCH(ahlamine!A638,القاعدة!$A:$A,0))," ")</f>
        <v xml:space="preserve"> </v>
      </c>
      <c r="F638" s="131" t="str">
        <f>IFERROR(INDEX(القاعدة!F:F,MATCH(ahlamine!A638,القاعدة!$A:$A,0))," ")</f>
        <v xml:space="preserve"> </v>
      </c>
      <c r="G638" s="131" t="str">
        <f>IFERROR(INDEX(القاعدة!G:G,MATCH(ahlamine!A638,القاعدة!$A:$A,0))," ")</f>
        <v xml:space="preserve"> </v>
      </c>
      <c r="H638" s="131" t="str">
        <f>IFERROR(INDEX(القاعدة!H:H,MATCH(ahlamine!A638,القاعدة!$A:$A,0))," ")</f>
        <v xml:space="preserve"> </v>
      </c>
      <c r="I638" s="131" t="str">
        <f>IFERROR(INDEX(القاعدة!I:I,MATCH(ahlamine!A638,القاعدة!$A:$A,0))," ")</f>
        <v xml:space="preserve"> </v>
      </c>
      <c r="J638" s="135" t="str">
        <f>IFERROR(INDEX(القاعدة!J:J,MATCH(ahlamine!A638,القاعدة!$A:$A,0))," ")</f>
        <v xml:space="preserve"> </v>
      </c>
      <c r="K638" s="135" t="str">
        <f>IFERROR(INDEX(القاعدة!L:L,MATCH(ahlamine!A638,القاعدة!$A:$A,0))," ")</f>
        <v xml:space="preserve"> </v>
      </c>
      <c r="L638" s="136" t="str">
        <f t="shared" si="33"/>
        <v/>
      </c>
      <c r="M638" s="31" t="str">
        <f t="shared" si="34"/>
        <v/>
      </c>
      <c r="N638" s="141" t="str">
        <f>IFERROR(RANK(L638,ahlamine31)+COUNTIF($L$10:L638,L638)-1," ")</f>
        <v xml:space="preserve"> </v>
      </c>
      <c r="O638" s="141">
        <v>629</v>
      </c>
      <c r="P638" s="137"/>
    </row>
    <row r="639" spans="1:16" x14ac:dyDescent="0.3">
      <c r="A639" s="140" t="str">
        <f t="shared" si="32"/>
        <v>أهلامين_630</v>
      </c>
      <c r="B639" s="30" t="str">
        <f>C639&amp;"_"&amp;COUNTIF($C$10:$C$10:C639,C639)</f>
        <v xml:space="preserve"> _240</v>
      </c>
      <c r="C639" s="131" t="str">
        <f>IFERROR(INDEX(القاعدة!C:C,MATCH(ahlamine!A639,القاعدة!$A:$A,0))," ")</f>
        <v xml:space="preserve"> </v>
      </c>
      <c r="D639" s="131" t="str">
        <f>IFERROR(INDEX(القاعدة!D:D,MATCH(ahlamine!A639,القاعدة!$A:$A,0))," ")</f>
        <v xml:space="preserve"> </v>
      </c>
      <c r="E639" s="131" t="str">
        <f>IFERROR(INDEX(القاعدة!E:E,MATCH(ahlamine!A639,القاعدة!$A:$A,0))," ")</f>
        <v xml:space="preserve"> </v>
      </c>
      <c r="F639" s="131" t="str">
        <f>IFERROR(INDEX(القاعدة!F:F,MATCH(ahlamine!A639,القاعدة!$A:$A,0))," ")</f>
        <v xml:space="preserve"> </v>
      </c>
      <c r="G639" s="131" t="str">
        <f>IFERROR(INDEX(القاعدة!G:G,MATCH(ahlamine!A639,القاعدة!$A:$A,0))," ")</f>
        <v xml:space="preserve"> </v>
      </c>
      <c r="H639" s="131" t="str">
        <f>IFERROR(INDEX(القاعدة!H:H,MATCH(ahlamine!A639,القاعدة!$A:$A,0))," ")</f>
        <v xml:space="preserve"> </v>
      </c>
      <c r="I639" s="131" t="str">
        <f>IFERROR(INDEX(القاعدة!I:I,MATCH(ahlamine!A639,القاعدة!$A:$A,0))," ")</f>
        <v xml:space="preserve"> </v>
      </c>
      <c r="J639" s="135" t="str">
        <f>IFERROR(INDEX(القاعدة!J:J,MATCH(ahlamine!A639,القاعدة!$A:$A,0))," ")</f>
        <v xml:space="preserve"> </v>
      </c>
      <c r="K639" s="135" t="str">
        <f>IFERROR(INDEX(القاعدة!L:L,MATCH(ahlamine!A639,القاعدة!$A:$A,0))," ")</f>
        <v xml:space="preserve"> </v>
      </c>
      <c r="L639" s="136" t="str">
        <f t="shared" si="33"/>
        <v/>
      </c>
      <c r="M639" s="31" t="str">
        <f t="shared" si="34"/>
        <v/>
      </c>
      <c r="N639" s="141" t="str">
        <f>IFERROR(RANK(L639,ahlamine31)+COUNTIF($L$10:L639,L639)-1," ")</f>
        <v xml:space="preserve"> </v>
      </c>
      <c r="O639" s="141">
        <v>630</v>
      </c>
      <c r="P639" s="137"/>
    </row>
    <row r="640" spans="1:16" x14ac:dyDescent="0.3">
      <c r="A640" s="140" t="str">
        <f t="shared" si="32"/>
        <v>أهلامين_631</v>
      </c>
      <c r="B640" s="30" t="str">
        <f>C640&amp;"_"&amp;COUNTIF($C$10:$C$10:C640,C640)</f>
        <v xml:space="preserve"> _241</v>
      </c>
      <c r="C640" s="131" t="str">
        <f>IFERROR(INDEX(القاعدة!C:C,MATCH(ahlamine!A640,القاعدة!$A:$A,0))," ")</f>
        <v xml:space="preserve"> </v>
      </c>
      <c r="D640" s="131" t="str">
        <f>IFERROR(INDEX(القاعدة!D:D,MATCH(ahlamine!A640,القاعدة!$A:$A,0))," ")</f>
        <v xml:space="preserve"> </v>
      </c>
      <c r="E640" s="131" t="str">
        <f>IFERROR(INDEX(القاعدة!E:E,MATCH(ahlamine!A640,القاعدة!$A:$A,0))," ")</f>
        <v xml:space="preserve"> </v>
      </c>
      <c r="F640" s="131" t="str">
        <f>IFERROR(INDEX(القاعدة!F:F,MATCH(ahlamine!A640,القاعدة!$A:$A,0))," ")</f>
        <v xml:space="preserve"> </v>
      </c>
      <c r="G640" s="131" t="str">
        <f>IFERROR(INDEX(القاعدة!G:G,MATCH(ahlamine!A640,القاعدة!$A:$A,0))," ")</f>
        <v xml:space="preserve"> </v>
      </c>
      <c r="H640" s="131" t="str">
        <f>IFERROR(INDEX(القاعدة!H:H,MATCH(ahlamine!A640,القاعدة!$A:$A,0))," ")</f>
        <v xml:space="preserve"> </v>
      </c>
      <c r="I640" s="131" t="str">
        <f>IFERROR(INDEX(القاعدة!I:I,MATCH(ahlamine!A640,القاعدة!$A:$A,0))," ")</f>
        <v xml:space="preserve"> </v>
      </c>
      <c r="J640" s="135" t="str">
        <f>IFERROR(INDEX(القاعدة!J:J,MATCH(ahlamine!A640,القاعدة!$A:$A,0))," ")</f>
        <v xml:space="preserve"> </v>
      </c>
      <c r="K640" s="135" t="str">
        <f>IFERROR(INDEX(القاعدة!L:L,MATCH(ahlamine!A640,القاعدة!$A:$A,0))," ")</f>
        <v xml:space="preserve"> </v>
      </c>
      <c r="L640" s="136" t="str">
        <f t="shared" si="33"/>
        <v/>
      </c>
      <c r="M640" s="31" t="str">
        <f t="shared" si="34"/>
        <v/>
      </c>
      <c r="N640" s="141" t="str">
        <f>IFERROR(RANK(L640,ahlamine31)+COUNTIF($L$10:L640,L640)-1," ")</f>
        <v xml:space="preserve"> </v>
      </c>
      <c r="O640" s="141">
        <v>631</v>
      </c>
      <c r="P640" s="137"/>
    </row>
    <row r="641" spans="1:16" x14ac:dyDescent="0.3">
      <c r="A641" s="140" t="str">
        <f t="shared" si="32"/>
        <v>أهلامين_632</v>
      </c>
      <c r="B641" s="30" t="str">
        <f>C641&amp;"_"&amp;COUNTIF($C$10:$C$10:C641,C641)</f>
        <v xml:space="preserve"> _242</v>
      </c>
      <c r="C641" s="131" t="str">
        <f>IFERROR(INDEX(القاعدة!C:C,MATCH(ahlamine!A641,القاعدة!$A:$A,0))," ")</f>
        <v xml:space="preserve"> </v>
      </c>
      <c r="D641" s="131" t="str">
        <f>IFERROR(INDEX(القاعدة!D:D,MATCH(ahlamine!A641,القاعدة!$A:$A,0))," ")</f>
        <v xml:space="preserve"> </v>
      </c>
      <c r="E641" s="131" t="str">
        <f>IFERROR(INDEX(القاعدة!E:E,MATCH(ahlamine!A641,القاعدة!$A:$A,0))," ")</f>
        <v xml:space="preserve"> </v>
      </c>
      <c r="F641" s="131" t="str">
        <f>IFERROR(INDEX(القاعدة!F:F,MATCH(ahlamine!A641,القاعدة!$A:$A,0))," ")</f>
        <v xml:space="preserve"> </v>
      </c>
      <c r="G641" s="131" t="str">
        <f>IFERROR(INDEX(القاعدة!G:G,MATCH(ahlamine!A641,القاعدة!$A:$A,0))," ")</f>
        <v xml:space="preserve"> </v>
      </c>
      <c r="H641" s="131" t="str">
        <f>IFERROR(INDEX(القاعدة!H:H,MATCH(ahlamine!A641,القاعدة!$A:$A,0))," ")</f>
        <v xml:space="preserve"> </v>
      </c>
      <c r="I641" s="131" t="str">
        <f>IFERROR(INDEX(القاعدة!I:I,MATCH(ahlamine!A641,القاعدة!$A:$A,0))," ")</f>
        <v xml:space="preserve"> </v>
      </c>
      <c r="J641" s="135" t="str">
        <f>IFERROR(INDEX(القاعدة!J:J,MATCH(ahlamine!A641,القاعدة!$A:$A,0))," ")</f>
        <v xml:space="preserve"> </v>
      </c>
      <c r="K641" s="135" t="str">
        <f>IFERROR(INDEX(القاعدة!L:L,MATCH(ahlamine!A641,القاعدة!$A:$A,0))," ")</f>
        <v xml:space="preserve"> </v>
      </c>
      <c r="L641" s="136" t="str">
        <f t="shared" si="33"/>
        <v/>
      </c>
      <c r="M641" s="31" t="str">
        <f t="shared" si="34"/>
        <v/>
      </c>
      <c r="N641" s="141" t="str">
        <f>IFERROR(RANK(L641,ahlamine31)+COUNTIF($L$10:L641,L641)-1," ")</f>
        <v xml:space="preserve"> </v>
      </c>
      <c r="O641" s="141">
        <v>632</v>
      </c>
      <c r="P641" s="137"/>
    </row>
    <row r="642" spans="1:16" x14ac:dyDescent="0.3">
      <c r="A642" s="140" t="str">
        <f t="shared" si="32"/>
        <v>أهلامين_633</v>
      </c>
      <c r="B642" s="30" t="str">
        <f>C642&amp;"_"&amp;COUNTIF($C$10:$C$10:C642,C642)</f>
        <v xml:space="preserve"> _243</v>
      </c>
      <c r="C642" s="131" t="str">
        <f>IFERROR(INDEX(القاعدة!C:C,MATCH(ahlamine!A642,القاعدة!$A:$A,0))," ")</f>
        <v xml:space="preserve"> </v>
      </c>
      <c r="D642" s="131" t="str">
        <f>IFERROR(INDEX(القاعدة!D:D,MATCH(ahlamine!A642,القاعدة!$A:$A,0))," ")</f>
        <v xml:space="preserve"> </v>
      </c>
      <c r="E642" s="131" t="str">
        <f>IFERROR(INDEX(القاعدة!E:E,MATCH(ahlamine!A642,القاعدة!$A:$A,0))," ")</f>
        <v xml:space="preserve"> </v>
      </c>
      <c r="F642" s="131" t="str">
        <f>IFERROR(INDEX(القاعدة!F:F,MATCH(ahlamine!A642,القاعدة!$A:$A,0))," ")</f>
        <v xml:space="preserve"> </v>
      </c>
      <c r="G642" s="131" t="str">
        <f>IFERROR(INDEX(القاعدة!G:G,MATCH(ahlamine!A642,القاعدة!$A:$A,0))," ")</f>
        <v xml:space="preserve"> </v>
      </c>
      <c r="H642" s="131" t="str">
        <f>IFERROR(INDEX(القاعدة!H:H,MATCH(ahlamine!A642,القاعدة!$A:$A,0))," ")</f>
        <v xml:space="preserve"> </v>
      </c>
      <c r="I642" s="131" t="str">
        <f>IFERROR(INDEX(القاعدة!I:I,MATCH(ahlamine!A642,القاعدة!$A:$A,0))," ")</f>
        <v xml:space="preserve"> </v>
      </c>
      <c r="J642" s="135" t="str">
        <f>IFERROR(INDEX(القاعدة!J:J,MATCH(ahlamine!A642,القاعدة!$A:$A,0))," ")</f>
        <v xml:space="preserve"> </v>
      </c>
      <c r="K642" s="135" t="str">
        <f>IFERROR(INDEX(القاعدة!L:L,MATCH(ahlamine!A642,القاعدة!$A:$A,0))," ")</f>
        <v xml:space="preserve"> </v>
      </c>
      <c r="L642" s="136" t="str">
        <f t="shared" si="33"/>
        <v/>
      </c>
      <c r="M642" s="31" t="str">
        <f t="shared" si="34"/>
        <v/>
      </c>
      <c r="N642" s="141" t="str">
        <f>IFERROR(RANK(L642,ahlamine31)+COUNTIF($L$10:L642,L642)-1," ")</f>
        <v xml:space="preserve"> </v>
      </c>
      <c r="O642" s="141">
        <v>633</v>
      </c>
      <c r="P642" s="137"/>
    </row>
    <row r="643" spans="1:16" x14ac:dyDescent="0.3">
      <c r="A643" s="140" t="str">
        <f t="shared" si="32"/>
        <v>أهلامين_634</v>
      </c>
      <c r="B643" s="30" t="str">
        <f>C643&amp;"_"&amp;COUNTIF($C$10:$C$10:C643,C643)</f>
        <v xml:space="preserve"> _244</v>
      </c>
      <c r="C643" s="131" t="str">
        <f>IFERROR(INDEX(القاعدة!C:C,MATCH(ahlamine!A643,القاعدة!$A:$A,0))," ")</f>
        <v xml:space="preserve"> </v>
      </c>
      <c r="D643" s="131" t="str">
        <f>IFERROR(INDEX(القاعدة!D:D,MATCH(ahlamine!A643,القاعدة!$A:$A,0))," ")</f>
        <v xml:space="preserve"> </v>
      </c>
      <c r="E643" s="131" t="str">
        <f>IFERROR(INDEX(القاعدة!E:E,MATCH(ahlamine!A643,القاعدة!$A:$A,0))," ")</f>
        <v xml:space="preserve"> </v>
      </c>
      <c r="F643" s="131" t="str">
        <f>IFERROR(INDEX(القاعدة!F:F,MATCH(ahlamine!A643,القاعدة!$A:$A,0))," ")</f>
        <v xml:space="preserve"> </v>
      </c>
      <c r="G643" s="131" t="str">
        <f>IFERROR(INDEX(القاعدة!G:G,MATCH(ahlamine!A643,القاعدة!$A:$A,0))," ")</f>
        <v xml:space="preserve"> </v>
      </c>
      <c r="H643" s="131" t="str">
        <f>IFERROR(INDEX(القاعدة!H:H,MATCH(ahlamine!A643,القاعدة!$A:$A,0))," ")</f>
        <v xml:space="preserve"> </v>
      </c>
      <c r="I643" s="131" t="str">
        <f>IFERROR(INDEX(القاعدة!I:I,MATCH(ahlamine!A643,القاعدة!$A:$A,0))," ")</f>
        <v xml:space="preserve"> </v>
      </c>
      <c r="J643" s="135" t="str">
        <f>IFERROR(INDEX(القاعدة!J:J,MATCH(ahlamine!A643,القاعدة!$A:$A,0))," ")</f>
        <v xml:space="preserve"> </v>
      </c>
      <c r="K643" s="135" t="str">
        <f>IFERROR(INDEX(القاعدة!L:L,MATCH(ahlamine!A643,القاعدة!$A:$A,0))," ")</f>
        <v xml:space="preserve"> </v>
      </c>
      <c r="L643" s="136" t="str">
        <f t="shared" si="33"/>
        <v/>
      </c>
      <c r="M643" s="31" t="str">
        <f t="shared" si="34"/>
        <v/>
      </c>
      <c r="N643" s="141" t="str">
        <f>IFERROR(RANK(L643,ahlamine31)+COUNTIF($L$10:L643,L643)-1," ")</f>
        <v xml:space="preserve"> </v>
      </c>
      <c r="O643" s="141">
        <v>634</v>
      </c>
      <c r="P643" s="137"/>
    </row>
    <row r="644" spans="1:16" x14ac:dyDescent="0.3">
      <c r="A644" s="140" t="str">
        <f t="shared" si="32"/>
        <v>أهلامين_635</v>
      </c>
      <c r="B644" s="30" t="str">
        <f>C644&amp;"_"&amp;COUNTIF($C$10:$C$10:C644,C644)</f>
        <v xml:space="preserve"> _245</v>
      </c>
      <c r="C644" s="131" t="str">
        <f>IFERROR(INDEX(القاعدة!C:C,MATCH(ahlamine!A644,القاعدة!$A:$A,0))," ")</f>
        <v xml:space="preserve"> </v>
      </c>
      <c r="D644" s="131" t="str">
        <f>IFERROR(INDEX(القاعدة!D:D,MATCH(ahlamine!A644,القاعدة!$A:$A,0))," ")</f>
        <v xml:space="preserve"> </v>
      </c>
      <c r="E644" s="131" t="str">
        <f>IFERROR(INDEX(القاعدة!E:E,MATCH(ahlamine!A644,القاعدة!$A:$A,0))," ")</f>
        <v xml:space="preserve"> </v>
      </c>
      <c r="F644" s="131" t="str">
        <f>IFERROR(INDEX(القاعدة!F:F,MATCH(ahlamine!A644,القاعدة!$A:$A,0))," ")</f>
        <v xml:space="preserve"> </v>
      </c>
      <c r="G644" s="131" t="str">
        <f>IFERROR(INDEX(القاعدة!G:G,MATCH(ahlamine!A644,القاعدة!$A:$A,0))," ")</f>
        <v xml:space="preserve"> </v>
      </c>
      <c r="H644" s="131" t="str">
        <f>IFERROR(INDEX(القاعدة!H:H,MATCH(ahlamine!A644,القاعدة!$A:$A,0))," ")</f>
        <v xml:space="preserve"> </v>
      </c>
      <c r="I644" s="131" t="str">
        <f>IFERROR(INDEX(القاعدة!I:I,MATCH(ahlamine!A644,القاعدة!$A:$A,0))," ")</f>
        <v xml:space="preserve"> </v>
      </c>
      <c r="J644" s="135" t="str">
        <f>IFERROR(INDEX(القاعدة!J:J,MATCH(ahlamine!A644,القاعدة!$A:$A,0))," ")</f>
        <v xml:space="preserve"> </v>
      </c>
      <c r="K644" s="135" t="str">
        <f>IFERROR(INDEX(القاعدة!L:L,MATCH(ahlamine!A644,القاعدة!$A:$A,0))," ")</f>
        <v xml:space="preserve"> </v>
      </c>
      <c r="L644" s="136" t="str">
        <f t="shared" si="33"/>
        <v/>
      </c>
      <c r="M644" s="31" t="str">
        <f t="shared" si="34"/>
        <v/>
      </c>
      <c r="N644" s="141" t="str">
        <f>IFERROR(RANK(L644,ahlamine31)+COUNTIF($L$10:L644,L644)-1," ")</f>
        <v xml:space="preserve"> </v>
      </c>
      <c r="O644" s="141">
        <v>635</v>
      </c>
      <c r="P644" s="137"/>
    </row>
    <row r="645" spans="1:16" x14ac:dyDescent="0.3">
      <c r="A645" s="140" t="str">
        <f t="shared" si="32"/>
        <v>أهلامين_636</v>
      </c>
      <c r="B645" s="30" t="str">
        <f>C645&amp;"_"&amp;COUNTIF($C$10:$C$10:C645,C645)</f>
        <v xml:space="preserve"> _246</v>
      </c>
      <c r="C645" s="131" t="str">
        <f>IFERROR(INDEX(القاعدة!C:C,MATCH(ahlamine!A645,القاعدة!$A:$A,0))," ")</f>
        <v xml:space="preserve"> </v>
      </c>
      <c r="D645" s="131" t="str">
        <f>IFERROR(INDEX(القاعدة!D:D,MATCH(ahlamine!A645,القاعدة!$A:$A,0))," ")</f>
        <v xml:space="preserve"> </v>
      </c>
      <c r="E645" s="131" t="str">
        <f>IFERROR(INDEX(القاعدة!E:E,MATCH(ahlamine!A645,القاعدة!$A:$A,0))," ")</f>
        <v xml:space="preserve"> </v>
      </c>
      <c r="F645" s="131" t="str">
        <f>IFERROR(INDEX(القاعدة!F:F,MATCH(ahlamine!A645,القاعدة!$A:$A,0))," ")</f>
        <v xml:space="preserve"> </v>
      </c>
      <c r="G645" s="131" t="str">
        <f>IFERROR(INDEX(القاعدة!G:G,MATCH(ahlamine!A645,القاعدة!$A:$A,0))," ")</f>
        <v xml:space="preserve"> </v>
      </c>
      <c r="H645" s="131" t="str">
        <f>IFERROR(INDEX(القاعدة!H:H,MATCH(ahlamine!A645,القاعدة!$A:$A,0))," ")</f>
        <v xml:space="preserve"> </v>
      </c>
      <c r="I645" s="131" t="str">
        <f>IFERROR(INDEX(القاعدة!I:I,MATCH(ahlamine!A645,القاعدة!$A:$A,0))," ")</f>
        <v xml:space="preserve"> </v>
      </c>
      <c r="J645" s="135" t="str">
        <f>IFERROR(INDEX(القاعدة!J:J,MATCH(ahlamine!A645,القاعدة!$A:$A,0))," ")</f>
        <v xml:space="preserve"> </v>
      </c>
      <c r="K645" s="135" t="str">
        <f>IFERROR(INDEX(القاعدة!L:L,MATCH(ahlamine!A645,القاعدة!$A:$A,0))," ")</f>
        <v xml:space="preserve"> </v>
      </c>
      <c r="L645" s="136" t="str">
        <f t="shared" si="33"/>
        <v/>
      </c>
      <c r="M645" s="31" t="str">
        <f t="shared" si="34"/>
        <v/>
      </c>
      <c r="N645" s="141" t="str">
        <f>IFERROR(RANK(L645,ahlamine31)+COUNTIF($L$10:L645,L645)-1," ")</f>
        <v xml:space="preserve"> </v>
      </c>
      <c r="O645" s="141">
        <v>636</v>
      </c>
      <c r="P645" s="137"/>
    </row>
    <row r="646" spans="1:16" x14ac:dyDescent="0.3">
      <c r="A646" s="140" t="str">
        <f t="shared" si="32"/>
        <v>أهلامين_637</v>
      </c>
      <c r="B646" s="30" t="str">
        <f>C646&amp;"_"&amp;COUNTIF($C$10:$C$10:C646,C646)</f>
        <v xml:space="preserve"> _247</v>
      </c>
      <c r="C646" s="131" t="str">
        <f>IFERROR(INDEX(القاعدة!C:C,MATCH(ahlamine!A646,القاعدة!$A:$A,0))," ")</f>
        <v xml:space="preserve"> </v>
      </c>
      <c r="D646" s="131" t="str">
        <f>IFERROR(INDEX(القاعدة!D:D,MATCH(ahlamine!A646,القاعدة!$A:$A,0))," ")</f>
        <v xml:space="preserve"> </v>
      </c>
      <c r="E646" s="131" t="str">
        <f>IFERROR(INDEX(القاعدة!E:E,MATCH(ahlamine!A646,القاعدة!$A:$A,0))," ")</f>
        <v xml:space="preserve"> </v>
      </c>
      <c r="F646" s="131" t="str">
        <f>IFERROR(INDEX(القاعدة!F:F,MATCH(ahlamine!A646,القاعدة!$A:$A,0))," ")</f>
        <v xml:space="preserve"> </v>
      </c>
      <c r="G646" s="131" t="str">
        <f>IFERROR(INDEX(القاعدة!G:G,MATCH(ahlamine!A646,القاعدة!$A:$A,0))," ")</f>
        <v xml:space="preserve"> </v>
      </c>
      <c r="H646" s="131" t="str">
        <f>IFERROR(INDEX(القاعدة!H:H,MATCH(ahlamine!A646,القاعدة!$A:$A,0))," ")</f>
        <v xml:space="preserve"> </v>
      </c>
      <c r="I646" s="131" t="str">
        <f>IFERROR(INDEX(القاعدة!I:I,MATCH(ahlamine!A646,القاعدة!$A:$A,0))," ")</f>
        <v xml:space="preserve"> </v>
      </c>
      <c r="J646" s="135" t="str">
        <f>IFERROR(INDEX(القاعدة!J:J,MATCH(ahlamine!A646,القاعدة!$A:$A,0))," ")</f>
        <v xml:space="preserve"> </v>
      </c>
      <c r="K646" s="135" t="str">
        <f>IFERROR(INDEX(القاعدة!L:L,MATCH(ahlamine!A646,القاعدة!$A:$A,0))," ")</f>
        <v xml:space="preserve"> </v>
      </c>
      <c r="L646" s="136" t="str">
        <f t="shared" si="33"/>
        <v/>
      </c>
      <c r="M646" s="31" t="str">
        <f t="shared" si="34"/>
        <v/>
      </c>
      <c r="N646" s="141" t="str">
        <f>IFERROR(RANK(L646,ahlamine31)+COUNTIF($L$10:L646,L646)-1," ")</f>
        <v xml:space="preserve"> </v>
      </c>
      <c r="O646" s="141">
        <v>637</v>
      </c>
      <c r="P646" s="137"/>
    </row>
    <row r="647" spans="1:16" x14ac:dyDescent="0.3">
      <c r="A647" s="140" t="str">
        <f t="shared" si="32"/>
        <v>أهلامين_638</v>
      </c>
      <c r="B647" s="30" t="str">
        <f>C647&amp;"_"&amp;COUNTIF($C$10:$C$10:C647,C647)</f>
        <v xml:space="preserve"> _248</v>
      </c>
      <c r="C647" s="131" t="str">
        <f>IFERROR(INDEX(القاعدة!C:C,MATCH(ahlamine!A647,القاعدة!$A:$A,0))," ")</f>
        <v xml:space="preserve"> </v>
      </c>
      <c r="D647" s="131" t="str">
        <f>IFERROR(INDEX(القاعدة!D:D,MATCH(ahlamine!A647,القاعدة!$A:$A,0))," ")</f>
        <v xml:space="preserve"> </v>
      </c>
      <c r="E647" s="131" t="str">
        <f>IFERROR(INDEX(القاعدة!E:E,MATCH(ahlamine!A647,القاعدة!$A:$A,0))," ")</f>
        <v xml:space="preserve"> </v>
      </c>
      <c r="F647" s="131" t="str">
        <f>IFERROR(INDEX(القاعدة!F:F,MATCH(ahlamine!A647,القاعدة!$A:$A,0))," ")</f>
        <v xml:space="preserve"> </v>
      </c>
      <c r="G647" s="131" t="str">
        <f>IFERROR(INDEX(القاعدة!G:G,MATCH(ahlamine!A647,القاعدة!$A:$A,0))," ")</f>
        <v xml:space="preserve"> </v>
      </c>
      <c r="H647" s="131" t="str">
        <f>IFERROR(INDEX(القاعدة!H:H,MATCH(ahlamine!A647,القاعدة!$A:$A,0))," ")</f>
        <v xml:space="preserve"> </v>
      </c>
      <c r="I647" s="131" t="str">
        <f>IFERROR(INDEX(القاعدة!I:I,MATCH(ahlamine!A647,القاعدة!$A:$A,0))," ")</f>
        <v xml:space="preserve"> </v>
      </c>
      <c r="J647" s="135" t="str">
        <f>IFERROR(INDEX(القاعدة!J:J,MATCH(ahlamine!A647,القاعدة!$A:$A,0))," ")</f>
        <v xml:space="preserve"> </v>
      </c>
      <c r="K647" s="135" t="str">
        <f>IFERROR(INDEX(القاعدة!L:L,MATCH(ahlamine!A647,القاعدة!$A:$A,0))," ")</f>
        <v xml:space="preserve"> </v>
      </c>
      <c r="L647" s="136" t="str">
        <f t="shared" si="33"/>
        <v/>
      </c>
      <c r="M647" s="31" t="str">
        <f t="shared" si="34"/>
        <v/>
      </c>
      <c r="N647" s="141" t="str">
        <f>IFERROR(RANK(L647,ahlamine31)+COUNTIF($L$10:L647,L647)-1," ")</f>
        <v xml:space="preserve"> </v>
      </c>
      <c r="O647" s="141">
        <v>638</v>
      </c>
      <c r="P647" s="137"/>
    </row>
    <row r="648" spans="1:16" x14ac:dyDescent="0.3">
      <c r="A648" s="140" t="str">
        <f t="shared" si="32"/>
        <v>أهلامين_639</v>
      </c>
      <c r="B648" s="30" t="str">
        <f>C648&amp;"_"&amp;COUNTIF($C$10:$C$10:C648,C648)</f>
        <v xml:space="preserve"> _249</v>
      </c>
      <c r="C648" s="131" t="str">
        <f>IFERROR(INDEX(القاعدة!C:C,MATCH(ahlamine!A648,القاعدة!$A:$A,0))," ")</f>
        <v xml:space="preserve"> </v>
      </c>
      <c r="D648" s="131" t="str">
        <f>IFERROR(INDEX(القاعدة!D:D,MATCH(ahlamine!A648,القاعدة!$A:$A,0))," ")</f>
        <v xml:space="preserve"> </v>
      </c>
      <c r="E648" s="131" t="str">
        <f>IFERROR(INDEX(القاعدة!E:E,MATCH(ahlamine!A648,القاعدة!$A:$A,0))," ")</f>
        <v xml:space="preserve"> </v>
      </c>
      <c r="F648" s="131" t="str">
        <f>IFERROR(INDEX(القاعدة!F:F,MATCH(ahlamine!A648,القاعدة!$A:$A,0))," ")</f>
        <v xml:space="preserve"> </v>
      </c>
      <c r="G648" s="131" t="str">
        <f>IFERROR(INDEX(القاعدة!G:G,MATCH(ahlamine!A648,القاعدة!$A:$A,0))," ")</f>
        <v xml:space="preserve"> </v>
      </c>
      <c r="H648" s="131" t="str">
        <f>IFERROR(INDEX(القاعدة!H:H,MATCH(ahlamine!A648,القاعدة!$A:$A,0))," ")</f>
        <v xml:space="preserve"> </v>
      </c>
      <c r="I648" s="131" t="str">
        <f>IFERROR(INDEX(القاعدة!I:I,MATCH(ahlamine!A648,القاعدة!$A:$A,0))," ")</f>
        <v xml:space="preserve"> </v>
      </c>
      <c r="J648" s="135" t="str">
        <f>IFERROR(INDEX(القاعدة!J:J,MATCH(ahlamine!A648,القاعدة!$A:$A,0))," ")</f>
        <v xml:space="preserve"> </v>
      </c>
      <c r="K648" s="135" t="str">
        <f>IFERROR(INDEX(القاعدة!L:L,MATCH(ahlamine!A648,القاعدة!$A:$A,0))," ")</f>
        <v xml:space="preserve"> </v>
      </c>
      <c r="L648" s="136" t="str">
        <f t="shared" si="33"/>
        <v/>
      </c>
      <c r="M648" s="31" t="str">
        <f t="shared" si="34"/>
        <v/>
      </c>
      <c r="N648" s="141" t="str">
        <f>IFERROR(RANK(L648,ahlamine31)+COUNTIF($L$10:L648,L648)-1," ")</f>
        <v xml:space="preserve"> </v>
      </c>
      <c r="O648" s="141">
        <v>639</v>
      </c>
      <c r="P648" s="137"/>
    </row>
    <row r="649" spans="1:16" x14ac:dyDescent="0.3">
      <c r="A649" s="140" t="str">
        <f t="shared" si="32"/>
        <v>أهلامين_640</v>
      </c>
      <c r="B649" s="30" t="str">
        <f>C649&amp;"_"&amp;COUNTIF($C$10:$C$10:C649,C649)</f>
        <v xml:space="preserve"> _250</v>
      </c>
      <c r="C649" s="131" t="str">
        <f>IFERROR(INDEX(القاعدة!C:C,MATCH(ahlamine!A649,القاعدة!$A:$A,0))," ")</f>
        <v xml:space="preserve"> </v>
      </c>
      <c r="D649" s="131" t="str">
        <f>IFERROR(INDEX(القاعدة!D:D,MATCH(ahlamine!A649,القاعدة!$A:$A,0))," ")</f>
        <v xml:space="preserve"> </v>
      </c>
      <c r="E649" s="131" t="str">
        <f>IFERROR(INDEX(القاعدة!E:E,MATCH(ahlamine!A649,القاعدة!$A:$A,0))," ")</f>
        <v xml:space="preserve"> </v>
      </c>
      <c r="F649" s="131" t="str">
        <f>IFERROR(INDEX(القاعدة!F:F,MATCH(ahlamine!A649,القاعدة!$A:$A,0))," ")</f>
        <v xml:space="preserve"> </v>
      </c>
      <c r="G649" s="131" t="str">
        <f>IFERROR(INDEX(القاعدة!G:G,MATCH(ahlamine!A649,القاعدة!$A:$A,0))," ")</f>
        <v xml:space="preserve"> </v>
      </c>
      <c r="H649" s="131" t="str">
        <f>IFERROR(INDEX(القاعدة!H:H,MATCH(ahlamine!A649,القاعدة!$A:$A,0))," ")</f>
        <v xml:space="preserve"> </v>
      </c>
      <c r="I649" s="131" t="str">
        <f>IFERROR(INDEX(القاعدة!I:I,MATCH(ahlamine!A649,القاعدة!$A:$A,0))," ")</f>
        <v xml:space="preserve"> </v>
      </c>
      <c r="J649" s="135" t="str">
        <f>IFERROR(INDEX(القاعدة!J:J,MATCH(ahlamine!A649,القاعدة!$A:$A,0))," ")</f>
        <v xml:space="preserve"> </v>
      </c>
      <c r="K649" s="135" t="str">
        <f>IFERROR(INDEX(القاعدة!L:L,MATCH(ahlamine!A649,القاعدة!$A:$A,0))," ")</f>
        <v xml:space="preserve"> </v>
      </c>
      <c r="L649" s="136" t="str">
        <f t="shared" si="33"/>
        <v/>
      </c>
      <c r="M649" s="31" t="str">
        <f t="shared" si="34"/>
        <v/>
      </c>
      <c r="N649" s="141" t="str">
        <f>IFERROR(RANK(L649,ahlamine31)+COUNTIF($L$10:L649,L649)-1," ")</f>
        <v xml:space="preserve"> </v>
      </c>
      <c r="O649" s="141">
        <v>640</v>
      </c>
      <c r="P649" s="137"/>
    </row>
    <row r="650" spans="1:16" x14ac:dyDescent="0.3">
      <c r="A650" s="140" t="str">
        <f t="shared" si="32"/>
        <v>أهلامين_641</v>
      </c>
      <c r="B650" s="30" t="str">
        <f>C650&amp;"_"&amp;COUNTIF($C$10:$C$10:C650,C650)</f>
        <v xml:space="preserve"> _251</v>
      </c>
      <c r="C650" s="131" t="str">
        <f>IFERROR(INDEX(القاعدة!C:C,MATCH(ahlamine!A650,القاعدة!$A:$A,0))," ")</f>
        <v xml:space="preserve"> </v>
      </c>
      <c r="D650" s="131" t="str">
        <f>IFERROR(INDEX(القاعدة!D:D,MATCH(ahlamine!A650,القاعدة!$A:$A,0))," ")</f>
        <v xml:space="preserve"> </v>
      </c>
      <c r="E650" s="131" t="str">
        <f>IFERROR(INDEX(القاعدة!E:E,MATCH(ahlamine!A650,القاعدة!$A:$A,0))," ")</f>
        <v xml:space="preserve"> </v>
      </c>
      <c r="F650" s="131" t="str">
        <f>IFERROR(INDEX(القاعدة!F:F,MATCH(ahlamine!A650,القاعدة!$A:$A,0))," ")</f>
        <v xml:space="preserve"> </v>
      </c>
      <c r="G650" s="131" t="str">
        <f>IFERROR(INDEX(القاعدة!G:G,MATCH(ahlamine!A650,القاعدة!$A:$A,0))," ")</f>
        <v xml:space="preserve"> </v>
      </c>
      <c r="H650" s="131" t="str">
        <f>IFERROR(INDEX(القاعدة!H:H,MATCH(ahlamine!A650,القاعدة!$A:$A,0))," ")</f>
        <v xml:space="preserve"> </v>
      </c>
      <c r="I650" s="131" t="str">
        <f>IFERROR(INDEX(القاعدة!I:I,MATCH(ahlamine!A650,القاعدة!$A:$A,0))," ")</f>
        <v xml:space="preserve"> </v>
      </c>
      <c r="J650" s="135" t="str">
        <f>IFERROR(INDEX(القاعدة!J:J,MATCH(ahlamine!A650,القاعدة!$A:$A,0))," ")</f>
        <v xml:space="preserve"> </v>
      </c>
      <c r="K650" s="135" t="str">
        <f>IFERROR(INDEX(القاعدة!L:L,MATCH(ahlamine!A650,القاعدة!$A:$A,0))," ")</f>
        <v xml:space="preserve"> </v>
      </c>
      <c r="L650" s="136" t="str">
        <f t="shared" si="33"/>
        <v/>
      </c>
      <c r="M650" s="31" t="str">
        <f t="shared" si="34"/>
        <v/>
      </c>
      <c r="N650" s="141" t="str">
        <f>IFERROR(RANK(L650,ahlamine31)+COUNTIF($L$10:L650,L650)-1," ")</f>
        <v xml:space="preserve"> </v>
      </c>
      <c r="O650" s="141">
        <v>641</v>
      </c>
      <c r="P650" s="137"/>
    </row>
    <row r="651" spans="1:16" x14ac:dyDescent="0.3">
      <c r="A651" s="140" t="str">
        <f t="shared" ref="A651:A714" si="35">$R$6&amp;"_"&amp;O651</f>
        <v>أهلامين_642</v>
      </c>
      <c r="B651" s="30" t="str">
        <f>C651&amp;"_"&amp;COUNTIF($C$10:$C$10:C651,C651)</f>
        <v xml:space="preserve"> _252</v>
      </c>
      <c r="C651" s="131" t="str">
        <f>IFERROR(INDEX(القاعدة!C:C,MATCH(ahlamine!A651,القاعدة!$A:$A,0))," ")</f>
        <v xml:space="preserve"> </v>
      </c>
      <c r="D651" s="131" t="str">
        <f>IFERROR(INDEX(القاعدة!D:D,MATCH(ahlamine!A651,القاعدة!$A:$A,0))," ")</f>
        <v xml:space="preserve"> </v>
      </c>
      <c r="E651" s="131" t="str">
        <f>IFERROR(INDEX(القاعدة!E:E,MATCH(ahlamine!A651,القاعدة!$A:$A,0))," ")</f>
        <v xml:space="preserve"> </v>
      </c>
      <c r="F651" s="131" t="str">
        <f>IFERROR(INDEX(القاعدة!F:F,MATCH(ahlamine!A651,القاعدة!$A:$A,0))," ")</f>
        <v xml:space="preserve"> </v>
      </c>
      <c r="G651" s="131" t="str">
        <f>IFERROR(INDEX(القاعدة!G:G,MATCH(ahlamine!A651,القاعدة!$A:$A,0))," ")</f>
        <v xml:space="preserve"> </v>
      </c>
      <c r="H651" s="131" t="str">
        <f>IFERROR(INDEX(القاعدة!H:H,MATCH(ahlamine!A651,القاعدة!$A:$A,0))," ")</f>
        <v xml:space="preserve"> </v>
      </c>
      <c r="I651" s="131" t="str">
        <f>IFERROR(INDEX(القاعدة!I:I,MATCH(ahlamine!A651,القاعدة!$A:$A,0))," ")</f>
        <v xml:space="preserve"> </v>
      </c>
      <c r="J651" s="135" t="str">
        <f>IFERROR(INDEX(القاعدة!J:J,MATCH(ahlamine!A651,القاعدة!$A:$A,0))," ")</f>
        <v xml:space="preserve"> </v>
      </c>
      <c r="K651" s="135" t="str">
        <f>IFERROR(INDEX(القاعدة!L:L,MATCH(ahlamine!A651,القاعدة!$A:$A,0))," ")</f>
        <v xml:space="preserve"> </v>
      </c>
      <c r="L651" s="136" t="str">
        <f t="shared" ref="L651:L714" si="36">IFERROR(AVERAGE(J651:K651),"")</f>
        <v/>
      </c>
      <c r="M651" s="31" t="str">
        <f t="shared" ref="M651:M714" si="37">IF(ISBLANK(L651)," ",IF(L651&lt;=2.5,"توبيخ",IF(AND(L651&gt;=2.51,L651&lt;=3),"إنذار",IF(AND(L651&gt;=3.001,L651&lt;=4),"تنبيه",IF(AND(L651&gt;=6,L651&lt;=6.99),"لوحة الشرف",IF(AND(L651&gt;=7,L651&lt;=7.99),"تشجيع",IF(AND(L651&gt;=8,L651&lt;=9.99),"تنويه","")))))))</f>
        <v/>
      </c>
      <c r="N651" s="141" t="str">
        <f>IFERROR(RANK(L651,ahlamine31)+COUNTIF($L$10:L651,L651)-1," ")</f>
        <v xml:space="preserve"> </v>
      </c>
      <c r="O651" s="141">
        <v>642</v>
      </c>
      <c r="P651" s="137"/>
    </row>
    <row r="652" spans="1:16" x14ac:dyDescent="0.3">
      <c r="A652" s="140" t="str">
        <f t="shared" si="35"/>
        <v>أهلامين_643</v>
      </c>
      <c r="B652" s="30" t="str">
        <f>C652&amp;"_"&amp;COUNTIF($C$10:$C$10:C652,C652)</f>
        <v xml:space="preserve"> _253</v>
      </c>
      <c r="C652" s="131" t="str">
        <f>IFERROR(INDEX(القاعدة!C:C,MATCH(ahlamine!A652,القاعدة!$A:$A,0))," ")</f>
        <v xml:space="preserve"> </v>
      </c>
      <c r="D652" s="131" t="str">
        <f>IFERROR(INDEX(القاعدة!D:D,MATCH(ahlamine!A652,القاعدة!$A:$A,0))," ")</f>
        <v xml:space="preserve"> </v>
      </c>
      <c r="E652" s="131" t="str">
        <f>IFERROR(INDEX(القاعدة!E:E,MATCH(ahlamine!A652,القاعدة!$A:$A,0))," ")</f>
        <v xml:space="preserve"> </v>
      </c>
      <c r="F652" s="131" t="str">
        <f>IFERROR(INDEX(القاعدة!F:F,MATCH(ahlamine!A652,القاعدة!$A:$A,0))," ")</f>
        <v xml:space="preserve"> </v>
      </c>
      <c r="G652" s="131" t="str">
        <f>IFERROR(INDEX(القاعدة!G:G,MATCH(ahlamine!A652,القاعدة!$A:$A,0))," ")</f>
        <v xml:space="preserve"> </v>
      </c>
      <c r="H652" s="131" t="str">
        <f>IFERROR(INDEX(القاعدة!H:H,MATCH(ahlamine!A652,القاعدة!$A:$A,0))," ")</f>
        <v xml:space="preserve"> </v>
      </c>
      <c r="I652" s="131" t="str">
        <f>IFERROR(INDEX(القاعدة!I:I,MATCH(ahlamine!A652,القاعدة!$A:$A,0))," ")</f>
        <v xml:space="preserve"> </v>
      </c>
      <c r="J652" s="135" t="str">
        <f>IFERROR(INDEX(القاعدة!J:J,MATCH(ahlamine!A652,القاعدة!$A:$A,0))," ")</f>
        <v xml:space="preserve"> </v>
      </c>
      <c r="K652" s="135" t="str">
        <f>IFERROR(INDEX(القاعدة!L:L,MATCH(ahlamine!A652,القاعدة!$A:$A,0))," ")</f>
        <v xml:space="preserve"> </v>
      </c>
      <c r="L652" s="136" t="str">
        <f t="shared" si="36"/>
        <v/>
      </c>
      <c r="M652" s="31" t="str">
        <f t="shared" si="37"/>
        <v/>
      </c>
      <c r="N652" s="141" t="str">
        <f>IFERROR(RANK(L652,ahlamine31)+COUNTIF($L$10:L652,L652)-1," ")</f>
        <v xml:space="preserve"> </v>
      </c>
      <c r="O652" s="141">
        <v>643</v>
      </c>
      <c r="P652" s="137"/>
    </row>
    <row r="653" spans="1:16" x14ac:dyDescent="0.3">
      <c r="A653" s="140" t="str">
        <f t="shared" si="35"/>
        <v>أهلامين_644</v>
      </c>
      <c r="B653" s="30" t="str">
        <f>C653&amp;"_"&amp;COUNTIF($C$10:$C$10:C653,C653)</f>
        <v xml:space="preserve"> _254</v>
      </c>
      <c r="C653" s="131" t="str">
        <f>IFERROR(INDEX(القاعدة!C:C,MATCH(ahlamine!A653,القاعدة!$A:$A,0))," ")</f>
        <v xml:space="preserve"> </v>
      </c>
      <c r="D653" s="131" t="str">
        <f>IFERROR(INDEX(القاعدة!D:D,MATCH(ahlamine!A653,القاعدة!$A:$A,0))," ")</f>
        <v xml:space="preserve"> </v>
      </c>
      <c r="E653" s="131" t="str">
        <f>IFERROR(INDEX(القاعدة!E:E,MATCH(ahlamine!A653,القاعدة!$A:$A,0))," ")</f>
        <v xml:space="preserve"> </v>
      </c>
      <c r="F653" s="131" t="str">
        <f>IFERROR(INDEX(القاعدة!F:F,MATCH(ahlamine!A653,القاعدة!$A:$A,0))," ")</f>
        <v xml:space="preserve"> </v>
      </c>
      <c r="G653" s="131" t="str">
        <f>IFERROR(INDEX(القاعدة!G:G,MATCH(ahlamine!A653,القاعدة!$A:$A,0))," ")</f>
        <v xml:space="preserve"> </v>
      </c>
      <c r="H653" s="131" t="str">
        <f>IFERROR(INDEX(القاعدة!H:H,MATCH(ahlamine!A653,القاعدة!$A:$A,0))," ")</f>
        <v xml:space="preserve"> </v>
      </c>
      <c r="I653" s="131" t="str">
        <f>IFERROR(INDEX(القاعدة!I:I,MATCH(ahlamine!A653,القاعدة!$A:$A,0))," ")</f>
        <v xml:space="preserve"> </v>
      </c>
      <c r="J653" s="135" t="str">
        <f>IFERROR(INDEX(القاعدة!J:J,MATCH(ahlamine!A653,القاعدة!$A:$A,0))," ")</f>
        <v xml:space="preserve"> </v>
      </c>
      <c r="K653" s="135" t="str">
        <f>IFERROR(INDEX(القاعدة!L:L,MATCH(ahlamine!A653,القاعدة!$A:$A,0))," ")</f>
        <v xml:space="preserve"> </v>
      </c>
      <c r="L653" s="136" t="str">
        <f t="shared" si="36"/>
        <v/>
      </c>
      <c r="M653" s="31" t="str">
        <f t="shared" si="37"/>
        <v/>
      </c>
      <c r="N653" s="141" t="str">
        <f>IFERROR(RANK(L653,ahlamine31)+COUNTIF($L$10:L653,L653)-1," ")</f>
        <v xml:space="preserve"> </v>
      </c>
      <c r="O653" s="141">
        <v>644</v>
      </c>
      <c r="P653" s="137"/>
    </row>
    <row r="654" spans="1:16" x14ac:dyDescent="0.3">
      <c r="A654" s="140" t="str">
        <f t="shared" si="35"/>
        <v>أهلامين_645</v>
      </c>
      <c r="B654" s="30" t="str">
        <f>C654&amp;"_"&amp;COUNTIF($C$10:$C$10:C654,C654)</f>
        <v xml:space="preserve"> _255</v>
      </c>
      <c r="C654" s="131" t="str">
        <f>IFERROR(INDEX(القاعدة!C:C,MATCH(ahlamine!A654,القاعدة!$A:$A,0))," ")</f>
        <v xml:space="preserve"> </v>
      </c>
      <c r="D654" s="131" t="str">
        <f>IFERROR(INDEX(القاعدة!D:D,MATCH(ahlamine!A654,القاعدة!$A:$A,0))," ")</f>
        <v xml:space="preserve"> </v>
      </c>
      <c r="E654" s="131" t="str">
        <f>IFERROR(INDEX(القاعدة!E:E,MATCH(ahlamine!A654,القاعدة!$A:$A,0))," ")</f>
        <v xml:space="preserve"> </v>
      </c>
      <c r="F654" s="131" t="str">
        <f>IFERROR(INDEX(القاعدة!F:F,MATCH(ahlamine!A654,القاعدة!$A:$A,0))," ")</f>
        <v xml:space="preserve"> </v>
      </c>
      <c r="G654" s="131" t="str">
        <f>IFERROR(INDEX(القاعدة!G:G,MATCH(ahlamine!A654,القاعدة!$A:$A,0))," ")</f>
        <v xml:space="preserve"> </v>
      </c>
      <c r="H654" s="131" t="str">
        <f>IFERROR(INDEX(القاعدة!H:H,MATCH(ahlamine!A654,القاعدة!$A:$A,0))," ")</f>
        <v xml:space="preserve"> </v>
      </c>
      <c r="I654" s="131" t="str">
        <f>IFERROR(INDEX(القاعدة!I:I,MATCH(ahlamine!A654,القاعدة!$A:$A,0))," ")</f>
        <v xml:space="preserve"> </v>
      </c>
      <c r="J654" s="135" t="str">
        <f>IFERROR(INDEX(القاعدة!J:J,MATCH(ahlamine!A654,القاعدة!$A:$A,0))," ")</f>
        <v xml:space="preserve"> </v>
      </c>
      <c r="K654" s="135" t="str">
        <f>IFERROR(INDEX(القاعدة!L:L,MATCH(ahlamine!A654,القاعدة!$A:$A,0))," ")</f>
        <v xml:space="preserve"> </v>
      </c>
      <c r="L654" s="136" t="str">
        <f t="shared" si="36"/>
        <v/>
      </c>
      <c r="M654" s="31" t="str">
        <f t="shared" si="37"/>
        <v/>
      </c>
      <c r="N654" s="141" t="str">
        <f>IFERROR(RANK(L654,ahlamine31)+COUNTIF($L$10:L654,L654)-1," ")</f>
        <v xml:space="preserve"> </v>
      </c>
      <c r="O654" s="141">
        <v>645</v>
      </c>
      <c r="P654" s="137"/>
    </row>
    <row r="655" spans="1:16" x14ac:dyDescent="0.3">
      <c r="A655" s="140" t="str">
        <f t="shared" si="35"/>
        <v>أهلامين_646</v>
      </c>
      <c r="B655" s="30" t="str">
        <f>C655&amp;"_"&amp;COUNTIF($C$10:$C$10:C655,C655)</f>
        <v xml:space="preserve"> _256</v>
      </c>
      <c r="C655" s="131" t="str">
        <f>IFERROR(INDEX(القاعدة!C:C,MATCH(ahlamine!A655,القاعدة!$A:$A,0))," ")</f>
        <v xml:space="preserve"> </v>
      </c>
      <c r="D655" s="131" t="str">
        <f>IFERROR(INDEX(القاعدة!D:D,MATCH(ahlamine!A655,القاعدة!$A:$A,0))," ")</f>
        <v xml:space="preserve"> </v>
      </c>
      <c r="E655" s="131" t="str">
        <f>IFERROR(INDEX(القاعدة!E:E,MATCH(ahlamine!A655,القاعدة!$A:$A,0))," ")</f>
        <v xml:space="preserve"> </v>
      </c>
      <c r="F655" s="131" t="str">
        <f>IFERROR(INDEX(القاعدة!F:F,MATCH(ahlamine!A655,القاعدة!$A:$A,0))," ")</f>
        <v xml:space="preserve"> </v>
      </c>
      <c r="G655" s="131" t="str">
        <f>IFERROR(INDEX(القاعدة!G:G,MATCH(ahlamine!A655,القاعدة!$A:$A,0))," ")</f>
        <v xml:space="preserve"> </v>
      </c>
      <c r="H655" s="131" t="str">
        <f>IFERROR(INDEX(القاعدة!H:H,MATCH(ahlamine!A655,القاعدة!$A:$A,0))," ")</f>
        <v xml:space="preserve"> </v>
      </c>
      <c r="I655" s="131" t="str">
        <f>IFERROR(INDEX(القاعدة!I:I,MATCH(ahlamine!A655,القاعدة!$A:$A,0))," ")</f>
        <v xml:space="preserve"> </v>
      </c>
      <c r="J655" s="135" t="str">
        <f>IFERROR(INDEX(القاعدة!J:J,MATCH(ahlamine!A655,القاعدة!$A:$A,0))," ")</f>
        <v xml:space="preserve"> </v>
      </c>
      <c r="K655" s="135" t="str">
        <f>IFERROR(INDEX(القاعدة!L:L,MATCH(ahlamine!A655,القاعدة!$A:$A,0))," ")</f>
        <v xml:space="preserve"> </v>
      </c>
      <c r="L655" s="136" t="str">
        <f t="shared" si="36"/>
        <v/>
      </c>
      <c r="M655" s="31" t="str">
        <f t="shared" si="37"/>
        <v/>
      </c>
      <c r="N655" s="141" t="str">
        <f>IFERROR(RANK(L655,ahlamine31)+COUNTIF($L$10:L655,L655)-1," ")</f>
        <v xml:space="preserve"> </v>
      </c>
      <c r="O655" s="141">
        <v>646</v>
      </c>
      <c r="P655" s="137"/>
    </row>
    <row r="656" spans="1:16" x14ac:dyDescent="0.3">
      <c r="A656" s="140" t="str">
        <f t="shared" si="35"/>
        <v>أهلامين_647</v>
      </c>
      <c r="B656" s="30" t="str">
        <f>C656&amp;"_"&amp;COUNTIF($C$10:$C$10:C656,C656)</f>
        <v xml:space="preserve"> _257</v>
      </c>
      <c r="C656" s="131" t="str">
        <f>IFERROR(INDEX(القاعدة!C:C,MATCH(ahlamine!A656,القاعدة!$A:$A,0))," ")</f>
        <v xml:space="preserve"> </v>
      </c>
      <c r="D656" s="131" t="str">
        <f>IFERROR(INDEX(القاعدة!D:D,MATCH(ahlamine!A656,القاعدة!$A:$A,0))," ")</f>
        <v xml:space="preserve"> </v>
      </c>
      <c r="E656" s="131" t="str">
        <f>IFERROR(INDEX(القاعدة!E:E,MATCH(ahlamine!A656,القاعدة!$A:$A,0))," ")</f>
        <v xml:space="preserve"> </v>
      </c>
      <c r="F656" s="131" t="str">
        <f>IFERROR(INDEX(القاعدة!F:F,MATCH(ahlamine!A656,القاعدة!$A:$A,0))," ")</f>
        <v xml:space="preserve"> </v>
      </c>
      <c r="G656" s="131" t="str">
        <f>IFERROR(INDEX(القاعدة!G:G,MATCH(ahlamine!A656,القاعدة!$A:$A,0))," ")</f>
        <v xml:space="preserve"> </v>
      </c>
      <c r="H656" s="131" t="str">
        <f>IFERROR(INDEX(القاعدة!H:H,MATCH(ahlamine!A656,القاعدة!$A:$A,0))," ")</f>
        <v xml:space="preserve"> </v>
      </c>
      <c r="I656" s="131" t="str">
        <f>IFERROR(INDEX(القاعدة!I:I,MATCH(ahlamine!A656,القاعدة!$A:$A,0))," ")</f>
        <v xml:space="preserve"> </v>
      </c>
      <c r="J656" s="135" t="str">
        <f>IFERROR(INDEX(القاعدة!J:J,MATCH(ahlamine!A656,القاعدة!$A:$A,0))," ")</f>
        <v xml:space="preserve"> </v>
      </c>
      <c r="K656" s="135" t="str">
        <f>IFERROR(INDEX(القاعدة!L:L,MATCH(ahlamine!A656,القاعدة!$A:$A,0))," ")</f>
        <v xml:space="preserve"> </v>
      </c>
      <c r="L656" s="136" t="str">
        <f t="shared" si="36"/>
        <v/>
      </c>
      <c r="M656" s="31" t="str">
        <f t="shared" si="37"/>
        <v/>
      </c>
      <c r="N656" s="141" t="str">
        <f>IFERROR(RANK(L656,ahlamine31)+COUNTIF($L$10:L656,L656)-1," ")</f>
        <v xml:space="preserve"> </v>
      </c>
      <c r="O656" s="141">
        <v>647</v>
      </c>
      <c r="P656" s="137"/>
    </row>
    <row r="657" spans="1:16" x14ac:dyDescent="0.3">
      <c r="A657" s="140" t="str">
        <f t="shared" si="35"/>
        <v>أهلامين_648</v>
      </c>
      <c r="B657" s="30" t="str">
        <f>C657&amp;"_"&amp;COUNTIF($C$10:$C$10:C657,C657)</f>
        <v xml:space="preserve"> _258</v>
      </c>
      <c r="C657" s="131" t="str">
        <f>IFERROR(INDEX(القاعدة!C:C,MATCH(ahlamine!A657,القاعدة!$A:$A,0))," ")</f>
        <v xml:space="preserve"> </v>
      </c>
      <c r="D657" s="131" t="str">
        <f>IFERROR(INDEX(القاعدة!D:D,MATCH(ahlamine!A657,القاعدة!$A:$A,0))," ")</f>
        <v xml:space="preserve"> </v>
      </c>
      <c r="E657" s="131" t="str">
        <f>IFERROR(INDEX(القاعدة!E:E,MATCH(ahlamine!A657,القاعدة!$A:$A,0))," ")</f>
        <v xml:space="preserve"> </v>
      </c>
      <c r="F657" s="131" t="str">
        <f>IFERROR(INDEX(القاعدة!F:F,MATCH(ahlamine!A657,القاعدة!$A:$A,0))," ")</f>
        <v xml:space="preserve"> </v>
      </c>
      <c r="G657" s="131" t="str">
        <f>IFERROR(INDEX(القاعدة!G:G,MATCH(ahlamine!A657,القاعدة!$A:$A,0))," ")</f>
        <v xml:space="preserve"> </v>
      </c>
      <c r="H657" s="131" t="str">
        <f>IFERROR(INDEX(القاعدة!H:H,MATCH(ahlamine!A657,القاعدة!$A:$A,0))," ")</f>
        <v xml:space="preserve"> </v>
      </c>
      <c r="I657" s="131" t="str">
        <f>IFERROR(INDEX(القاعدة!I:I,MATCH(ahlamine!A657,القاعدة!$A:$A,0))," ")</f>
        <v xml:space="preserve"> </v>
      </c>
      <c r="J657" s="135" t="str">
        <f>IFERROR(INDEX(القاعدة!J:J,MATCH(ahlamine!A657,القاعدة!$A:$A,0))," ")</f>
        <v xml:space="preserve"> </v>
      </c>
      <c r="K657" s="135" t="str">
        <f>IFERROR(INDEX(القاعدة!L:L,MATCH(ahlamine!A657,القاعدة!$A:$A,0))," ")</f>
        <v xml:space="preserve"> </v>
      </c>
      <c r="L657" s="136" t="str">
        <f t="shared" si="36"/>
        <v/>
      </c>
      <c r="M657" s="31" t="str">
        <f t="shared" si="37"/>
        <v/>
      </c>
      <c r="N657" s="141" t="str">
        <f>IFERROR(RANK(L657,ahlamine31)+COUNTIF($L$10:L657,L657)-1," ")</f>
        <v xml:space="preserve"> </v>
      </c>
      <c r="O657" s="141">
        <v>648</v>
      </c>
      <c r="P657" s="137"/>
    </row>
    <row r="658" spans="1:16" x14ac:dyDescent="0.3">
      <c r="A658" s="140" t="str">
        <f t="shared" si="35"/>
        <v>أهلامين_649</v>
      </c>
      <c r="B658" s="30" t="str">
        <f>C658&amp;"_"&amp;COUNTIF($C$10:$C$10:C658,C658)</f>
        <v xml:space="preserve"> _259</v>
      </c>
      <c r="C658" s="131" t="str">
        <f>IFERROR(INDEX(القاعدة!C:C,MATCH(ahlamine!A658,القاعدة!$A:$A,0))," ")</f>
        <v xml:space="preserve"> </v>
      </c>
      <c r="D658" s="131" t="str">
        <f>IFERROR(INDEX(القاعدة!D:D,MATCH(ahlamine!A658,القاعدة!$A:$A,0))," ")</f>
        <v xml:space="preserve"> </v>
      </c>
      <c r="E658" s="131" t="str">
        <f>IFERROR(INDEX(القاعدة!E:E,MATCH(ahlamine!A658,القاعدة!$A:$A,0))," ")</f>
        <v xml:space="preserve"> </v>
      </c>
      <c r="F658" s="131" t="str">
        <f>IFERROR(INDEX(القاعدة!F:F,MATCH(ahlamine!A658,القاعدة!$A:$A,0))," ")</f>
        <v xml:space="preserve"> </v>
      </c>
      <c r="G658" s="131" t="str">
        <f>IFERROR(INDEX(القاعدة!G:G,MATCH(ahlamine!A658,القاعدة!$A:$A,0))," ")</f>
        <v xml:space="preserve"> </v>
      </c>
      <c r="H658" s="131" t="str">
        <f>IFERROR(INDEX(القاعدة!H:H,MATCH(ahlamine!A658,القاعدة!$A:$A,0))," ")</f>
        <v xml:space="preserve"> </v>
      </c>
      <c r="I658" s="131" t="str">
        <f>IFERROR(INDEX(القاعدة!I:I,MATCH(ahlamine!A658,القاعدة!$A:$A,0))," ")</f>
        <v xml:space="preserve"> </v>
      </c>
      <c r="J658" s="135" t="str">
        <f>IFERROR(INDEX(القاعدة!J:J,MATCH(ahlamine!A658,القاعدة!$A:$A,0))," ")</f>
        <v xml:space="preserve"> </v>
      </c>
      <c r="K658" s="135" t="str">
        <f>IFERROR(INDEX(القاعدة!L:L,MATCH(ahlamine!A658,القاعدة!$A:$A,0))," ")</f>
        <v xml:space="preserve"> </v>
      </c>
      <c r="L658" s="136" t="str">
        <f t="shared" si="36"/>
        <v/>
      </c>
      <c r="M658" s="31" t="str">
        <f t="shared" si="37"/>
        <v/>
      </c>
      <c r="N658" s="141" t="str">
        <f>IFERROR(RANK(L658,ahlamine31)+COUNTIF($L$10:L658,L658)-1," ")</f>
        <v xml:space="preserve"> </v>
      </c>
      <c r="O658" s="141">
        <v>649</v>
      </c>
      <c r="P658" s="137"/>
    </row>
    <row r="659" spans="1:16" x14ac:dyDescent="0.3">
      <c r="A659" s="140" t="str">
        <f t="shared" si="35"/>
        <v>أهلامين_650</v>
      </c>
      <c r="B659" s="30" t="str">
        <f>C659&amp;"_"&amp;COUNTIF($C$10:$C$10:C659,C659)</f>
        <v xml:space="preserve"> _260</v>
      </c>
      <c r="C659" s="131" t="str">
        <f>IFERROR(INDEX(القاعدة!C:C,MATCH(ahlamine!A659,القاعدة!$A:$A,0))," ")</f>
        <v xml:space="preserve"> </v>
      </c>
      <c r="D659" s="131" t="str">
        <f>IFERROR(INDEX(القاعدة!D:D,MATCH(ahlamine!A659,القاعدة!$A:$A,0))," ")</f>
        <v xml:space="preserve"> </v>
      </c>
      <c r="E659" s="131" t="str">
        <f>IFERROR(INDEX(القاعدة!E:E,MATCH(ahlamine!A659,القاعدة!$A:$A,0))," ")</f>
        <v xml:space="preserve"> </v>
      </c>
      <c r="F659" s="131" t="str">
        <f>IFERROR(INDEX(القاعدة!F:F,MATCH(ahlamine!A659,القاعدة!$A:$A,0))," ")</f>
        <v xml:space="preserve"> </v>
      </c>
      <c r="G659" s="131" t="str">
        <f>IFERROR(INDEX(القاعدة!G:G,MATCH(ahlamine!A659,القاعدة!$A:$A,0))," ")</f>
        <v xml:space="preserve"> </v>
      </c>
      <c r="H659" s="131" t="str">
        <f>IFERROR(INDEX(القاعدة!H:H,MATCH(ahlamine!A659,القاعدة!$A:$A,0))," ")</f>
        <v xml:space="preserve"> </v>
      </c>
      <c r="I659" s="131" t="str">
        <f>IFERROR(INDEX(القاعدة!I:I,MATCH(ahlamine!A659,القاعدة!$A:$A,0))," ")</f>
        <v xml:space="preserve"> </v>
      </c>
      <c r="J659" s="135" t="str">
        <f>IFERROR(INDEX(القاعدة!J:J,MATCH(ahlamine!A659,القاعدة!$A:$A,0))," ")</f>
        <v xml:space="preserve"> </v>
      </c>
      <c r="K659" s="135" t="str">
        <f>IFERROR(INDEX(القاعدة!L:L,MATCH(ahlamine!A659,القاعدة!$A:$A,0))," ")</f>
        <v xml:space="preserve"> </v>
      </c>
      <c r="L659" s="136" t="str">
        <f t="shared" si="36"/>
        <v/>
      </c>
      <c r="M659" s="31" t="str">
        <f t="shared" si="37"/>
        <v/>
      </c>
      <c r="N659" s="141" t="str">
        <f>IFERROR(RANK(L659,ahlamine31)+COUNTIF($L$10:L659,L659)-1," ")</f>
        <v xml:space="preserve"> </v>
      </c>
      <c r="O659" s="141">
        <v>650</v>
      </c>
      <c r="P659" s="137"/>
    </row>
    <row r="660" spans="1:16" x14ac:dyDescent="0.3">
      <c r="A660" s="140" t="str">
        <f t="shared" si="35"/>
        <v>أهلامين_651</v>
      </c>
      <c r="B660" s="30" t="str">
        <f>C660&amp;"_"&amp;COUNTIF($C$10:$C$10:C660,C660)</f>
        <v xml:space="preserve"> _261</v>
      </c>
      <c r="C660" s="131" t="str">
        <f>IFERROR(INDEX(القاعدة!C:C,MATCH(ahlamine!A660,القاعدة!$A:$A,0))," ")</f>
        <v xml:space="preserve"> </v>
      </c>
      <c r="D660" s="131" t="str">
        <f>IFERROR(INDEX(القاعدة!D:D,MATCH(ahlamine!A660,القاعدة!$A:$A,0))," ")</f>
        <v xml:space="preserve"> </v>
      </c>
      <c r="E660" s="131" t="str">
        <f>IFERROR(INDEX(القاعدة!E:E,MATCH(ahlamine!A660,القاعدة!$A:$A,0))," ")</f>
        <v xml:space="preserve"> </v>
      </c>
      <c r="F660" s="131" t="str">
        <f>IFERROR(INDEX(القاعدة!F:F,MATCH(ahlamine!A660,القاعدة!$A:$A,0))," ")</f>
        <v xml:space="preserve"> </v>
      </c>
      <c r="G660" s="131" t="str">
        <f>IFERROR(INDEX(القاعدة!G:G,MATCH(ahlamine!A660,القاعدة!$A:$A,0))," ")</f>
        <v xml:space="preserve"> </v>
      </c>
      <c r="H660" s="131" t="str">
        <f>IFERROR(INDEX(القاعدة!H:H,MATCH(ahlamine!A660,القاعدة!$A:$A,0))," ")</f>
        <v xml:space="preserve"> </v>
      </c>
      <c r="I660" s="131" t="str">
        <f>IFERROR(INDEX(القاعدة!I:I,MATCH(ahlamine!A660,القاعدة!$A:$A,0))," ")</f>
        <v xml:space="preserve"> </v>
      </c>
      <c r="J660" s="135" t="str">
        <f>IFERROR(INDEX(القاعدة!J:J,MATCH(ahlamine!A660,القاعدة!$A:$A,0))," ")</f>
        <v xml:space="preserve"> </v>
      </c>
      <c r="K660" s="135" t="str">
        <f>IFERROR(INDEX(القاعدة!L:L,MATCH(ahlamine!A660,القاعدة!$A:$A,0))," ")</f>
        <v xml:space="preserve"> </v>
      </c>
      <c r="L660" s="136" t="str">
        <f t="shared" si="36"/>
        <v/>
      </c>
      <c r="M660" s="31" t="str">
        <f t="shared" si="37"/>
        <v/>
      </c>
      <c r="N660" s="141" t="str">
        <f>IFERROR(RANK(L660,ahlamine31)+COUNTIF($L$10:L660,L660)-1," ")</f>
        <v xml:space="preserve"> </v>
      </c>
      <c r="O660" s="141">
        <v>651</v>
      </c>
      <c r="P660" s="137"/>
    </row>
    <row r="661" spans="1:16" x14ac:dyDescent="0.3">
      <c r="A661" s="140" t="str">
        <f t="shared" si="35"/>
        <v>أهلامين_652</v>
      </c>
      <c r="B661" s="30" t="str">
        <f>C661&amp;"_"&amp;COUNTIF($C$10:$C$10:C661,C661)</f>
        <v xml:space="preserve"> _262</v>
      </c>
      <c r="C661" s="131" t="str">
        <f>IFERROR(INDEX(القاعدة!C:C,MATCH(ahlamine!A661,القاعدة!$A:$A,0))," ")</f>
        <v xml:space="preserve"> </v>
      </c>
      <c r="D661" s="131" t="str">
        <f>IFERROR(INDEX(القاعدة!D:D,MATCH(ahlamine!A661,القاعدة!$A:$A,0))," ")</f>
        <v xml:space="preserve"> </v>
      </c>
      <c r="E661" s="131" t="str">
        <f>IFERROR(INDEX(القاعدة!E:E,MATCH(ahlamine!A661,القاعدة!$A:$A,0))," ")</f>
        <v xml:space="preserve"> </v>
      </c>
      <c r="F661" s="131" t="str">
        <f>IFERROR(INDEX(القاعدة!F:F,MATCH(ahlamine!A661,القاعدة!$A:$A,0))," ")</f>
        <v xml:space="preserve"> </v>
      </c>
      <c r="G661" s="131" t="str">
        <f>IFERROR(INDEX(القاعدة!G:G,MATCH(ahlamine!A661,القاعدة!$A:$A,0))," ")</f>
        <v xml:space="preserve"> </v>
      </c>
      <c r="H661" s="131" t="str">
        <f>IFERROR(INDEX(القاعدة!H:H,MATCH(ahlamine!A661,القاعدة!$A:$A,0))," ")</f>
        <v xml:space="preserve"> </v>
      </c>
      <c r="I661" s="131" t="str">
        <f>IFERROR(INDEX(القاعدة!I:I,MATCH(ahlamine!A661,القاعدة!$A:$A,0))," ")</f>
        <v xml:space="preserve"> </v>
      </c>
      <c r="J661" s="135" t="str">
        <f>IFERROR(INDEX(القاعدة!J:J,MATCH(ahlamine!A661,القاعدة!$A:$A,0))," ")</f>
        <v xml:space="preserve"> </v>
      </c>
      <c r="K661" s="135" t="str">
        <f>IFERROR(INDEX(القاعدة!L:L,MATCH(ahlamine!A661,القاعدة!$A:$A,0))," ")</f>
        <v xml:space="preserve"> </v>
      </c>
      <c r="L661" s="136" t="str">
        <f t="shared" si="36"/>
        <v/>
      </c>
      <c r="M661" s="31" t="str">
        <f t="shared" si="37"/>
        <v/>
      </c>
      <c r="N661" s="141" t="str">
        <f>IFERROR(RANK(L661,ahlamine31)+COUNTIF($L$10:L661,L661)-1," ")</f>
        <v xml:space="preserve"> </v>
      </c>
      <c r="O661" s="141">
        <v>652</v>
      </c>
      <c r="P661" s="137"/>
    </row>
    <row r="662" spans="1:16" x14ac:dyDescent="0.3">
      <c r="A662" s="140" t="str">
        <f t="shared" si="35"/>
        <v>أهلامين_653</v>
      </c>
      <c r="B662" s="30" t="str">
        <f>C662&amp;"_"&amp;COUNTIF($C$10:$C$10:C662,C662)</f>
        <v xml:space="preserve"> _263</v>
      </c>
      <c r="C662" s="131" t="str">
        <f>IFERROR(INDEX(القاعدة!C:C,MATCH(ahlamine!A662,القاعدة!$A:$A,0))," ")</f>
        <v xml:space="preserve"> </v>
      </c>
      <c r="D662" s="131" t="str">
        <f>IFERROR(INDEX(القاعدة!D:D,MATCH(ahlamine!A662,القاعدة!$A:$A,0))," ")</f>
        <v xml:space="preserve"> </v>
      </c>
      <c r="E662" s="131" t="str">
        <f>IFERROR(INDEX(القاعدة!E:E,MATCH(ahlamine!A662,القاعدة!$A:$A,0))," ")</f>
        <v xml:space="preserve"> </v>
      </c>
      <c r="F662" s="131" t="str">
        <f>IFERROR(INDEX(القاعدة!F:F,MATCH(ahlamine!A662,القاعدة!$A:$A,0))," ")</f>
        <v xml:space="preserve"> </v>
      </c>
      <c r="G662" s="131" t="str">
        <f>IFERROR(INDEX(القاعدة!G:G,MATCH(ahlamine!A662,القاعدة!$A:$A,0))," ")</f>
        <v xml:space="preserve"> </v>
      </c>
      <c r="H662" s="131" t="str">
        <f>IFERROR(INDEX(القاعدة!H:H,MATCH(ahlamine!A662,القاعدة!$A:$A,0))," ")</f>
        <v xml:space="preserve"> </v>
      </c>
      <c r="I662" s="131" t="str">
        <f>IFERROR(INDEX(القاعدة!I:I,MATCH(ahlamine!A662,القاعدة!$A:$A,0))," ")</f>
        <v xml:space="preserve"> </v>
      </c>
      <c r="J662" s="135" t="str">
        <f>IFERROR(INDEX(القاعدة!J:J,MATCH(ahlamine!A662,القاعدة!$A:$A,0))," ")</f>
        <v xml:space="preserve"> </v>
      </c>
      <c r="K662" s="135" t="str">
        <f>IFERROR(INDEX(القاعدة!L:L,MATCH(ahlamine!A662,القاعدة!$A:$A,0))," ")</f>
        <v xml:space="preserve"> </v>
      </c>
      <c r="L662" s="136" t="str">
        <f t="shared" si="36"/>
        <v/>
      </c>
      <c r="M662" s="31" t="str">
        <f t="shared" si="37"/>
        <v/>
      </c>
      <c r="N662" s="141" t="str">
        <f>IFERROR(RANK(L662,ahlamine31)+COUNTIF($L$10:L662,L662)-1," ")</f>
        <v xml:space="preserve"> </v>
      </c>
      <c r="O662" s="141">
        <v>653</v>
      </c>
      <c r="P662" s="137"/>
    </row>
    <row r="663" spans="1:16" x14ac:dyDescent="0.3">
      <c r="A663" s="140" t="str">
        <f t="shared" si="35"/>
        <v>أهلامين_654</v>
      </c>
      <c r="B663" s="30" t="str">
        <f>C663&amp;"_"&amp;COUNTIF($C$10:$C$10:C663,C663)</f>
        <v xml:space="preserve"> _264</v>
      </c>
      <c r="C663" s="131" t="str">
        <f>IFERROR(INDEX(القاعدة!C:C,MATCH(ahlamine!A663,القاعدة!$A:$A,0))," ")</f>
        <v xml:space="preserve"> </v>
      </c>
      <c r="D663" s="131" t="str">
        <f>IFERROR(INDEX(القاعدة!D:D,MATCH(ahlamine!A663,القاعدة!$A:$A,0))," ")</f>
        <v xml:space="preserve"> </v>
      </c>
      <c r="E663" s="131" t="str">
        <f>IFERROR(INDEX(القاعدة!E:E,MATCH(ahlamine!A663,القاعدة!$A:$A,0))," ")</f>
        <v xml:space="preserve"> </v>
      </c>
      <c r="F663" s="131" t="str">
        <f>IFERROR(INDEX(القاعدة!F:F,MATCH(ahlamine!A663,القاعدة!$A:$A,0))," ")</f>
        <v xml:space="preserve"> </v>
      </c>
      <c r="G663" s="131" t="str">
        <f>IFERROR(INDEX(القاعدة!G:G,MATCH(ahlamine!A663,القاعدة!$A:$A,0))," ")</f>
        <v xml:space="preserve"> </v>
      </c>
      <c r="H663" s="131" t="str">
        <f>IFERROR(INDEX(القاعدة!H:H,MATCH(ahlamine!A663,القاعدة!$A:$A,0))," ")</f>
        <v xml:space="preserve"> </v>
      </c>
      <c r="I663" s="131" t="str">
        <f>IFERROR(INDEX(القاعدة!I:I,MATCH(ahlamine!A663,القاعدة!$A:$A,0))," ")</f>
        <v xml:space="preserve"> </v>
      </c>
      <c r="J663" s="135" t="str">
        <f>IFERROR(INDEX(القاعدة!J:J,MATCH(ahlamine!A663,القاعدة!$A:$A,0))," ")</f>
        <v xml:space="preserve"> </v>
      </c>
      <c r="K663" s="135" t="str">
        <f>IFERROR(INDEX(القاعدة!L:L,MATCH(ahlamine!A663,القاعدة!$A:$A,0))," ")</f>
        <v xml:space="preserve"> </v>
      </c>
      <c r="L663" s="136" t="str">
        <f t="shared" si="36"/>
        <v/>
      </c>
      <c r="M663" s="31" t="str">
        <f t="shared" si="37"/>
        <v/>
      </c>
      <c r="N663" s="141" t="str">
        <f>IFERROR(RANK(L663,ahlamine31)+COUNTIF($L$10:L663,L663)-1," ")</f>
        <v xml:space="preserve"> </v>
      </c>
      <c r="O663" s="141">
        <v>654</v>
      </c>
      <c r="P663" s="137"/>
    </row>
    <row r="664" spans="1:16" x14ac:dyDescent="0.3">
      <c r="A664" s="140" t="str">
        <f t="shared" si="35"/>
        <v>أهلامين_655</v>
      </c>
      <c r="B664" s="30" t="str">
        <f>C664&amp;"_"&amp;COUNTIF($C$10:$C$10:C664,C664)</f>
        <v xml:space="preserve"> _265</v>
      </c>
      <c r="C664" s="131" t="str">
        <f>IFERROR(INDEX(القاعدة!C:C,MATCH(ahlamine!A664,القاعدة!$A:$A,0))," ")</f>
        <v xml:space="preserve"> </v>
      </c>
      <c r="D664" s="131" t="str">
        <f>IFERROR(INDEX(القاعدة!D:D,MATCH(ahlamine!A664,القاعدة!$A:$A,0))," ")</f>
        <v xml:space="preserve"> </v>
      </c>
      <c r="E664" s="131" t="str">
        <f>IFERROR(INDEX(القاعدة!E:E,MATCH(ahlamine!A664,القاعدة!$A:$A,0))," ")</f>
        <v xml:space="preserve"> </v>
      </c>
      <c r="F664" s="131" t="str">
        <f>IFERROR(INDEX(القاعدة!F:F,MATCH(ahlamine!A664,القاعدة!$A:$A,0))," ")</f>
        <v xml:space="preserve"> </v>
      </c>
      <c r="G664" s="131" t="str">
        <f>IFERROR(INDEX(القاعدة!G:G,MATCH(ahlamine!A664,القاعدة!$A:$A,0))," ")</f>
        <v xml:space="preserve"> </v>
      </c>
      <c r="H664" s="131" t="str">
        <f>IFERROR(INDEX(القاعدة!H:H,MATCH(ahlamine!A664,القاعدة!$A:$A,0))," ")</f>
        <v xml:space="preserve"> </v>
      </c>
      <c r="I664" s="131" t="str">
        <f>IFERROR(INDEX(القاعدة!I:I,MATCH(ahlamine!A664,القاعدة!$A:$A,0))," ")</f>
        <v xml:space="preserve"> </v>
      </c>
      <c r="J664" s="135" t="str">
        <f>IFERROR(INDEX(القاعدة!J:J,MATCH(ahlamine!A664,القاعدة!$A:$A,0))," ")</f>
        <v xml:space="preserve"> </v>
      </c>
      <c r="K664" s="135" t="str">
        <f>IFERROR(INDEX(القاعدة!L:L,MATCH(ahlamine!A664,القاعدة!$A:$A,0))," ")</f>
        <v xml:space="preserve"> </v>
      </c>
      <c r="L664" s="136" t="str">
        <f t="shared" si="36"/>
        <v/>
      </c>
      <c r="M664" s="31" t="str">
        <f t="shared" si="37"/>
        <v/>
      </c>
      <c r="N664" s="141" t="str">
        <f>IFERROR(RANK(L664,ahlamine31)+COUNTIF($L$10:L664,L664)-1," ")</f>
        <v xml:space="preserve"> </v>
      </c>
      <c r="O664" s="141">
        <v>655</v>
      </c>
      <c r="P664" s="137"/>
    </row>
    <row r="665" spans="1:16" x14ac:dyDescent="0.3">
      <c r="A665" s="140" t="str">
        <f t="shared" si="35"/>
        <v>أهلامين_656</v>
      </c>
      <c r="B665" s="30" t="str">
        <f>C665&amp;"_"&amp;COUNTIF($C$10:$C$10:C665,C665)</f>
        <v xml:space="preserve"> _266</v>
      </c>
      <c r="C665" s="131" t="str">
        <f>IFERROR(INDEX(القاعدة!C:C,MATCH(ahlamine!A665,القاعدة!$A:$A,0))," ")</f>
        <v xml:space="preserve"> </v>
      </c>
      <c r="D665" s="131" t="str">
        <f>IFERROR(INDEX(القاعدة!D:D,MATCH(ahlamine!A665,القاعدة!$A:$A,0))," ")</f>
        <v xml:space="preserve"> </v>
      </c>
      <c r="E665" s="131" t="str">
        <f>IFERROR(INDEX(القاعدة!E:E,MATCH(ahlamine!A665,القاعدة!$A:$A,0))," ")</f>
        <v xml:space="preserve"> </v>
      </c>
      <c r="F665" s="131" t="str">
        <f>IFERROR(INDEX(القاعدة!F:F,MATCH(ahlamine!A665,القاعدة!$A:$A,0))," ")</f>
        <v xml:space="preserve"> </v>
      </c>
      <c r="G665" s="131" t="str">
        <f>IFERROR(INDEX(القاعدة!G:G,MATCH(ahlamine!A665,القاعدة!$A:$A,0))," ")</f>
        <v xml:space="preserve"> </v>
      </c>
      <c r="H665" s="131" t="str">
        <f>IFERROR(INDEX(القاعدة!H:H,MATCH(ahlamine!A665,القاعدة!$A:$A,0))," ")</f>
        <v xml:space="preserve"> </v>
      </c>
      <c r="I665" s="131" t="str">
        <f>IFERROR(INDEX(القاعدة!I:I,MATCH(ahlamine!A665,القاعدة!$A:$A,0))," ")</f>
        <v xml:space="preserve"> </v>
      </c>
      <c r="J665" s="135" t="str">
        <f>IFERROR(INDEX(القاعدة!J:J,MATCH(ahlamine!A665,القاعدة!$A:$A,0))," ")</f>
        <v xml:space="preserve"> </v>
      </c>
      <c r="K665" s="135" t="str">
        <f>IFERROR(INDEX(القاعدة!L:L,MATCH(ahlamine!A665,القاعدة!$A:$A,0))," ")</f>
        <v xml:space="preserve"> </v>
      </c>
      <c r="L665" s="136" t="str">
        <f t="shared" si="36"/>
        <v/>
      </c>
      <c r="M665" s="31" t="str">
        <f t="shared" si="37"/>
        <v/>
      </c>
      <c r="N665" s="141" t="str">
        <f>IFERROR(RANK(L665,ahlamine31)+COUNTIF($L$10:L665,L665)-1," ")</f>
        <v xml:space="preserve"> </v>
      </c>
      <c r="O665" s="141">
        <v>656</v>
      </c>
      <c r="P665" s="137"/>
    </row>
    <row r="666" spans="1:16" x14ac:dyDescent="0.3">
      <c r="A666" s="140" t="str">
        <f t="shared" si="35"/>
        <v>أهلامين_657</v>
      </c>
      <c r="B666" s="30" t="str">
        <f>C666&amp;"_"&amp;COUNTIF($C$10:$C$10:C666,C666)</f>
        <v xml:space="preserve"> _267</v>
      </c>
      <c r="C666" s="131" t="str">
        <f>IFERROR(INDEX(القاعدة!C:C,MATCH(ahlamine!A666,القاعدة!$A:$A,0))," ")</f>
        <v xml:space="preserve"> </v>
      </c>
      <c r="D666" s="131" t="str">
        <f>IFERROR(INDEX(القاعدة!D:D,MATCH(ahlamine!A666,القاعدة!$A:$A,0))," ")</f>
        <v xml:space="preserve"> </v>
      </c>
      <c r="E666" s="131" t="str">
        <f>IFERROR(INDEX(القاعدة!E:E,MATCH(ahlamine!A666,القاعدة!$A:$A,0))," ")</f>
        <v xml:space="preserve"> </v>
      </c>
      <c r="F666" s="131" t="str">
        <f>IFERROR(INDEX(القاعدة!F:F,MATCH(ahlamine!A666,القاعدة!$A:$A,0))," ")</f>
        <v xml:space="preserve"> </v>
      </c>
      <c r="G666" s="131" t="str">
        <f>IFERROR(INDEX(القاعدة!G:G,MATCH(ahlamine!A666,القاعدة!$A:$A,0))," ")</f>
        <v xml:space="preserve"> </v>
      </c>
      <c r="H666" s="131" t="str">
        <f>IFERROR(INDEX(القاعدة!H:H,MATCH(ahlamine!A666,القاعدة!$A:$A,0))," ")</f>
        <v xml:space="preserve"> </v>
      </c>
      <c r="I666" s="131" t="str">
        <f>IFERROR(INDEX(القاعدة!I:I,MATCH(ahlamine!A666,القاعدة!$A:$A,0))," ")</f>
        <v xml:space="preserve"> </v>
      </c>
      <c r="J666" s="135" t="str">
        <f>IFERROR(INDEX(القاعدة!J:J,MATCH(ahlamine!A666,القاعدة!$A:$A,0))," ")</f>
        <v xml:space="preserve"> </v>
      </c>
      <c r="K666" s="135" t="str">
        <f>IFERROR(INDEX(القاعدة!L:L,MATCH(ahlamine!A666,القاعدة!$A:$A,0))," ")</f>
        <v xml:space="preserve"> </v>
      </c>
      <c r="L666" s="136" t="str">
        <f t="shared" si="36"/>
        <v/>
      </c>
      <c r="M666" s="31" t="str">
        <f t="shared" si="37"/>
        <v/>
      </c>
      <c r="N666" s="141" t="str">
        <f>IFERROR(RANK(L666,ahlamine31)+COUNTIF($L$10:L666,L666)-1," ")</f>
        <v xml:space="preserve"> </v>
      </c>
      <c r="O666" s="141">
        <v>657</v>
      </c>
      <c r="P666" s="137"/>
    </row>
    <row r="667" spans="1:16" x14ac:dyDescent="0.3">
      <c r="A667" s="140" t="str">
        <f t="shared" si="35"/>
        <v>أهلامين_658</v>
      </c>
      <c r="B667" s="30" t="str">
        <f>C667&amp;"_"&amp;COUNTIF($C$10:$C$10:C667,C667)</f>
        <v xml:space="preserve"> _268</v>
      </c>
      <c r="C667" s="131" t="str">
        <f>IFERROR(INDEX(القاعدة!C:C,MATCH(ahlamine!A667,القاعدة!$A:$A,0))," ")</f>
        <v xml:space="preserve"> </v>
      </c>
      <c r="D667" s="131" t="str">
        <f>IFERROR(INDEX(القاعدة!D:D,MATCH(ahlamine!A667,القاعدة!$A:$A,0))," ")</f>
        <v xml:space="preserve"> </v>
      </c>
      <c r="E667" s="131" t="str">
        <f>IFERROR(INDEX(القاعدة!E:E,MATCH(ahlamine!A667,القاعدة!$A:$A,0))," ")</f>
        <v xml:space="preserve"> </v>
      </c>
      <c r="F667" s="131" t="str">
        <f>IFERROR(INDEX(القاعدة!F:F,MATCH(ahlamine!A667,القاعدة!$A:$A,0))," ")</f>
        <v xml:space="preserve"> </v>
      </c>
      <c r="G667" s="131" t="str">
        <f>IFERROR(INDEX(القاعدة!G:G,MATCH(ahlamine!A667,القاعدة!$A:$A,0))," ")</f>
        <v xml:space="preserve"> </v>
      </c>
      <c r="H667" s="131" t="str">
        <f>IFERROR(INDEX(القاعدة!H:H,MATCH(ahlamine!A667,القاعدة!$A:$A,0))," ")</f>
        <v xml:space="preserve"> </v>
      </c>
      <c r="I667" s="131" t="str">
        <f>IFERROR(INDEX(القاعدة!I:I,MATCH(ahlamine!A667,القاعدة!$A:$A,0))," ")</f>
        <v xml:space="preserve"> </v>
      </c>
      <c r="J667" s="135" t="str">
        <f>IFERROR(INDEX(القاعدة!J:J,MATCH(ahlamine!A667,القاعدة!$A:$A,0))," ")</f>
        <v xml:space="preserve"> </v>
      </c>
      <c r="K667" s="135" t="str">
        <f>IFERROR(INDEX(القاعدة!L:L,MATCH(ahlamine!A667,القاعدة!$A:$A,0))," ")</f>
        <v xml:space="preserve"> </v>
      </c>
      <c r="L667" s="136" t="str">
        <f t="shared" si="36"/>
        <v/>
      </c>
      <c r="M667" s="31" t="str">
        <f t="shared" si="37"/>
        <v/>
      </c>
      <c r="N667" s="141" t="str">
        <f>IFERROR(RANK(L667,ahlamine31)+COUNTIF($L$10:L667,L667)-1," ")</f>
        <v xml:space="preserve"> </v>
      </c>
      <c r="O667" s="141">
        <v>658</v>
      </c>
      <c r="P667" s="137"/>
    </row>
    <row r="668" spans="1:16" x14ac:dyDescent="0.3">
      <c r="A668" s="140" t="str">
        <f t="shared" si="35"/>
        <v>أهلامين_659</v>
      </c>
      <c r="B668" s="30" t="str">
        <f>C668&amp;"_"&amp;COUNTIF($C$10:$C$10:C668,C668)</f>
        <v xml:space="preserve"> _269</v>
      </c>
      <c r="C668" s="131" t="str">
        <f>IFERROR(INDEX(القاعدة!C:C,MATCH(ahlamine!A668,القاعدة!$A:$A,0))," ")</f>
        <v xml:space="preserve"> </v>
      </c>
      <c r="D668" s="131" t="str">
        <f>IFERROR(INDEX(القاعدة!D:D,MATCH(ahlamine!A668,القاعدة!$A:$A,0))," ")</f>
        <v xml:space="preserve"> </v>
      </c>
      <c r="E668" s="131" t="str">
        <f>IFERROR(INDEX(القاعدة!E:E,MATCH(ahlamine!A668,القاعدة!$A:$A,0))," ")</f>
        <v xml:space="preserve"> </v>
      </c>
      <c r="F668" s="131" t="str">
        <f>IFERROR(INDEX(القاعدة!F:F,MATCH(ahlamine!A668,القاعدة!$A:$A,0))," ")</f>
        <v xml:space="preserve"> </v>
      </c>
      <c r="G668" s="131" t="str">
        <f>IFERROR(INDEX(القاعدة!G:G,MATCH(ahlamine!A668,القاعدة!$A:$A,0))," ")</f>
        <v xml:space="preserve"> </v>
      </c>
      <c r="H668" s="131" t="str">
        <f>IFERROR(INDEX(القاعدة!H:H,MATCH(ahlamine!A668,القاعدة!$A:$A,0))," ")</f>
        <v xml:space="preserve"> </v>
      </c>
      <c r="I668" s="131" t="str">
        <f>IFERROR(INDEX(القاعدة!I:I,MATCH(ahlamine!A668,القاعدة!$A:$A,0))," ")</f>
        <v xml:space="preserve"> </v>
      </c>
      <c r="J668" s="135" t="str">
        <f>IFERROR(INDEX(القاعدة!J:J,MATCH(ahlamine!A668,القاعدة!$A:$A,0))," ")</f>
        <v xml:space="preserve"> </v>
      </c>
      <c r="K668" s="135" t="str">
        <f>IFERROR(INDEX(القاعدة!L:L,MATCH(ahlamine!A668,القاعدة!$A:$A,0))," ")</f>
        <v xml:space="preserve"> </v>
      </c>
      <c r="L668" s="136" t="str">
        <f t="shared" si="36"/>
        <v/>
      </c>
      <c r="M668" s="31" t="str">
        <f t="shared" si="37"/>
        <v/>
      </c>
      <c r="N668" s="141" t="str">
        <f>IFERROR(RANK(L668,ahlamine31)+COUNTIF($L$10:L668,L668)-1," ")</f>
        <v xml:space="preserve"> </v>
      </c>
      <c r="O668" s="141">
        <v>659</v>
      </c>
      <c r="P668" s="137"/>
    </row>
    <row r="669" spans="1:16" x14ac:dyDescent="0.3">
      <c r="A669" s="140" t="str">
        <f t="shared" si="35"/>
        <v>أهلامين_660</v>
      </c>
      <c r="B669" s="30" t="str">
        <f>C669&amp;"_"&amp;COUNTIF($C$10:$C$10:C669,C669)</f>
        <v xml:space="preserve"> _270</v>
      </c>
      <c r="C669" s="131" t="str">
        <f>IFERROR(INDEX(القاعدة!C:C,MATCH(ahlamine!A669,القاعدة!$A:$A,0))," ")</f>
        <v xml:space="preserve"> </v>
      </c>
      <c r="D669" s="131" t="str">
        <f>IFERROR(INDEX(القاعدة!D:D,MATCH(ahlamine!A669,القاعدة!$A:$A,0))," ")</f>
        <v xml:space="preserve"> </v>
      </c>
      <c r="E669" s="131" t="str">
        <f>IFERROR(INDEX(القاعدة!E:E,MATCH(ahlamine!A669,القاعدة!$A:$A,0))," ")</f>
        <v xml:space="preserve"> </v>
      </c>
      <c r="F669" s="131" t="str">
        <f>IFERROR(INDEX(القاعدة!F:F,MATCH(ahlamine!A669,القاعدة!$A:$A,0))," ")</f>
        <v xml:space="preserve"> </v>
      </c>
      <c r="G669" s="131" t="str">
        <f>IFERROR(INDEX(القاعدة!G:G,MATCH(ahlamine!A669,القاعدة!$A:$A,0))," ")</f>
        <v xml:space="preserve"> </v>
      </c>
      <c r="H669" s="131" t="str">
        <f>IFERROR(INDEX(القاعدة!H:H,MATCH(ahlamine!A669,القاعدة!$A:$A,0))," ")</f>
        <v xml:space="preserve"> </v>
      </c>
      <c r="I669" s="131" t="str">
        <f>IFERROR(INDEX(القاعدة!I:I,MATCH(ahlamine!A669,القاعدة!$A:$A,0))," ")</f>
        <v xml:space="preserve"> </v>
      </c>
      <c r="J669" s="135" t="str">
        <f>IFERROR(INDEX(القاعدة!J:J,MATCH(ahlamine!A669,القاعدة!$A:$A,0))," ")</f>
        <v xml:space="preserve"> </v>
      </c>
      <c r="K669" s="135" t="str">
        <f>IFERROR(INDEX(القاعدة!L:L,MATCH(ahlamine!A669,القاعدة!$A:$A,0))," ")</f>
        <v xml:space="preserve"> </v>
      </c>
      <c r="L669" s="136" t="str">
        <f t="shared" si="36"/>
        <v/>
      </c>
      <c r="M669" s="31" t="str">
        <f t="shared" si="37"/>
        <v/>
      </c>
      <c r="N669" s="141" t="str">
        <f>IFERROR(RANK(L669,ahlamine31)+COUNTIF($L$10:L669,L669)-1," ")</f>
        <v xml:space="preserve"> </v>
      </c>
      <c r="O669" s="141">
        <v>660</v>
      </c>
      <c r="P669" s="137"/>
    </row>
    <row r="670" spans="1:16" x14ac:dyDescent="0.3">
      <c r="A670" s="140" t="str">
        <f t="shared" si="35"/>
        <v>أهلامين_661</v>
      </c>
      <c r="B670" s="30" t="str">
        <f>C670&amp;"_"&amp;COUNTIF($C$10:$C$10:C670,C670)</f>
        <v xml:space="preserve"> _271</v>
      </c>
      <c r="C670" s="131" t="str">
        <f>IFERROR(INDEX(القاعدة!C:C,MATCH(ahlamine!A670,القاعدة!$A:$A,0))," ")</f>
        <v xml:space="preserve"> </v>
      </c>
      <c r="D670" s="131" t="str">
        <f>IFERROR(INDEX(القاعدة!D:D,MATCH(ahlamine!A670,القاعدة!$A:$A,0))," ")</f>
        <v xml:space="preserve"> </v>
      </c>
      <c r="E670" s="131" t="str">
        <f>IFERROR(INDEX(القاعدة!E:E,MATCH(ahlamine!A670,القاعدة!$A:$A,0))," ")</f>
        <v xml:space="preserve"> </v>
      </c>
      <c r="F670" s="131" t="str">
        <f>IFERROR(INDEX(القاعدة!F:F,MATCH(ahlamine!A670,القاعدة!$A:$A,0))," ")</f>
        <v xml:space="preserve"> </v>
      </c>
      <c r="G670" s="131" t="str">
        <f>IFERROR(INDEX(القاعدة!G:G,MATCH(ahlamine!A670,القاعدة!$A:$A,0))," ")</f>
        <v xml:space="preserve"> </v>
      </c>
      <c r="H670" s="131" t="str">
        <f>IFERROR(INDEX(القاعدة!H:H,MATCH(ahlamine!A670,القاعدة!$A:$A,0))," ")</f>
        <v xml:space="preserve"> </v>
      </c>
      <c r="I670" s="131" t="str">
        <f>IFERROR(INDEX(القاعدة!I:I,MATCH(ahlamine!A670,القاعدة!$A:$A,0))," ")</f>
        <v xml:space="preserve"> </v>
      </c>
      <c r="J670" s="135" t="str">
        <f>IFERROR(INDEX(القاعدة!J:J,MATCH(ahlamine!A670,القاعدة!$A:$A,0))," ")</f>
        <v xml:space="preserve"> </v>
      </c>
      <c r="K670" s="135" t="str">
        <f>IFERROR(INDEX(القاعدة!L:L,MATCH(ahlamine!A670,القاعدة!$A:$A,0))," ")</f>
        <v xml:space="preserve"> </v>
      </c>
      <c r="L670" s="136" t="str">
        <f t="shared" si="36"/>
        <v/>
      </c>
      <c r="M670" s="31" t="str">
        <f t="shared" si="37"/>
        <v/>
      </c>
      <c r="N670" s="141" t="str">
        <f>IFERROR(RANK(L670,ahlamine31)+COUNTIF($L$10:L670,L670)-1," ")</f>
        <v xml:space="preserve"> </v>
      </c>
      <c r="O670" s="141">
        <v>661</v>
      </c>
      <c r="P670" s="137"/>
    </row>
    <row r="671" spans="1:16" x14ac:dyDescent="0.3">
      <c r="A671" s="140" t="str">
        <f t="shared" si="35"/>
        <v>أهلامين_662</v>
      </c>
      <c r="B671" s="30" t="str">
        <f>C671&amp;"_"&amp;COUNTIF($C$10:$C$10:C671,C671)</f>
        <v xml:space="preserve"> _272</v>
      </c>
      <c r="C671" s="131" t="str">
        <f>IFERROR(INDEX(القاعدة!C:C,MATCH(ahlamine!A671,القاعدة!$A:$A,0))," ")</f>
        <v xml:space="preserve"> </v>
      </c>
      <c r="D671" s="131" t="str">
        <f>IFERROR(INDEX(القاعدة!D:D,MATCH(ahlamine!A671,القاعدة!$A:$A,0))," ")</f>
        <v xml:space="preserve"> </v>
      </c>
      <c r="E671" s="131" t="str">
        <f>IFERROR(INDEX(القاعدة!E:E,MATCH(ahlamine!A671,القاعدة!$A:$A,0))," ")</f>
        <v xml:space="preserve"> </v>
      </c>
      <c r="F671" s="131" t="str">
        <f>IFERROR(INDEX(القاعدة!F:F,MATCH(ahlamine!A671,القاعدة!$A:$A,0))," ")</f>
        <v xml:space="preserve"> </v>
      </c>
      <c r="G671" s="131" t="str">
        <f>IFERROR(INDEX(القاعدة!G:G,MATCH(ahlamine!A671,القاعدة!$A:$A,0))," ")</f>
        <v xml:space="preserve"> </v>
      </c>
      <c r="H671" s="131" t="str">
        <f>IFERROR(INDEX(القاعدة!H:H,MATCH(ahlamine!A671,القاعدة!$A:$A,0))," ")</f>
        <v xml:space="preserve"> </v>
      </c>
      <c r="I671" s="131" t="str">
        <f>IFERROR(INDEX(القاعدة!I:I,MATCH(ahlamine!A671,القاعدة!$A:$A,0))," ")</f>
        <v xml:space="preserve"> </v>
      </c>
      <c r="J671" s="135" t="str">
        <f>IFERROR(INDEX(القاعدة!J:J,MATCH(ahlamine!A671,القاعدة!$A:$A,0))," ")</f>
        <v xml:space="preserve"> </v>
      </c>
      <c r="K671" s="135" t="str">
        <f>IFERROR(INDEX(القاعدة!L:L,MATCH(ahlamine!A671,القاعدة!$A:$A,0))," ")</f>
        <v xml:space="preserve"> </v>
      </c>
      <c r="L671" s="136" t="str">
        <f t="shared" si="36"/>
        <v/>
      </c>
      <c r="M671" s="31" t="str">
        <f t="shared" si="37"/>
        <v/>
      </c>
      <c r="N671" s="141" t="str">
        <f>IFERROR(RANK(L671,ahlamine31)+COUNTIF($L$10:L671,L671)-1," ")</f>
        <v xml:space="preserve"> </v>
      </c>
      <c r="O671" s="141">
        <v>662</v>
      </c>
      <c r="P671" s="137"/>
    </row>
    <row r="672" spans="1:16" x14ac:dyDescent="0.3">
      <c r="A672" s="140" t="str">
        <f t="shared" si="35"/>
        <v>أهلامين_663</v>
      </c>
      <c r="B672" s="30" t="str">
        <f>C672&amp;"_"&amp;COUNTIF($C$10:$C$10:C672,C672)</f>
        <v xml:space="preserve"> _273</v>
      </c>
      <c r="C672" s="131" t="str">
        <f>IFERROR(INDEX(القاعدة!C:C,MATCH(ahlamine!A672,القاعدة!$A:$A,0))," ")</f>
        <v xml:space="preserve"> </v>
      </c>
      <c r="D672" s="131" t="str">
        <f>IFERROR(INDEX(القاعدة!D:D,MATCH(ahlamine!A672,القاعدة!$A:$A,0))," ")</f>
        <v xml:space="preserve"> </v>
      </c>
      <c r="E672" s="131" t="str">
        <f>IFERROR(INDEX(القاعدة!E:E,MATCH(ahlamine!A672,القاعدة!$A:$A,0))," ")</f>
        <v xml:space="preserve"> </v>
      </c>
      <c r="F672" s="131" t="str">
        <f>IFERROR(INDEX(القاعدة!F:F,MATCH(ahlamine!A672,القاعدة!$A:$A,0))," ")</f>
        <v xml:space="preserve"> </v>
      </c>
      <c r="G672" s="131" t="str">
        <f>IFERROR(INDEX(القاعدة!G:G,MATCH(ahlamine!A672,القاعدة!$A:$A,0))," ")</f>
        <v xml:space="preserve"> </v>
      </c>
      <c r="H672" s="131" t="str">
        <f>IFERROR(INDEX(القاعدة!H:H,MATCH(ahlamine!A672,القاعدة!$A:$A,0))," ")</f>
        <v xml:space="preserve"> </v>
      </c>
      <c r="I672" s="131" t="str">
        <f>IFERROR(INDEX(القاعدة!I:I,MATCH(ahlamine!A672,القاعدة!$A:$A,0))," ")</f>
        <v xml:space="preserve"> </v>
      </c>
      <c r="J672" s="135" t="str">
        <f>IFERROR(INDEX(القاعدة!J:J,MATCH(ahlamine!A672,القاعدة!$A:$A,0))," ")</f>
        <v xml:space="preserve"> </v>
      </c>
      <c r="K672" s="135" t="str">
        <f>IFERROR(INDEX(القاعدة!L:L,MATCH(ahlamine!A672,القاعدة!$A:$A,0))," ")</f>
        <v xml:space="preserve"> </v>
      </c>
      <c r="L672" s="136" t="str">
        <f t="shared" si="36"/>
        <v/>
      </c>
      <c r="M672" s="31" t="str">
        <f t="shared" si="37"/>
        <v/>
      </c>
      <c r="N672" s="141" t="str">
        <f>IFERROR(RANK(L672,ahlamine31)+COUNTIF($L$10:L672,L672)-1," ")</f>
        <v xml:space="preserve"> </v>
      </c>
      <c r="O672" s="141">
        <v>663</v>
      </c>
      <c r="P672" s="137"/>
    </row>
    <row r="673" spans="1:16" x14ac:dyDescent="0.3">
      <c r="A673" s="140" t="str">
        <f t="shared" si="35"/>
        <v>أهلامين_664</v>
      </c>
      <c r="B673" s="30" t="str">
        <f>C673&amp;"_"&amp;COUNTIF($C$10:$C$10:C673,C673)</f>
        <v xml:space="preserve"> _274</v>
      </c>
      <c r="C673" s="131" t="str">
        <f>IFERROR(INDEX(القاعدة!C:C,MATCH(ahlamine!A673,القاعدة!$A:$A,0))," ")</f>
        <v xml:space="preserve"> </v>
      </c>
      <c r="D673" s="131" t="str">
        <f>IFERROR(INDEX(القاعدة!D:D,MATCH(ahlamine!A673,القاعدة!$A:$A,0))," ")</f>
        <v xml:space="preserve"> </v>
      </c>
      <c r="E673" s="131" t="str">
        <f>IFERROR(INDEX(القاعدة!E:E,MATCH(ahlamine!A673,القاعدة!$A:$A,0))," ")</f>
        <v xml:space="preserve"> </v>
      </c>
      <c r="F673" s="131" t="str">
        <f>IFERROR(INDEX(القاعدة!F:F,MATCH(ahlamine!A673,القاعدة!$A:$A,0))," ")</f>
        <v xml:space="preserve"> </v>
      </c>
      <c r="G673" s="131" t="str">
        <f>IFERROR(INDEX(القاعدة!G:G,MATCH(ahlamine!A673,القاعدة!$A:$A,0))," ")</f>
        <v xml:space="preserve"> </v>
      </c>
      <c r="H673" s="131" t="str">
        <f>IFERROR(INDEX(القاعدة!H:H,MATCH(ahlamine!A673,القاعدة!$A:$A,0))," ")</f>
        <v xml:space="preserve"> </v>
      </c>
      <c r="I673" s="131" t="str">
        <f>IFERROR(INDEX(القاعدة!I:I,MATCH(ahlamine!A673,القاعدة!$A:$A,0))," ")</f>
        <v xml:space="preserve"> </v>
      </c>
      <c r="J673" s="135" t="str">
        <f>IFERROR(INDEX(القاعدة!J:J,MATCH(ahlamine!A673,القاعدة!$A:$A,0))," ")</f>
        <v xml:space="preserve"> </v>
      </c>
      <c r="K673" s="135" t="str">
        <f>IFERROR(INDEX(القاعدة!L:L,MATCH(ahlamine!A673,القاعدة!$A:$A,0))," ")</f>
        <v xml:space="preserve"> </v>
      </c>
      <c r="L673" s="136" t="str">
        <f t="shared" si="36"/>
        <v/>
      </c>
      <c r="M673" s="31" t="str">
        <f t="shared" si="37"/>
        <v/>
      </c>
      <c r="N673" s="141" t="str">
        <f>IFERROR(RANK(L673,ahlamine31)+COUNTIF($L$10:L673,L673)-1," ")</f>
        <v xml:space="preserve"> </v>
      </c>
      <c r="O673" s="141">
        <v>664</v>
      </c>
      <c r="P673" s="137"/>
    </row>
    <row r="674" spans="1:16" x14ac:dyDescent="0.3">
      <c r="A674" s="140" t="str">
        <f t="shared" si="35"/>
        <v>أهلامين_665</v>
      </c>
      <c r="B674" s="30" t="str">
        <f>C674&amp;"_"&amp;COUNTIF($C$10:$C$10:C674,C674)</f>
        <v xml:space="preserve"> _275</v>
      </c>
      <c r="C674" s="131" t="str">
        <f>IFERROR(INDEX(القاعدة!C:C,MATCH(ahlamine!A674,القاعدة!$A:$A,0))," ")</f>
        <v xml:space="preserve"> </v>
      </c>
      <c r="D674" s="131" t="str">
        <f>IFERROR(INDEX(القاعدة!D:D,MATCH(ahlamine!A674,القاعدة!$A:$A,0))," ")</f>
        <v xml:space="preserve"> </v>
      </c>
      <c r="E674" s="131" t="str">
        <f>IFERROR(INDEX(القاعدة!E:E,MATCH(ahlamine!A674,القاعدة!$A:$A,0))," ")</f>
        <v xml:space="preserve"> </v>
      </c>
      <c r="F674" s="131" t="str">
        <f>IFERROR(INDEX(القاعدة!F:F,MATCH(ahlamine!A674,القاعدة!$A:$A,0))," ")</f>
        <v xml:space="preserve"> </v>
      </c>
      <c r="G674" s="131" t="str">
        <f>IFERROR(INDEX(القاعدة!G:G,MATCH(ahlamine!A674,القاعدة!$A:$A,0))," ")</f>
        <v xml:space="preserve"> </v>
      </c>
      <c r="H674" s="131" t="str">
        <f>IFERROR(INDEX(القاعدة!H:H,MATCH(ahlamine!A674,القاعدة!$A:$A,0))," ")</f>
        <v xml:space="preserve"> </v>
      </c>
      <c r="I674" s="131" t="str">
        <f>IFERROR(INDEX(القاعدة!I:I,MATCH(ahlamine!A674,القاعدة!$A:$A,0))," ")</f>
        <v xml:space="preserve"> </v>
      </c>
      <c r="J674" s="135" t="str">
        <f>IFERROR(INDEX(القاعدة!J:J,MATCH(ahlamine!A674,القاعدة!$A:$A,0))," ")</f>
        <v xml:space="preserve"> </v>
      </c>
      <c r="K674" s="135" t="str">
        <f>IFERROR(INDEX(القاعدة!L:L,MATCH(ahlamine!A674,القاعدة!$A:$A,0))," ")</f>
        <v xml:space="preserve"> </v>
      </c>
      <c r="L674" s="136" t="str">
        <f t="shared" si="36"/>
        <v/>
      </c>
      <c r="M674" s="31" t="str">
        <f t="shared" si="37"/>
        <v/>
      </c>
      <c r="N674" s="141" t="str">
        <f>IFERROR(RANK(L674,ahlamine31)+COUNTIF($L$10:L674,L674)-1," ")</f>
        <v xml:space="preserve"> </v>
      </c>
      <c r="O674" s="141">
        <v>665</v>
      </c>
      <c r="P674" s="137"/>
    </row>
    <row r="675" spans="1:16" x14ac:dyDescent="0.3">
      <c r="A675" s="140" t="str">
        <f t="shared" si="35"/>
        <v>أهلامين_666</v>
      </c>
      <c r="B675" s="30" t="str">
        <f>C675&amp;"_"&amp;COUNTIF($C$10:$C$10:C675,C675)</f>
        <v xml:space="preserve"> _276</v>
      </c>
      <c r="C675" s="131" t="str">
        <f>IFERROR(INDEX(القاعدة!C:C,MATCH(ahlamine!A675,القاعدة!$A:$A,0))," ")</f>
        <v xml:space="preserve"> </v>
      </c>
      <c r="D675" s="131" t="str">
        <f>IFERROR(INDEX(القاعدة!D:D,MATCH(ahlamine!A675,القاعدة!$A:$A,0))," ")</f>
        <v xml:space="preserve"> </v>
      </c>
      <c r="E675" s="131" t="str">
        <f>IFERROR(INDEX(القاعدة!E:E,MATCH(ahlamine!A675,القاعدة!$A:$A,0))," ")</f>
        <v xml:space="preserve"> </v>
      </c>
      <c r="F675" s="131" t="str">
        <f>IFERROR(INDEX(القاعدة!F:F,MATCH(ahlamine!A675,القاعدة!$A:$A,0))," ")</f>
        <v xml:space="preserve"> </v>
      </c>
      <c r="G675" s="131" t="str">
        <f>IFERROR(INDEX(القاعدة!G:G,MATCH(ahlamine!A675,القاعدة!$A:$A,0))," ")</f>
        <v xml:space="preserve"> </v>
      </c>
      <c r="H675" s="131" t="str">
        <f>IFERROR(INDEX(القاعدة!H:H,MATCH(ahlamine!A675,القاعدة!$A:$A,0))," ")</f>
        <v xml:space="preserve"> </v>
      </c>
      <c r="I675" s="131" t="str">
        <f>IFERROR(INDEX(القاعدة!I:I,MATCH(ahlamine!A675,القاعدة!$A:$A,0))," ")</f>
        <v xml:space="preserve"> </v>
      </c>
      <c r="J675" s="135" t="str">
        <f>IFERROR(INDEX(القاعدة!J:J,MATCH(ahlamine!A675,القاعدة!$A:$A,0))," ")</f>
        <v xml:space="preserve"> </v>
      </c>
      <c r="K675" s="135" t="str">
        <f>IFERROR(INDEX(القاعدة!L:L,MATCH(ahlamine!A675,القاعدة!$A:$A,0))," ")</f>
        <v xml:space="preserve"> </v>
      </c>
      <c r="L675" s="136" t="str">
        <f t="shared" si="36"/>
        <v/>
      </c>
      <c r="M675" s="31" t="str">
        <f t="shared" si="37"/>
        <v/>
      </c>
      <c r="N675" s="141" t="str">
        <f>IFERROR(RANK(L675,ahlamine31)+COUNTIF($L$10:L675,L675)-1," ")</f>
        <v xml:space="preserve"> </v>
      </c>
      <c r="O675" s="141">
        <v>666</v>
      </c>
      <c r="P675" s="137"/>
    </row>
    <row r="676" spans="1:16" x14ac:dyDescent="0.3">
      <c r="A676" s="140" t="str">
        <f t="shared" si="35"/>
        <v>أهلامين_667</v>
      </c>
      <c r="B676" s="30" t="str">
        <f>C676&amp;"_"&amp;COUNTIF($C$10:$C$10:C676,C676)</f>
        <v xml:space="preserve"> _277</v>
      </c>
      <c r="C676" s="131" t="str">
        <f>IFERROR(INDEX(القاعدة!C:C,MATCH(ahlamine!A676,القاعدة!$A:$A,0))," ")</f>
        <v xml:space="preserve"> </v>
      </c>
      <c r="D676" s="131" t="str">
        <f>IFERROR(INDEX(القاعدة!D:D,MATCH(ahlamine!A676,القاعدة!$A:$A,0))," ")</f>
        <v xml:space="preserve"> </v>
      </c>
      <c r="E676" s="131" t="str">
        <f>IFERROR(INDEX(القاعدة!E:E,MATCH(ahlamine!A676,القاعدة!$A:$A,0))," ")</f>
        <v xml:space="preserve"> </v>
      </c>
      <c r="F676" s="131" t="str">
        <f>IFERROR(INDEX(القاعدة!F:F,MATCH(ahlamine!A676,القاعدة!$A:$A,0))," ")</f>
        <v xml:space="preserve"> </v>
      </c>
      <c r="G676" s="131" t="str">
        <f>IFERROR(INDEX(القاعدة!G:G,MATCH(ahlamine!A676,القاعدة!$A:$A,0))," ")</f>
        <v xml:space="preserve"> </v>
      </c>
      <c r="H676" s="131" t="str">
        <f>IFERROR(INDEX(القاعدة!H:H,MATCH(ahlamine!A676,القاعدة!$A:$A,0))," ")</f>
        <v xml:space="preserve"> </v>
      </c>
      <c r="I676" s="131" t="str">
        <f>IFERROR(INDEX(القاعدة!I:I,MATCH(ahlamine!A676,القاعدة!$A:$A,0))," ")</f>
        <v xml:space="preserve"> </v>
      </c>
      <c r="J676" s="135" t="str">
        <f>IFERROR(INDEX(القاعدة!J:J,MATCH(ahlamine!A676,القاعدة!$A:$A,0))," ")</f>
        <v xml:space="preserve"> </v>
      </c>
      <c r="K676" s="135" t="str">
        <f>IFERROR(INDEX(القاعدة!L:L,MATCH(ahlamine!A676,القاعدة!$A:$A,0))," ")</f>
        <v xml:space="preserve"> </v>
      </c>
      <c r="L676" s="136" t="str">
        <f t="shared" si="36"/>
        <v/>
      </c>
      <c r="M676" s="31" t="str">
        <f t="shared" si="37"/>
        <v/>
      </c>
      <c r="N676" s="141" t="str">
        <f>IFERROR(RANK(L676,ahlamine31)+COUNTIF($L$10:L676,L676)-1," ")</f>
        <v xml:space="preserve"> </v>
      </c>
      <c r="O676" s="141">
        <v>667</v>
      </c>
      <c r="P676" s="137"/>
    </row>
    <row r="677" spans="1:16" x14ac:dyDescent="0.3">
      <c r="A677" s="140" t="str">
        <f t="shared" si="35"/>
        <v>أهلامين_668</v>
      </c>
      <c r="B677" s="30" t="str">
        <f>C677&amp;"_"&amp;COUNTIF($C$10:$C$10:C677,C677)</f>
        <v xml:space="preserve"> _278</v>
      </c>
      <c r="C677" s="131" t="str">
        <f>IFERROR(INDEX(القاعدة!C:C,MATCH(ahlamine!A677,القاعدة!$A:$A,0))," ")</f>
        <v xml:space="preserve"> </v>
      </c>
      <c r="D677" s="131" t="str">
        <f>IFERROR(INDEX(القاعدة!D:D,MATCH(ahlamine!A677,القاعدة!$A:$A,0))," ")</f>
        <v xml:space="preserve"> </v>
      </c>
      <c r="E677" s="131" t="str">
        <f>IFERROR(INDEX(القاعدة!E:E,MATCH(ahlamine!A677,القاعدة!$A:$A,0))," ")</f>
        <v xml:space="preserve"> </v>
      </c>
      <c r="F677" s="131" t="str">
        <f>IFERROR(INDEX(القاعدة!F:F,MATCH(ahlamine!A677,القاعدة!$A:$A,0))," ")</f>
        <v xml:space="preserve"> </v>
      </c>
      <c r="G677" s="131" t="str">
        <f>IFERROR(INDEX(القاعدة!G:G,MATCH(ahlamine!A677,القاعدة!$A:$A,0))," ")</f>
        <v xml:space="preserve"> </v>
      </c>
      <c r="H677" s="131" t="str">
        <f>IFERROR(INDEX(القاعدة!H:H,MATCH(ahlamine!A677,القاعدة!$A:$A,0))," ")</f>
        <v xml:space="preserve"> </v>
      </c>
      <c r="I677" s="131" t="str">
        <f>IFERROR(INDEX(القاعدة!I:I,MATCH(ahlamine!A677,القاعدة!$A:$A,0))," ")</f>
        <v xml:space="preserve"> </v>
      </c>
      <c r="J677" s="135" t="str">
        <f>IFERROR(INDEX(القاعدة!J:J,MATCH(ahlamine!A677,القاعدة!$A:$A,0))," ")</f>
        <v xml:space="preserve"> </v>
      </c>
      <c r="K677" s="135" t="str">
        <f>IFERROR(INDEX(القاعدة!L:L,MATCH(ahlamine!A677,القاعدة!$A:$A,0))," ")</f>
        <v xml:space="preserve"> </v>
      </c>
      <c r="L677" s="136" t="str">
        <f t="shared" si="36"/>
        <v/>
      </c>
      <c r="M677" s="31" t="str">
        <f t="shared" si="37"/>
        <v/>
      </c>
      <c r="N677" s="141" t="str">
        <f>IFERROR(RANK(L677,ahlamine31)+COUNTIF($L$10:L677,L677)-1," ")</f>
        <v xml:space="preserve"> </v>
      </c>
      <c r="O677" s="141">
        <v>668</v>
      </c>
      <c r="P677" s="137"/>
    </row>
    <row r="678" spans="1:16" x14ac:dyDescent="0.3">
      <c r="A678" s="140" t="str">
        <f t="shared" si="35"/>
        <v>أهلامين_669</v>
      </c>
      <c r="B678" s="30" t="str">
        <f>C678&amp;"_"&amp;COUNTIF($C$10:$C$10:C678,C678)</f>
        <v xml:space="preserve"> _279</v>
      </c>
      <c r="C678" s="131" t="str">
        <f>IFERROR(INDEX(القاعدة!C:C,MATCH(ahlamine!A678,القاعدة!$A:$A,0))," ")</f>
        <v xml:space="preserve"> </v>
      </c>
      <c r="D678" s="131" t="str">
        <f>IFERROR(INDEX(القاعدة!D:D,MATCH(ahlamine!A678,القاعدة!$A:$A,0))," ")</f>
        <v xml:space="preserve"> </v>
      </c>
      <c r="E678" s="131" t="str">
        <f>IFERROR(INDEX(القاعدة!E:E,MATCH(ahlamine!A678,القاعدة!$A:$A,0))," ")</f>
        <v xml:space="preserve"> </v>
      </c>
      <c r="F678" s="131" t="str">
        <f>IFERROR(INDEX(القاعدة!F:F,MATCH(ahlamine!A678,القاعدة!$A:$A,0))," ")</f>
        <v xml:space="preserve"> </v>
      </c>
      <c r="G678" s="131" t="str">
        <f>IFERROR(INDEX(القاعدة!G:G,MATCH(ahlamine!A678,القاعدة!$A:$A,0))," ")</f>
        <v xml:space="preserve"> </v>
      </c>
      <c r="H678" s="131" t="str">
        <f>IFERROR(INDEX(القاعدة!H:H,MATCH(ahlamine!A678,القاعدة!$A:$A,0))," ")</f>
        <v xml:space="preserve"> </v>
      </c>
      <c r="I678" s="131" t="str">
        <f>IFERROR(INDEX(القاعدة!I:I,MATCH(ahlamine!A678,القاعدة!$A:$A,0))," ")</f>
        <v xml:space="preserve"> </v>
      </c>
      <c r="J678" s="135" t="str">
        <f>IFERROR(INDEX(القاعدة!J:J,MATCH(ahlamine!A678,القاعدة!$A:$A,0))," ")</f>
        <v xml:space="preserve"> </v>
      </c>
      <c r="K678" s="135" t="str">
        <f>IFERROR(INDEX(القاعدة!L:L,MATCH(ahlamine!A678,القاعدة!$A:$A,0))," ")</f>
        <v xml:space="preserve"> </v>
      </c>
      <c r="L678" s="136" t="str">
        <f t="shared" si="36"/>
        <v/>
      </c>
      <c r="M678" s="31" t="str">
        <f t="shared" si="37"/>
        <v/>
      </c>
      <c r="N678" s="141" t="str">
        <f>IFERROR(RANK(L678,ahlamine31)+COUNTIF($L$10:L678,L678)-1," ")</f>
        <v xml:space="preserve"> </v>
      </c>
      <c r="O678" s="141">
        <v>669</v>
      </c>
      <c r="P678" s="137"/>
    </row>
    <row r="679" spans="1:16" x14ac:dyDescent="0.3">
      <c r="A679" s="140" t="str">
        <f t="shared" si="35"/>
        <v>أهلامين_670</v>
      </c>
      <c r="B679" s="30" t="str">
        <f>C679&amp;"_"&amp;COUNTIF($C$10:$C$10:C679,C679)</f>
        <v xml:space="preserve"> _280</v>
      </c>
      <c r="C679" s="131" t="str">
        <f>IFERROR(INDEX(القاعدة!C:C,MATCH(ahlamine!A679,القاعدة!$A:$A,0))," ")</f>
        <v xml:space="preserve"> </v>
      </c>
      <c r="D679" s="131" t="str">
        <f>IFERROR(INDEX(القاعدة!D:D,MATCH(ahlamine!A679,القاعدة!$A:$A,0))," ")</f>
        <v xml:space="preserve"> </v>
      </c>
      <c r="E679" s="131" t="str">
        <f>IFERROR(INDEX(القاعدة!E:E,MATCH(ahlamine!A679,القاعدة!$A:$A,0))," ")</f>
        <v xml:space="preserve"> </v>
      </c>
      <c r="F679" s="131" t="str">
        <f>IFERROR(INDEX(القاعدة!F:F,MATCH(ahlamine!A679,القاعدة!$A:$A,0))," ")</f>
        <v xml:space="preserve"> </v>
      </c>
      <c r="G679" s="131" t="str">
        <f>IFERROR(INDEX(القاعدة!G:G,MATCH(ahlamine!A679,القاعدة!$A:$A,0))," ")</f>
        <v xml:space="preserve"> </v>
      </c>
      <c r="H679" s="131" t="str">
        <f>IFERROR(INDEX(القاعدة!H:H,MATCH(ahlamine!A679,القاعدة!$A:$A,0))," ")</f>
        <v xml:space="preserve"> </v>
      </c>
      <c r="I679" s="131" t="str">
        <f>IFERROR(INDEX(القاعدة!I:I,MATCH(ahlamine!A679,القاعدة!$A:$A,0))," ")</f>
        <v xml:space="preserve"> </v>
      </c>
      <c r="J679" s="135" t="str">
        <f>IFERROR(INDEX(القاعدة!J:J,MATCH(ahlamine!A679,القاعدة!$A:$A,0))," ")</f>
        <v xml:space="preserve"> </v>
      </c>
      <c r="K679" s="135" t="str">
        <f>IFERROR(INDEX(القاعدة!L:L,MATCH(ahlamine!A679,القاعدة!$A:$A,0))," ")</f>
        <v xml:space="preserve"> </v>
      </c>
      <c r="L679" s="136" t="str">
        <f t="shared" si="36"/>
        <v/>
      </c>
      <c r="M679" s="31" t="str">
        <f t="shared" si="37"/>
        <v/>
      </c>
      <c r="N679" s="141" t="str">
        <f>IFERROR(RANK(L679,ahlamine31)+COUNTIF($L$10:L679,L679)-1," ")</f>
        <v xml:space="preserve"> </v>
      </c>
      <c r="O679" s="141">
        <v>670</v>
      </c>
      <c r="P679" s="137"/>
    </row>
    <row r="680" spans="1:16" x14ac:dyDescent="0.3">
      <c r="A680" s="140" t="str">
        <f t="shared" si="35"/>
        <v>أهلامين_671</v>
      </c>
      <c r="B680" s="30" t="str">
        <f>C680&amp;"_"&amp;COUNTIF($C$10:$C$10:C680,C680)</f>
        <v xml:space="preserve"> _281</v>
      </c>
      <c r="C680" s="131" t="str">
        <f>IFERROR(INDEX(القاعدة!C:C,MATCH(ahlamine!A680,القاعدة!$A:$A,0))," ")</f>
        <v xml:space="preserve"> </v>
      </c>
      <c r="D680" s="131" t="str">
        <f>IFERROR(INDEX(القاعدة!D:D,MATCH(ahlamine!A680,القاعدة!$A:$A,0))," ")</f>
        <v xml:space="preserve"> </v>
      </c>
      <c r="E680" s="131" t="str">
        <f>IFERROR(INDEX(القاعدة!E:E,MATCH(ahlamine!A680,القاعدة!$A:$A,0))," ")</f>
        <v xml:space="preserve"> </v>
      </c>
      <c r="F680" s="131" t="str">
        <f>IFERROR(INDEX(القاعدة!F:F,MATCH(ahlamine!A680,القاعدة!$A:$A,0))," ")</f>
        <v xml:space="preserve"> </v>
      </c>
      <c r="G680" s="131" t="str">
        <f>IFERROR(INDEX(القاعدة!G:G,MATCH(ahlamine!A680,القاعدة!$A:$A,0))," ")</f>
        <v xml:space="preserve"> </v>
      </c>
      <c r="H680" s="131" t="str">
        <f>IFERROR(INDEX(القاعدة!H:H,MATCH(ahlamine!A680,القاعدة!$A:$A,0))," ")</f>
        <v xml:space="preserve"> </v>
      </c>
      <c r="I680" s="131" t="str">
        <f>IFERROR(INDEX(القاعدة!I:I,MATCH(ahlamine!A680,القاعدة!$A:$A,0))," ")</f>
        <v xml:space="preserve"> </v>
      </c>
      <c r="J680" s="135" t="str">
        <f>IFERROR(INDEX(القاعدة!J:J,MATCH(ahlamine!A680,القاعدة!$A:$A,0))," ")</f>
        <v xml:space="preserve"> </v>
      </c>
      <c r="K680" s="135" t="str">
        <f>IFERROR(INDEX(القاعدة!L:L,MATCH(ahlamine!A680,القاعدة!$A:$A,0))," ")</f>
        <v xml:space="preserve"> </v>
      </c>
      <c r="L680" s="136" t="str">
        <f t="shared" si="36"/>
        <v/>
      </c>
      <c r="M680" s="31" t="str">
        <f t="shared" si="37"/>
        <v/>
      </c>
      <c r="N680" s="141" t="str">
        <f>IFERROR(RANK(L680,ahlamine31)+COUNTIF($L$10:L680,L680)-1," ")</f>
        <v xml:space="preserve"> </v>
      </c>
      <c r="O680" s="141">
        <v>671</v>
      </c>
      <c r="P680" s="137"/>
    </row>
    <row r="681" spans="1:16" x14ac:dyDescent="0.3">
      <c r="A681" s="140" t="str">
        <f t="shared" si="35"/>
        <v>أهلامين_672</v>
      </c>
      <c r="B681" s="30" t="str">
        <f>C681&amp;"_"&amp;COUNTIF($C$10:$C$10:C681,C681)</f>
        <v xml:space="preserve"> _282</v>
      </c>
      <c r="C681" s="131" t="str">
        <f>IFERROR(INDEX(القاعدة!C:C,MATCH(ahlamine!A681,القاعدة!$A:$A,0))," ")</f>
        <v xml:space="preserve"> </v>
      </c>
      <c r="D681" s="131" t="str">
        <f>IFERROR(INDEX(القاعدة!D:D,MATCH(ahlamine!A681,القاعدة!$A:$A,0))," ")</f>
        <v xml:space="preserve"> </v>
      </c>
      <c r="E681" s="131" t="str">
        <f>IFERROR(INDEX(القاعدة!E:E,MATCH(ahlamine!A681,القاعدة!$A:$A,0))," ")</f>
        <v xml:space="preserve"> </v>
      </c>
      <c r="F681" s="131" t="str">
        <f>IFERROR(INDEX(القاعدة!F:F,MATCH(ahlamine!A681,القاعدة!$A:$A,0))," ")</f>
        <v xml:space="preserve"> </v>
      </c>
      <c r="G681" s="131" t="str">
        <f>IFERROR(INDEX(القاعدة!G:G,MATCH(ahlamine!A681,القاعدة!$A:$A,0))," ")</f>
        <v xml:space="preserve"> </v>
      </c>
      <c r="H681" s="131" t="str">
        <f>IFERROR(INDEX(القاعدة!H:H,MATCH(ahlamine!A681,القاعدة!$A:$A,0))," ")</f>
        <v xml:space="preserve"> </v>
      </c>
      <c r="I681" s="131" t="str">
        <f>IFERROR(INDEX(القاعدة!I:I,MATCH(ahlamine!A681,القاعدة!$A:$A,0))," ")</f>
        <v xml:space="preserve"> </v>
      </c>
      <c r="J681" s="135" t="str">
        <f>IFERROR(INDEX(القاعدة!J:J,MATCH(ahlamine!A681,القاعدة!$A:$A,0))," ")</f>
        <v xml:space="preserve"> </v>
      </c>
      <c r="K681" s="135" t="str">
        <f>IFERROR(INDEX(القاعدة!L:L,MATCH(ahlamine!A681,القاعدة!$A:$A,0))," ")</f>
        <v xml:space="preserve"> </v>
      </c>
      <c r="L681" s="136" t="str">
        <f t="shared" si="36"/>
        <v/>
      </c>
      <c r="M681" s="31" t="str">
        <f t="shared" si="37"/>
        <v/>
      </c>
      <c r="N681" s="141" t="str">
        <f>IFERROR(RANK(L681,ahlamine31)+COUNTIF($L$10:L681,L681)-1," ")</f>
        <v xml:space="preserve"> </v>
      </c>
      <c r="O681" s="141">
        <v>672</v>
      </c>
      <c r="P681" s="137"/>
    </row>
    <row r="682" spans="1:16" x14ac:dyDescent="0.3">
      <c r="A682" s="140" t="str">
        <f t="shared" si="35"/>
        <v>أهلامين_673</v>
      </c>
      <c r="B682" s="30" t="str">
        <f>C682&amp;"_"&amp;COUNTIF($C$10:$C$10:C682,C682)</f>
        <v xml:space="preserve"> _283</v>
      </c>
      <c r="C682" s="131" t="str">
        <f>IFERROR(INDEX(القاعدة!C:C,MATCH(ahlamine!A682,القاعدة!$A:$A,0))," ")</f>
        <v xml:space="preserve"> </v>
      </c>
      <c r="D682" s="131" t="str">
        <f>IFERROR(INDEX(القاعدة!D:D,MATCH(ahlamine!A682,القاعدة!$A:$A,0))," ")</f>
        <v xml:space="preserve"> </v>
      </c>
      <c r="E682" s="131" t="str">
        <f>IFERROR(INDEX(القاعدة!E:E,MATCH(ahlamine!A682,القاعدة!$A:$A,0))," ")</f>
        <v xml:space="preserve"> </v>
      </c>
      <c r="F682" s="131" t="str">
        <f>IFERROR(INDEX(القاعدة!F:F,MATCH(ahlamine!A682,القاعدة!$A:$A,0))," ")</f>
        <v xml:space="preserve"> </v>
      </c>
      <c r="G682" s="131" t="str">
        <f>IFERROR(INDEX(القاعدة!G:G,MATCH(ahlamine!A682,القاعدة!$A:$A,0))," ")</f>
        <v xml:space="preserve"> </v>
      </c>
      <c r="H682" s="131" t="str">
        <f>IFERROR(INDEX(القاعدة!H:H,MATCH(ahlamine!A682,القاعدة!$A:$A,0))," ")</f>
        <v xml:space="preserve"> </v>
      </c>
      <c r="I682" s="131" t="str">
        <f>IFERROR(INDEX(القاعدة!I:I,MATCH(ahlamine!A682,القاعدة!$A:$A,0))," ")</f>
        <v xml:space="preserve"> </v>
      </c>
      <c r="J682" s="135" t="str">
        <f>IFERROR(INDEX(القاعدة!J:J,MATCH(ahlamine!A682,القاعدة!$A:$A,0))," ")</f>
        <v xml:space="preserve"> </v>
      </c>
      <c r="K682" s="135" t="str">
        <f>IFERROR(INDEX(القاعدة!L:L,MATCH(ahlamine!A682,القاعدة!$A:$A,0))," ")</f>
        <v xml:space="preserve"> </v>
      </c>
      <c r="L682" s="136" t="str">
        <f t="shared" si="36"/>
        <v/>
      </c>
      <c r="M682" s="31" t="str">
        <f t="shared" si="37"/>
        <v/>
      </c>
      <c r="N682" s="141" t="str">
        <f>IFERROR(RANK(L682,ahlamine31)+COUNTIF($L$10:L682,L682)-1," ")</f>
        <v xml:space="preserve"> </v>
      </c>
      <c r="O682" s="141">
        <v>673</v>
      </c>
      <c r="P682" s="137"/>
    </row>
    <row r="683" spans="1:16" x14ac:dyDescent="0.3">
      <c r="A683" s="140" t="str">
        <f t="shared" si="35"/>
        <v>أهلامين_674</v>
      </c>
      <c r="B683" s="30" t="str">
        <f>C683&amp;"_"&amp;COUNTIF($C$10:$C$10:C683,C683)</f>
        <v xml:space="preserve"> _284</v>
      </c>
      <c r="C683" s="131" t="str">
        <f>IFERROR(INDEX(القاعدة!C:C,MATCH(ahlamine!A683,القاعدة!$A:$A,0))," ")</f>
        <v xml:space="preserve"> </v>
      </c>
      <c r="D683" s="131" t="str">
        <f>IFERROR(INDEX(القاعدة!D:D,MATCH(ahlamine!A683,القاعدة!$A:$A,0))," ")</f>
        <v xml:space="preserve"> </v>
      </c>
      <c r="E683" s="131" t="str">
        <f>IFERROR(INDEX(القاعدة!E:E,MATCH(ahlamine!A683,القاعدة!$A:$A,0))," ")</f>
        <v xml:space="preserve"> </v>
      </c>
      <c r="F683" s="131" t="str">
        <f>IFERROR(INDEX(القاعدة!F:F,MATCH(ahlamine!A683,القاعدة!$A:$A,0))," ")</f>
        <v xml:space="preserve"> </v>
      </c>
      <c r="G683" s="131" t="str">
        <f>IFERROR(INDEX(القاعدة!G:G,MATCH(ahlamine!A683,القاعدة!$A:$A,0))," ")</f>
        <v xml:space="preserve"> </v>
      </c>
      <c r="H683" s="131" t="str">
        <f>IFERROR(INDEX(القاعدة!H:H,MATCH(ahlamine!A683,القاعدة!$A:$A,0))," ")</f>
        <v xml:space="preserve"> </v>
      </c>
      <c r="I683" s="131" t="str">
        <f>IFERROR(INDEX(القاعدة!I:I,MATCH(ahlamine!A683,القاعدة!$A:$A,0))," ")</f>
        <v xml:space="preserve"> </v>
      </c>
      <c r="J683" s="135" t="str">
        <f>IFERROR(INDEX(القاعدة!J:J,MATCH(ahlamine!A683,القاعدة!$A:$A,0))," ")</f>
        <v xml:space="preserve"> </v>
      </c>
      <c r="K683" s="135" t="str">
        <f>IFERROR(INDEX(القاعدة!L:L,MATCH(ahlamine!A683,القاعدة!$A:$A,0))," ")</f>
        <v xml:space="preserve"> </v>
      </c>
      <c r="L683" s="136" t="str">
        <f t="shared" si="36"/>
        <v/>
      </c>
      <c r="M683" s="31" t="str">
        <f t="shared" si="37"/>
        <v/>
      </c>
      <c r="N683" s="141" t="str">
        <f>IFERROR(RANK(L683,ahlamine31)+COUNTIF($L$10:L683,L683)-1," ")</f>
        <v xml:space="preserve"> </v>
      </c>
      <c r="O683" s="141">
        <v>674</v>
      </c>
      <c r="P683" s="137"/>
    </row>
    <row r="684" spans="1:16" x14ac:dyDescent="0.3">
      <c r="A684" s="140" t="str">
        <f t="shared" si="35"/>
        <v>أهلامين_675</v>
      </c>
      <c r="B684" s="30" t="str">
        <f>C684&amp;"_"&amp;COUNTIF($C$10:$C$10:C684,C684)</f>
        <v xml:space="preserve"> _285</v>
      </c>
      <c r="C684" s="131" t="str">
        <f>IFERROR(INDEX(القاعدة!C:C,MATCH(ahlamine!A684,القاعدة!$A:$A,0))," ")</f>
        <v xml:space="preserve"> </v>
      </c>
      <c r="D684" s="131" t="str">
        <f>IFERROR(INDEX(القاعدة!D:D,MATCH(ahlamine!A684,القاعدة!$A:$A,0))," ")</f>
        <v xml:space="preserve"> </v>
      </c>
      <c r="E684" s="131" t="str">
        <f>IFERROR(INDEX(القاعدة!E:E,MATCH(ahlamine!A684,القاعدة!$A:$A,0))," ")</f>
        <v xml:space="preserve"> </v>
      </c>
      <c r="F684" s="131" t="str">
        <f>IFERROR(INDEX(القاعدة!F:F,MATCH(ahlamine!A684,القاعدة!$A:$A,0))," ")</f>
        <v xml:space="preserve"> </v>
      </c>
      <c r="G684" s="131" t="str">
        <f>IFERROR(INDEX(القاعدة!G:G,MATCH(ahlamine!A684,القاعدة!$A:$A,0))," ")</f>
        <v xml:space="preserve"> </v>
      </c>
      <c r="H684" s="131" t="str">
        <f>IFERROR(INDEX(القاعدة!H:H,MATCH(ahlamine!A684,القاعدة!$A:$A,0))," ")</f>
        <v xml:space="preserve"> </v>
      </c>
      <c r="I684" s="131" t="str">
        <f>IFERROR(INDEX(القاعدة!I:I,MATCH(ahlamine!A684,القاعدة!$A:$A,0))," ")</f>
        <v xml:space="preserve"> </v>
      </c>
      <c r="J684" s="135" t="str">
        <f>IFERROR(INDEX(القاعدة!J:J,MATCH(ahlamine!A684,القاعدة!$A:$A,0))," ")</f>
        <v xml:space="preserve"> </v>
      </c>
      <c r="K684" s="135" t="str">
        <f>IFERROR(INDEX(القاعدة!L:L,MATCH(ahlamine!A684,القاعدة!$A:$A,0))," ")</f>
        <v xml:space="preserve"> </v>
      </c>
      <c r="L684" s="136" t="str">
        <f t="shared" si="36"/>
        <v/>
      </c>
      <c r="M684" s="31" t="str">
        <f t="shared" si="37"/>
        <v/>
      </c>
      <c r="N684" s="141" t="str">
        <f>IFERROR(RANK(L684,ahlamine31)+COUNTIF($L$10:L684,L684)-1," ")</f>
        <v xml:space="preserve"> </v>
      </c>
      <c r="O684" s="141">
        <v>675</v>
      </c>
      <c r="P684" s="137"/>
    </row>
    <row r="685" spans="1:16" x14ac:dyDescent="0.3">
      <c r="A685" s="140" t="str">
        <f t="shared" si="35"/>
        <v>أهلامين_676</v>
      </c>
      <c r="B685" s="30" t="str">
        <f>C685&amp;"_"&amp;COUNTIF($C$10:$C$10:C685,C685)</f>
        <v xml:space="preserve"> _286</v>
      </c>
      <c r="C685" s="131" t="str">
        <f>IFERROR(INDEX(القاعدة!C:C,MATCH(ahlamine!A685,القاعدة!$A:$A,0))," ")</f>
        <v xml:space="preserve"> </v>
      </c>
      <c r="D685" s="131" t="str">
        <f>IFERROR(INDEX(القاعدة!D:D,MATCH(ahlamine!A685,القاعدة!$A:$A,0))," ")</f>
        <v xml:space="preserve"> </v>
      </c>
      <c r="E685" s="131" t="str">
        <f>IFERROR(INDEX(القاعدة!E:E,MATCH(ahlamine!A685,القاعدة!$A:$A,0))," ")</f>
        <v xml:space="preserve"> </v>
      </c>
      <c r="F685" s="131" t="str">
        <f>IFERROR(INDEX(القاعدة!F:F,MATCH(ahlamine!A685,القاعدة!$A:$A,0))," ")</f>
        <v xml:space="preserve"> </v>
      </c>
      <c r="G685" s="131" t="str">
        <f>IFERROR(INDEX(القاعدة!G:G,MATCH(ahlamine!A685,القاعدة!$A:$A,0))," ")</f>
        <v xml:space="preserve"> </v>
      </c>
      <c r="H685" s="131" t="str">
        <f>IFERROR(INDEX(القاعدة!H:H,MATCH(ahlamine!A685,القاعدة!$A:$A,0))," ")</f>
        <v xml:space="preserve"> </v>
      </c>
      <c r="I685" s="131" t="str">
        <f>IFERROR(INDEX(القاعدة!I:I,MATCH(ahlamine!A685,القاعدة!$A:$A,0))," ")</f>
        <v xml:space="preserve"> </v>
      </c>
      <c r="J685" s="135" t="str">
        <f>IFERROR(INDEX(القاعدة!J:J,MATCH(ahlamine!A685,القاعدة!$A:$A,0))," ")</f>
        <v xml:space="preserve"> </v>
      </c>
      <c r="K685" s="135" t="str">
        <f>IFERROR(INDEX(القاعدة!L:L,MATCH(ahlamine!A685,القاعدة!$A:$A,0))," ")</f>
        <v xml:space="preserve"> </v>
      </c>
      <c r="L685" s="136" t="str">
        <f t="shared" si="36"/>
        <v/>
      </c>
      <c r="M685" s="31" t="str">
        <f t="shared" si="37"/>
        <v/>
      </c>
      <c r="N685" s="141" t="str">
        <f>IFERROR(RANK(L685,ahlamine31)+COUNTIF($L$10:L685,L685)-1," ")</f>
        <v xml:space="preserve"> </v>
      </c>
      <c r="O685" s="141">
        <v>676</v>
      </c>
      <c r="P685" s="137"/>
    </row>
    <row r="686" spans="1:16" x14ac:dyDescent="0.3">
      <c r="A686" s="140" t="str">
        <f t="shared" si="35"/>
        <v>أهلامين_677</v>
      </c>
      <c r="B686" s="30" t="str">
        <f>C686&amp;"_"&amp;COUNTIF($C$10:$C$10:C686,C686)</f>
        <v xml:space="preserve"> _287</v>
      </c>
      <c r="C686" s="131" t="str">
        <f>IFERROR(INDEX(القاعدة!C:C,MATCH(ahlamine!A686,القاعدة!$A:$A,0))," ")</f>
        <v xml:space="preserve"> </v>
      </c>
      <c r="D686" s="131" t="str">
        <f>IFERROR(INDEX(القاعدة!D:D,MATCH(ahlamine!A686,القاعدة!$A:$A,0))," ")</f>
        <v xml:space="preserve"> </v>
      </c>
      <c r="E686" s="131" t="str">
        <f>IFERROR(INDEX(القاعدة!E:E,MATCH(ahlamine!A686,القاعدة!$A:$A,0))," ")</f>
        <v xml:space="preserve"> </v>
      </c>
      <c r="F686" s="131" t="str">
        <f>IFERROR(INDEX(القاعدة!F:F,MATCH(ahlamine!A686,القاعدة!$A:$A,0))," ")</f>
        <v xml:space="preserve"> </v>
      </c>
      <c r="G686" s="131" t="str">
        <f>IFERROR(INDEX(القاعدة!G:G,MATCH(ahlamine!A686,القاعدة!$A:$A,0))," ")</f>
        <v xml:space="preserve"> </v>
      </c>
      <c r="H686" s="131" t="str">
        <f>IFERROR(INDEX(القاعدة!H:H,MATCH(ahlamine!A686,القاعدة!$A:$A,0))," ")</f>
        <v xml:space="preserve"> </v>
      </c>
      <c r="I686" s="131" t="str">
        <f>IFERROR(INDEX(القاعدة!I:I,MATCH(ahlamine!A686,القاعدة!$A:$A,0))," ")</f>
        <v xml:space="preserve"> </v>
      </c>
      <c r="J686" s="135" t="str">
        <f>IFERROR(INDEX(القاعدة!J:J,MATCH(ahlamine!A686,القاعدة!$A:$A,0))," ")</f>
        <v xml:space="preserve"> </v>
      </c>
      <c r="K686" s="135" t="str">
        <f>IFERROR(INDEX(القاعدة!L:L,MATCH(ahlamine!A686,القاعدة!$A:$A,0))," ")</f>
        <v xml:space="preserve"> </v>
      </c>
      <c r="L686" s="136" t="str">
        <f t="shared" si="36"/>
        <v/>
      </c>
      <c r="M686" s="31" t="str">
        <f t="shared" si="37"/>
        <v/>
      </c>
      <c r="N686" s="141" t="str">
        <f>IFERROR(RANK(L686,ahlamine31)+COUNTIF($L$10:L686,L686)-1," ")</f>
        <v xml:space="preserve"> </v>
      </c>
      <c r="O686" s="141">
        <v>677</v>
      </c>
      <c r="P686" s="137"/>
    </row>
    <row r="687" spans="1:16" x14ac:dyDescent="0.3">
      <c r="A687" s="140" t="str">
        <f t="shared" si="35"/>
        <v>أهلامين_678</v>
      </c>
      <c r="B687" s="30" t="str">
        <f>C687&amp;"_"&amp;COUNTIF($C$10:$C$10:C687,C687)</f>
        <v xml:space="preserve"> _288</v>
      </c>
      <c r="C687" s="131" t="str">
        <f>IFERROR(INDEX(القاعدة!C:C,MATCH(ahlamine!A687,القاعدة!$A:$A,0))," ")</f>
        <v xml:space="preserve"> </v>
      </c>
      <c r="D687" s="131" t="str">
        <f>IFERROR(INDEX(القاعدة!D:D,MATCH(ahlamine!A687,القاعدة!$A:$A,0))," ")</f>
        <v xml:space="preserve"> </v>
      </c>
      <c r="E687" s="131" t="str">
        <f>IFERROR(INDEX(القاعدة!E:E,MATCH(ahlamine!A687,القاعدة!$A:$A,0))," ")</f>
        <v xml:space="preserve"> </v>
      </c>
      <c r="F687" s="131" t="str">
        <f>IFERROR(INDEX(القاعدة!F:F,MATCH(ahlamine!A687,القاعدة!$A:$A,0))," ")</f>
        <v xml:space="preserve"> </v>
      </c>
      <c r="G687" s="131" t="str">
        <f>IFERROR(INDEX(القاعدة!G:G,MATCH(ahlamine!A687,القاعدة!$A:$A,0))," ")</f>
        <v xml:space="preserve"> </v>
      </c>
      <c r="H687" s="131" t="str">
        <f>IFERROR(INDEX(القاعدة!H:H,MATCH(ahlamine!A687,القاعدة!$A:$A,0))," ")</f>
        <v xml:space="preserve"> </v>
      </c>
      <c r="I687" s="131" t="str">
        <f>IFERROR(INDEX(القاعدة!I:I,MATCH(ahlamine!A687,القاعدة!$A:$A,0))," ")</f>
        <v xml:space="preserve"> </v>
      </c>
      <c r="J687" s="135" t="str">
        <f>IFERROR(INDEX(القاعدة!J:J,MATCH(ahlamine!A687,القاعدة!$A:$A,0))," ")</f>
        <v xml:space="preserve"> </v>
      </c>
      <c r="K687" s="135" t="str">
        <f>IFERROR(INDEX(القاعدة!L:L,MATCH(ahlamine!A687,القاعدة!$A:$A,0))," ")</f>
        <v xml:space="preserve"> </v>
      </c>
      <c r="L687" s="136" t="str">
        <f t="shared" si="36"/>
        <v/>
      </c>
      <c r="M687" s="31" t="str">
        <f t="shared" si="37"/>
        <v/>
      </c>
      <c r="N687" s="141" t="str">
        <f>IFERROR(RANK(L687,ahlamine31)+COUNTIF($L$10:L687,L687)-1," ")</f>
        <v xml:space="preserve"> </v>
      </c>
      <c r="O687" s="141">
        <v>678</v>
      </c>
      <c r="P687" s="137"/>
    </row>
    <row r="688" spans="1:16" x14ac:dyDescent="0.3">
      <c r="A688" s="140" t="str">
        <f t="shared" si="35"/>
        <v>أهلامين_679</v>
      </c>
      <c r="B688" s="30" t="str">
        <f>C688&amp;"_"&amp;COUNTIF($C$10:$C$10:C688,C688)</f>
        <v xml:space="preserve"> _289</v>
      </c>
      <c r="C688" s="131" t="str">
        <f>IFERROR(INDEX(القاعدة!C:C,MATCH(ahlamine!A688,القاعدة!$A:$A,0))," ")</f>
        <v xml:space="preserve"> </v>
      </c>
      <c r="D688" s="131" t="str">
        <f>IFERROR(INDEX(القاعدة!D:D,MATCH(ahlamine!A688,القاعدة!$A:$A,0))," ")</f>
        <v xml:space="preserve"> </v>
      </c>
      <c r="E688" s="131" t="str">
        <f>IFERROR(INDEX(القاعدة!E:E,MATCH(ahlamine!A688,القاعدة!$A:$A,0))," ")</f>
        <v xml:space="preserve"> </v>
      </c>
      <c r="F688" s="131" t="str">
        <f>IFERROR(INDEX(القاعدة!F:F,MATCH(ahlamine!A688,القاعدة!$A:$A,0))," ")</f>
        <v xml:space="preserve"> </v>
      </c>
      <c r="G688" s="131" t="str">
        <f>IFERROR(INDEX(القاعدة!G:G,MATCH(ahlamine!A688,القاعدة!$A:$A,0))," ")</f>
        <v xml:space="preserve"> </v>
      </c>
      <c r="H688" s="131" t="str">
        <f>IFERROR(INDEX(القاعدة!H:H,MATCH(ahlamine!A688,القاعدة!$A:$A,0))," ")</f>
        <v xml:space="preserve"> </v>
      </c>
      <c r="I688" s="131" t="str">
        <f>IFERROR(INDEX(القاعدة!I:I,MATCH(ahlamine!A688,القاعدة!$A:$A,0))," ")</f>
        <v xml:space="preserve"> </v>
      </c>
      <c r="J688" s="135" t="str">
        <f>IFERROR(INDEX(القاعدة!J:J,MATCH(ahlamine!A688,القاعدة!$A:$A,0))," ")</f>
        <v xml:space="preserve"> </v>
      </c>
      <c r="K688" s="135" t="str">
        <f>IFERROR(INDEX(القاعدة!L:L,MATCH(ahlamine!A688,القاعدة!$A:$A,0))," ")</f>
        <v xml:space="preserve"> </v>
      </c>
      <c r="L688" s="136" t="str">
        <f t="shared" si="36"/>
        <v/>
      </c>
      <c r="M688" s="31" t="str">
        <f t="shared" si="37"/>
        <v/>
      </c>
      <c r="N688" s="141" t="str">
        <f>IFERROR(RANK(L688,ahlamine31)+COUNTIF($L$10:L688,L688)-1," ")</f>
        <v xml:space="preserve"> </v>
      </c>
      <c r="O688" s="141">
        <v>679</v>
      </c>
      <c r="P688" s="137"/>
    </row>
    <row r="689" spans="1:16" x14ac:dyDescent="0.3">
      <c r="A689" s="140" t="str">
        <f t="shared" si="35"/>
        <v>أهلامين_680</v>
      </c>
      <c r="B689" s="30" t="str">
        <f>C689&amp;"_"&amp;COUNTIF($C$10:$C$10:C689,C689)</f>
        <v xml:space="preserve"> _290</v>
      </c>
      <c r="C689" s="131" t="str">
        <f>IFERROR(INDEX(القاعدة!C:C,MATCH(ahlamine!A689,القاعدة!$A:$A,0))," ")</f>
        <v xml:space="preserve"> </v>
      </c>
      <c r="D689" s="131" t="str">
        <f>IFERROR(INDEX(القاعدة!D:D,MATCH(ahlamine!A689,القاعدة!$A:$A,0))," ")</f>
        <v xml:space="preserve"> </v>
      </c>
      <c r="E689" s="131" t="str">
        <f>IFERROR(INDEX(القاعدة!E:E,MATCH(ahlamine!A689,القاعدة!$A:$A,0))," ")</f>
        <v xml:space="preserve"> </v>
      </c>
      <c r="F689" s="131" t="str">
        <f>IFERROR(INDEX(القاعدة!F:F,MATCH(ahlamine!A689,القاعدة!$A:$A,0))," ")</f>
        <v xml:space="preserve"> </v>
      </c>
      <c r="G689" s="131" t="str">
        <f>IFERROR(INDEX(القاعدة!G:G,MATCH(ahlamine!A689,القاعدة!$A:$A,0))," ")</f>
        <v xml:space="preserve"> </v>
      </c>
      <c r="H689" s="131" t="str">
        <f>IFERROR(INDEX(القاعدة!H:H,MATCH(ahlamine!A689,القاعدة!$A:$A,0))," ")</f>
        <v xml:space="preserve"> </v>
      </c>
      <c r="I689" s="131" t="str">
        <f>IFERROR(INDEX(القاعدة!I:I,MATCH(ahlamine!A689,القاعدة!$A:$A,0))," ")</f>
        <v xml:space="preserve"> </v>
      </c>
      <c r="J689" s="135" t="str">
        <f>IFERROR(INDEX(القاعدة!J:J,MATCH(ahlamine!A689,القاعدة!$A:$A,0))," ")</f>
        <v xml:space="preserve"> </v>
      </c>
      <c r="K689" s="135" t="str">
        <f>IFERROR(INDEX(القاعدة!L:L,MATCH(ahlamine!A689,القاعدة!$A:$A,0))," ")</f>
        <v xml:space="preserve"> </v>
      </c>
      <c r="L689" s="136" t="str">
        <f t="shared" si="36"/>
        <v/>
      </c>
      <c r="M689" s="31" t="str">
        <f t="shared" si="37"/>
        <v/>
      </c>
      <c r="N689" s="141" t="str">
        <f>IFERROR(RANK(L689,ahlamine31)+COUNTIF($L$10:L689,L689)-1," ")</f>
        <v xml:space="preserve"> </v>
      </c>
      <c r="O689" s="141">
        <v>680</v>
      </c>
      <c r="P689" s="137"/>
    </row>
    <row r="690" spans="1:16" x14ac:dyDescent="0.3">
      <c r="A690" s="140" t="str">
        <f t="shared" si="35"/>
        <v>أهلامين_681</v>
      </c>
      <c r="B690" s="30" t="str">
        <f>C690&amp;"_"&amp;COUNTIF($C$10:$C$10:C690,C690)</f>
        <v xml:space="preserve"> _291</v>
      </c>
      <c r="C690" s="131" t="str">
        <f>IFERROR(INDEX(القاعدة!C:C,MATCH(ahlamine!A690,القاعدة!$A:$A,0))," ")</f>
        <v xml:space="preserve"> </v>
      </c>
      <c r="D690" s="131" t="str">
        <f>IFERROR(INDEX(القاعدة!D:D,MATCH(ahlamine!A690,القاعدة!$A:$A,0))," ")</f>
        <v xml:space="preserve"> </v>
      </c>
      <c r="E690" s="131" t="str">
        <f>IFERROR(INDEX(القاعدة!E:E,MATCH(ahlamine!A690,القاعدة!$A:$A,0))," ")</f>
        <v xml:space="preserve"> </v>
      </c>
      <c r="F690" s="131" t="str">
        <f>IFERROR(INDEX(القاعدة!F:F,MATCH(ahlamine!A690,القاعدة!$A:$A,0))," ")</f>
        <v xml:space="preserve"> </v>
      </c>
      <c r="G690" s="131" t="str">
        <f>IFERROR(INDEX(القاعدة!G:G,MATCH(ahlamine!A690,القاعدة!$A:$A,0))," ")</f>
        <v xml:space="preserve"> </v>
      </c>
      <c r="H690" s="131" t="str">
        <f>IFERROR(INDEX(القاعدة!H:H,MATCH(ahlamine!A690,القاعدة!$A:$A,0))," ")</f>
        <v xml:space="preserve"> </v>
      </c>
      <c r="I690" s="131" t="str">
        <f>IFERROR(INDEX(القاعدة!I:I,MATCH(ahlamine!A690,القاعدة!$A:$A,0))," ")</f>
        <v xml:space="preserve"> </v>
      </c>
      <c r="J690" s="135" t="str">
        <f>IFERROR(INDEX(القاعدة!J:J,MATCH(ahlamine!A690,القاعدة!$A:$A,0))," ")</f>
        <v xml:space="preserve"> </v>
      </c>
      <c r="K690" s="135" t="str">
        <f>IFERROR(INDEX(القاعدة!L:L,MATCH(ahlamine!A690,القاعدة!$A:$A,0))," ")</f>
        <v xml:space="preserve"> </v>
      </c>
      <c r="L690" s="136" t="str">
        <f t="shared" si="36"/>
        <v/>
      </c>
      <c r="M690" s="31" t="str">
        <f t="shared" si="37"/>
        <v/>
      </c>
      <c r="N690" s="141" t="str">
        <f>IFERROR(RANK(L690,ahlamine31)+COUNTIF($L$10:L690,L690)-1," ")</f>
        <v xml:space="preserve"> </v>
      </c>
      <c r="O690" s="141">
        <v>681</v>
      </c>
      <c r="P690" s="137"/>
    </row>
    <row r="691" spans="1:16" x14ac:dyDescent="0.3">
      <c r="A691" s="140" t="str">
        <f t="shared" si="35"/>
        <v>أهلامين_682</v>
      </c>
      <c r="B691" s="30" t="str">
        <f>C691&amp;"_"&amp;COUNTIF($C$10:$C$10:C691,C691)</f>
        <v xml:space="preserve"> _292</v>
      </c>
      <c r="C691" s="131" t="str">
        <f>IFERROR(INDEX(القاعدة!C:C,MATCH(ahlamine!A691,القاعدة!$A:$A,0))," ")</f>
        <v xml:space="preserve"> </v>
      </c>
      <c r="D691" s="131" t="str">
        <f>IFERROR(INDEX(القاعدة!D:D,MATCH(ahlamine!A691,القاعدة!$A:$A,0))," ")</f>
        <v xml:space="preserve"> </v>
      </c>
      <c r="E691" s="131" t="str">
        <f>IFERROR(INDEX(القاعدة!E:E,MATCH(ahlamine!A691,القاعدة!$A:$A,0))," ")</f>
        <v xml:space="preserve"> </v>
      </c>
      <c r="F691" s="131" t="str">
        <f>IFERROR(INDEX(القاعدة!F:F,MATCH(ahlamine!A691,القاعدة!$A:$A,0))," ")</f>
        <v xml:space="preserve"> </v>
      </c>
      <c r="G691" s="131" t="str">
        <f>IFERROR(INDEX(القاعدة!G:G,MATCH(ahlamine!A691,القاعدة!$A:$A,0))," ")</f>
        <v xml:space="preserve"> </v>
      </c>
      <c r="H691" s="131" t="str">
        <f>IFERROR(INDEX(القاعدة!H:H,MATCH(ahlamine!A691,القاعدة!$A:$A,0))," ")</f>
        <v xml:space="preserve"> </v>
      </c>
      <c r="I691" s="131" t="str">
        <f>IFERROR(INDEX(القاعدة!I:I,MATCH(ahlamine!A691,القاعدة!$A:$A,0))," ")</f>
        <v xml:space="preserve"> </v>
      </c>
      <c r="J691" s="135" t="str">
        <f>IFERROR(INDEX(القاعدة!J:J,MATCH(ahlamine!A691,القاعدة!$A:$A,0))," ")</f>
        <v xml:space="preserve"> </v>
      </c>
      <c r="K691" s="135" t="str">
        <f>IFERROR(INDEX(القاعدة!L:L,MATCH(ahlamine!A691,القاعدة!$A:$A,0))," ")</f>
        <v xml:space="preserve"> </v>
      </c>
      <c r="L691" s="136" t="str">
        <f t="shared" si="36"/>
        <v/>
      </c>
      <c r="M691" s="31" t="str">
        <f t="shared" si="37"/>
        <v/>
      </c>
      <c r="N691" s="141" t="str">
        <f>IFERROR(RANK(L691,ahlamine31)+COUNTIF($L$10:L691,L691)-1," ")</f>
        <v xml:space="preserve"> </v>
      </c>
      <c r="O691" s="141">
        <v>682</v>
      </c>
      <c r="P691" s="137"/>
    </row>
    <row r="692" spans="1:16" x14ac:dyDescent="0.3">
      <c r="A692" s="140" t="str">
        <f t="shared" si="35"/>
        <v>أهلامين_683</v>
      </c>
      <c r="B692" s="30" t="str">
        <f>C692&amp;"_"&amp;COUNTIF($C$10:$C$10:C692,C692)</f>
        <v xml:space="preserve"> _293</v>
      </c>
      <c r="C692" s="131" t="str">
        <f>IFERROR(INDEX(القاعدة!C:C,MATCH(ahlamine!A692,القاعدة!$A:$A,0))," ")</f>
        <v xml:space="preserve"> </v>
      </c>
      <c r="D692" s="131" t="str">
        <f>IFERROR(INDEX(القاعدة!D:D,MATCH(ahlamine!A692,القاعدة!$A:$A,0))," ")</f>
        <v xml:space="preserve"> </v>
      </c>
      <c r="E692" s="131" t="str">
        <f>IFERROR(INDEX(القاعدة!E:E,MATCH(ahlamine!A692,القاعدة!$A:$A,0))," ")</f>
        <v xml:space="preserve"> </v>
      </c>
      <c r="F692" s="131" t="str">
        <f>IFERROR(INDEX(القاعدة!F:F,MATCH(ahlamine!A692,القاعدة!$A:$A,0))," ")</f>
        <v xml:space="preserve"> </v>
      </c>
      <c r="G692" s="131" t="str">
        <f>IFERROR(INDEX(القاعدة!G:G,MATCH(ahlamine!A692,القاعدة!$A:$A,0))," ")</f>
        <v xml:space="preserve"> </v>
      </c>
      <c r="H692" s="131" t="str">
        <f>IFERROR(INDEX(القاعدة!H:H,MATCH(ahlamine!A692,القاعدة!$A:$A,0))," ")</f>
        <v xml:space="preserve"> </v>
      </c>
      <c r="I692" s="131" t="str">
        <f>IFERROR(INDEX(القاعدة!I:I,MATCH(ahlamine!A692,القاعدة!$A:$A,0))," ")</f>
        <v xml:space="preserve"> </v>
      </c>
      <c r="J692" s="135" t="str">
        <f>IFERROR(INDEX(القاعدة!J:J,MATCH(ahlamine!A692,القاعدة!$A:$A,0))," ")</f>
        <v xml:space="preserve"> </v>
      </c>
      <c r="K692" s="135" t="str">
        <f>IFERROR(INDEX(القاعدة!L:L,MATCH(ahlamine!A692,القاعدة!$A:$A,0))," ")</f>
        <v xml:space="preserve"> </v>
      </c>
      <c r="L692" s="136" t="str">
        <f t="shared" si="36"/>
        <v/>
      </c>
      <c r="M692" s="31" t="str">
        <f t="shared" si="37"/>
        <v/>
      </c>
      <c r="N692" s="141" t="str">
        <f>IFERROR(RANK(L692,ahlamine31)+COUNTIF($L$10:L692,L692)-1," ")</f>
        <v xml:space="preserve"> </v>
      </c>
      <c r="O692" s="141">
        <v>683</v>
      </c>
      <c r="P692" s="137"/>
    </row>
    <row r="693" spans="1:16" x14ac:dyDescent="0.3">
      <c r="A693" s="140" t="str">
        <f t="shared" si="35"/>
        <v>أهلامين_684</v>
      </c>
      <c r="B693" s="30" t="str">
        <f>C693&amp;"_"&amp;COUNTIF($C$10:$C$10:C693,C693)</f>
        <v xml:space="preserve"> _294</v>
      </c>
      <c r="C693" s="131" t="str">
        <f>IFERROR(INDEX(القاعدة!C:C,MATCH(ahlamine!A693,القاعدة!$A:$A,0))," ")</f>
        <v xml:space="preserve"> </v>
      </c>
      <c r="D693" s="131" t="str">
        <f>IFERROR(INDEX(القاعدة!D:D,MATCH(ahlamine!A693,القاعدة!$A:$A,0))," ")</f>
        <v xml:space="preserve"> </v>
      </c>
      <c r="E693" s="131" t="str">
        <f>IFERROR(INDEX(القاعدة!E:E,MATCH(ahlamine!A693,القاعدة!$A:$A,0))," ")</f>
        <v xml:space="preserve"> </v>
      </c>
      <c r="F693" s="131" t="str">
        <f>IFERROR(INDEX(القاعدة!F:F,MATCH(ahlamine!A693,القاعدة!$A:$A,0))," ")</f>
        <v xml:space="preserve"> </v>
      </c>
      <c r="G693" s="131" t="str">
        <f>IFERROR(INDEX(القاعدة!G:G,MATCH(ahlamine!A693,القاعدة!$A:$A,0))," ")</f>
        <v xml:space="preserve"> </v>
      </c>
      <c r="H693" s="131" t="str">
        <f>IFERROR(INDEX(القاعدة!H:H,MATCH(ahlamine!A693,القاعدة!$A:$A,0))," ")</f>
        <v xml:space="preserve"> </v>
      </c>
      <c r="I693" s="131" t="str">
        <f>IFERROR(INDEX(القاعدة!I:I,MATCH(ahlamine!A693,القاعدة!$A:$A,0))," ")</f>
        <v xml:space="preserve"> </v>
      </c>
      <c r="J693" s="135" t="str">
        <f>IFERROR(INDEX(القاعدة!J:J,MATCH(ahlamine!A693,القاعدة!$A:$A,0))," ")</f>
        <v xml:space="preserve"> </v>
      </c>
      <c r="K693" s="135" t="str">
        <f>IFERROR(INDEX(القاعدة!L:L,MATCH(ahlamine!A693,القاعدة!$A:$A,0))," ")</f>
        <v xml:space="preserve"> </v>
      </c>
      <c r="L693" s="136" t="str">
        <f t="shared" si="36"/>
        <v/>
      </c>
      <c r="M693" s="31" t="str">
        <f t="shared" si="37"/>
        <v/>
      </c>
      <c r="N693" s="141" t="str">
        <f>IFERROR(RANK(L693,ahlamine31)+COUNTIF($L$10:L693,L693)-1," ")</f>
        <v xml:space="preserve"> </v>
      </c>
      <c r="O693" s="141">
        <v>684</v>
      </c>
      <c r="P693" s="137"/>
    </row>
    <row r="694" spans="1:16" x14ac:dyDescent="0.3">
      <c r="A694" s="140" t="str">
        <f t="shared" si="35"/>
        <v>أهلامين_685</v>
      </c>
      <c r="B694" s="30" t="str">
        <f>C694&amp;"_"&amp;COUNTIF($C$10:$C$10:C694,C694)</f>
        <v xml:space="preserve"> _295</v>
      </c>
      <c r="C694" s="131" t="str">
        <f>IFERROR(INDEX(القاعدة!C:C,MATCH(ahlamine!A694,القاعدة!$A:$A,0))," ")</f>
        <v xml:space="preserve"> </v>
      </c>
      <c r="D694" s="131" t="str">
        <f>IFERROR(INDEX(القاعدة!D:D,MATCH(ahlamine!A694,القاعدة!$A:$A,0))," ")</f>
        <v xml:space="preserve"> </v>
      </c>
      <c r="E694" s="131" t="str">
        <f>IFERROR(INDEX(القاعدة!E:E,MATCH(ahlamine!A694,القاعدة!$A:$A,0))," ")</f>
        <v xml:space="preserve"> </v>
      </c>
      <c r="F694" s="131" t="str">
        <f>IFERROR(INDEX(القاعدة!F:F,MATCH(ahlamine!A694,القاعدة!$A:$A,0))," ")</f>
        <v xml:space="preserve"> </v>
      </c>
      <c r="G694" s="131" t="str">
        <f>IFERROR(INDEX(القاعدة!G:G,MATCH(ahlamine!A694,القاعدة!$A:$A,0))," ")</f>
        <v xml:space="preserve"> </v>
      </c>
      <c r="H694" s="131" t="str">
        <f>IFERROR(INDEX(القاعدة!H:H,MATCH(ahlamine!A694,القاعدة!$A:$A,0))," ")</f>
        <v xml:space="preserve"> </v>
      </c>
      <c r="I694" s="131" t="str">
        <f>IFERROR(INDEX(القاعدة!I:I,MATCH(ahlamine!A694,القاعدة!$A:$A,0))," ")</f>
        <v xml:space="preserve"> </v>
      </c>
      <c r="J694" s="135" t="str">
        <f>IFERROR(INDEX(القاعدة!J:J,MATCH(ahlamine!A694,القاعدة!$A:$A,0))," ")</f>
        <v xml:space="preserve"> </v>
      </c>
      <c r="K694" s="135" t="str">
        <f>IFERROR(INDEX(القاعدة!L:L,MATCH(ahlamine!A694,القاعدة!$A:$A,0))," ")</f>
        <v xml:space="preserve"> </v>
      </c>
      <c r="L694" s="136" t="str">
        <f t="shared" si="36"/>
        <v/>
      </c>
      <c r="M694" s="31" t="str">
        <f t="shared" si="37"/>
        <v/>
      </c>
      <c r="N694" s="141" t="str">
        <f>IFERROR(RANK(L694,ahlamine31)+COUNTIF($L$10:L694,L694)-1," ")</f>
        <v xml:space="preserve"> </v>
      </c>
      <c r="O694" s="141">
        <v>685</v>
      </c>
      <c r="P694" s="137"/>
    </row>
    <row r="695" spans="1:16" x14ac:dyDescent="0.3">
      <c r="A695" s="140" t="str">
        <f t="shared" si="35"/>
        <v>أهلامين_686</v>
      </c>
      <c r="B695" s="30" t="str">
        <f>C695&amp;"_"&amp;COUNTIF($C$10:$C$10:C695,C695)</f>
        <v xml:space="preserve"> _296</v>
      </c>
      <c r="C695" s="131" t="str">
        <f>IFERROR(INDEX(القاعدة!C:C,MATCH(ahlamine!A695,القاعدة!$A:$A,0))," ")</f>
        <v xml:space="preserve"> </v>
      </c>
      <c r="D695" s="131" t="str">
        <f>IFERROR(INDEX(القاعدة!D:D,MATCH(ahlamine!A695,القاعدة!$A:$A,0))," ")</f>
        <v xml:space="preserve"> </v>
      </c>
      <c r="E695" s="131" t="str">
        <f>IFERROR(INDEX(القاعدة!E:E,MATCH(ahlamine!A695,القاعدة!$A:$A,0))," ")</f>
        <v xml:space="preserve"> </v>
      </c>
      <c r="F695" s="131" t="str">
        <f>IFERROR(INDEX(القاعدة!F:F,MATCH(ahlamine!A695,القاعدة!$A:$A,0))," ")</f>
        <v xml:space="preserve"> </v>
      </c>
      <c r="G695" s="131" t="str">
        <f>IFERROR(INDEX(القاعدة!G:G,MATCH(ahlamine!A695,القاعدة!$A:$A,0))," ")</f>
        <v xml:space="preserve"> </v>
      </c>
      <c r="H695" s="131" t="str">
        <f>IFERROR(INDEX(القاعدة!H:H,MATCH(ahlamine!A695,القاعدة!$A:$A,0))," ")</f>
        <v xml:space="preserve"> </v>
      </c>
      <c r="I695" s="131" t="str">
        <f>IFERROR(INDEX(القاعدة!I:I,MATCH(ahlamine!A695,القاعدة!$A:$A,0))," ")</f>
        <v xml:space="preserve"> </v>
      </c>
      <c r="J695" s="135" t="str">
        <f>IFERROR(INDEX(القاعدة!J:J,MATCH(ahlamine!A695,القاعدة!$A:$A,0))," ")</f>
        <v xml:space="preserve"> </v>
      </c>
      <c r="K695" s="135" t="str">
        <f>IFERROR(INDEX(القاعدة!L:L,MATCH(ahlamine!A695,القاعدة!$A:$A,0))," ")</f>
        <v xml:space="preserve"> </v>
      </c>
      <c r="L695" s="136" t="str">
        <f t="shared" si="36"/>
        <v/>
      </c>
      <c r="M695" s="31" t="str">
        <f t="shared" si="37"/>
        <v/>
      </c>
      <c r="N695" s="141" t="str">
        <f>IFERROR(RANK(L695,ahlamine31)+COUNTIF($L$10:L695,L695)-1," ")</f>
        <v xml:space="preserve"> </v>
      </c>
      <c r="O695" s="141">
        <v>686</v>
      </c>
      <c r="P695" s="137"/>
    </row>
    <row r="696" spans="1:16" x14ac:dyDescent="0.3">
      <c r="A696" s="140" t="str">
        <f t="shared" si="35"/>
        <v>أهلامين_687</v>
      </c>
      <c r="B696" s="30" t="str">
        <f>C696&amp;"_"&amp;COUNTIF($C$10:$C$10:C696,C696)</f>
        <v xml:space="preserve"> _297</v>
      </c>
      <c r="C696" s="131" t="str">
        <f>IFERROR(INDEX(القاعدة!C:C,MATCH(ahlamine!A696,القاعدة!$A:$A,0))," ")</f>
        <v xml:space="preserve"> </v>
      </c>
      <c r="D696" s="131" t="str">
        <f>IFERROR(INDEX(القاعدة!D:D,MATCH(ahlamine!A696,القاعدة!$A:$A,0))," ")</f>
        <v xml:space="preserve"> </v>
      </c>
      <c r="E696" s="131" t="str">
        <f>IFERROR(INDEX(القاعدة!E:E,MATCH(ahlamine!A696,القاعدة!$A:$A,0))," ")</f>
        <v xml:space="preserve"> </v>
      </c>
      <c r="F696" s="131" t="str">
        <f>IFERROR(INDEX(القاعدة!F:F,MATCH(ahlamine!A696,القاعدة!$A:$A,0))," ")</f>
        <v xml:space="preserve"> </v>
      </c>
      <c r="G696" s="131" t="str">
        <f>IFERROR(INDEX(القاعدة!G:G,MATCH(ahlamine!A696,القاعدة!$A:$A,0))," ")</f>
        <v xml:space="preserve"> </v>
      </c>
      <c r="H696" s="131" t="str">
        <f>IFERROR(INDEX(القاعدة!H:H,MATCH(ahlamine!A696,القاعدة!$A:$A,0))," ")</f>
        <v xml:space="preserve"> </v>
      </c>
      <c r="I696" s="131" t="str">
        <f>IFERROR(INDEX(القاعدة!I:I,MATCH(ahlamine!A696,القاعدة!$A:$A,0))," ")</f>
        <v xml:space="preserve"> </v>
      </c>
      <c r="J696" s="135" t="str">
        <f>IFERROR(INDEX(القاعدة!J:J,MATCH(ahlamine!A696,القاعدة!$A:$A,0))," ")</f>
        <v xml:space="preserve"> </v>
      </c>
      <c r="K696" s="135" t="str">
        <f>IFERROR(INDEX(القاعدة!L:L,MATCH(ahlamine!A696,القاعدة!$A:$A,0))," ")</f>
        <v xml:space="preserve"> </v>
      </c>
      <c r="L696" s="136" t="str">
        <f t="shared" si="36"/>
        <v/>
      </c>
      <c r="M696" s="31" t="str">
        <f t="shared" si="37"/>
        <v/>
      </c>
      <c r="N696" s="141" t="str">
        <f>IFERROR(RANK(L696,ahlamine31)+COUNTIF($L$10:L696,L696)-1," ")</f>
        <v xml:space="preserve"> </v>
      </c>
      <c r="O696" s="141">
        <v>687</v>
      </c>
      <c r="P696" s="137"/>
    </row>
    <row r="697" spans="1:16" x14ac:dyDescent="0.3">
      <c r="A697" s="140" t="str">
        <f t="shared" si="35"/>
        <v>أهلامين_688</v>
      </c>
      <c r="B697" s="30" t="str">
        <f>C697&amp;"_"&amp;COUNTIF($C$10:$C$10:C697,C697)</f>
        <v xml:space="preserve"> _298</v>
      </c>
      <c r="C697" s="131" t="str">
        <f>IFERROR(INDEX(القاعدة!C:C,MATCH(ahlamine!A697,القاعدة!$A:$A,0))," ")</f>
        <v xml:space="preserve"> </v>
      </c>
      <c r="D697" s="131" t="str">
        <f>IFERROR(INDEX(القاعدة!D:D,MATCH(ahlamine!A697,القاعدة!$A:$A,0))," ")</f>
        <v xml:space="preserve"> </v>
      </c>
      <c r="E697" s="131" t="str">
        <f>IFERROR(INDEX(القاعدة!E:E,MATCH(ahlamine!A697,القاعدة!$A:$A,0))," ")</f>
        <v xml:space="preserve"> </v>
      </c>
      <c r="F697" s="131" t="str">
        <f>IFERROR(INDEX(القاعدة!F:F,MATCH(ahlamine!A697,القاعدة!$A:$A,0))," ")</f>
        <v xml:space="preserve"> </v>
      </c>
      <c r="G697" s="131" t="str">
        <f>IFERROR(INDEX(القاعدة!G:G,MATCH(ahlamine!A697,القاعدة!$A:$A,0))," ")</f>
        <v xml:space="preserve"> </v>
      </c>
      <c r="H697" s="131" t="str">
        <f>IFERROR(INDEX(القاعدة!H:H,MATCH(ahlamine!A697,القاعدة!$A:$A,0))," ")</f>
        <v xml:space="preserve"> </v>
      </c>
      <c r="I697" s="131" t="str">
        <f>IFERROR(INDEX(القاعدة!I:I,MATCH(ahlamine!A697,القاعدة!$A:$A,0))," ")</f>
        <v xml:space="preserve"> </v>
      </c>
      <c r="J697" s="135" t="str">
        <f>IFERROR(INDEX(القاعدة!J:J,MATCH(ahlamine!A697,القاعدة!$A:$A,0))," ")</f>
        <v xml:space="preserve"> </v>
      </c>
      <c r="K697" s="135" t="str">
        <f>IFERROR(INDEX(القاعدة!L:L,MATCH(ahlamine!A697,القاعدة!$A:$A,0))," ")</f>
        <v xml:space="preserve"> </v>
      </c>
      <c r="L697" s="136" t="str">
        <f t="shared" si="36"/>
        <v/>
      </c>
      <c r="M697" s="31" t="str">
        <f t="shared" si="37"/>
        <v/>
      </c>
      <c r="N697" s="141" t="str">
        <f>IFERROR(RANK(L697,ahlamine31)+COUNTIF($L$10:L697,L697)-1," ")</f>
        <v xml:space="preserve"> </v>
      </c>
      <c r="O697" s="141">
        <v>688</v>
      </c>
      <c r="P697" s="137"/>
    </row>
    <row r="698" spans="1:16" x14ac:dyDescent="0.3">
      <c r="A698" s="140" t="str">
        <f t="shared" si="35"/>
        <v>أهلامين_689</v>
      </c>
      <c r="B698" s="30" t="str">
        <f>C698&amp;"_"&amp;COUNTIF($C$10:$C$10:C698,C698)</f>
        <v xml:space="preserve"> _299</v>
      </c>
      <c r="C698" s="131" t="str">
        <f>IFERROR(INDEX(القاعدة!C:C,MATCH(ahlamine!A698,القاعدة!$A:$A,0))," ")</f>
        <v xml:space="preserve"> </v>
      </c>
      <c r="D698" s="131" t="str">
        <f>IFERROR(INDEX(القاعدة!D:D,MATCH(ahlamine!A698,القاعدة!$A:$A,0))," ")</f>
        <v xml:space="preserve"> </v>
      </c>
      <c r="E698" s="131" t="str">
        <f>IFERROR(INDEX(القاعدة!E:E,MATCH(ahlamine!A698,القاعدة!$A:$A,0))," ")</f>
        <v xml:space="preserve"> </v>
      </c>
      <c r="F698" s="131" t="str">
        <f>IFERROR(INDEX(القاعدة!F:F,MATCH(ahlamine!A698,القاعدة!$A:$A,0))," ")</f>
        <v xml:space="preserve"> </v>
      </c>
      <c r="G698" s="131" t="str">
        <f>IFERROR(INDEX(القاعدة!G:G,MATCH(ahlamine!A698,القاعدة!$A:$A,0))," ")</f>
        <v xml:space="preserve"> </v>
      </c>
      <c r="H698" s="131" t="str">
        <f>IFERROR(INDEX(القاعدة!H:H,MATCH(ahlamine!A698,القاعدة!$A:$A,0))," ")</f>
        <v xml:space="preserve"> </v>
      </c>
      <c r="I698" s="131" t="str">
        <f>IFERROR(INDEX(القاعدة!I:I,MATCH(ahlamine!A698,القاعدة!$A:$A,0))," ")</f>
        <v xml:space="preserve"> </v>
      </c>
      <c r="J698" s="135" t="str">
        <f>IFERROR(INDEX(القاعدة!J:J,MATCH(ahlamine!A698,القاعدة!$A:$A,0))," ")</f>
        <v xml:space="preserve"> </v>
      </c>
      <c r="K698" s="135" t="str">
        <f>IFERROR(INDEX(القاعدة!L:L,MATCH(ahlamine!A698,القاعدة!$A:$A,0))," ")</f>
        <v xml:space="preserve"> </v>
      </c>
      <c r="L698" s="136" t="str">
        <f t="shared" si="36"/>
        <v/>
      </c>
      <c r="M698" s="31" t="str">
        <f t="shared" si="37"/>
        <v/>
      </c>
      <c r="N698" s="141" t="str">
        <f>IFERROR(RANK(L698,ahlamine31)+COUNTIF($L$10:L698,L698)-1," ")</f>
        <v xml:space="preserve"> </v>
      </c>
      <c r="O698" s="141">
        <v>689</v>
      </c>
      <c r="P698" s="137"/>
    </row>
    <row r="699" spans="1:16" x14ac:dyDescent="0.3">
      <c r="A699" s="140" t="str">
        <f t="shared" si="35"/>
        <v>أهلامين_690</v>
      </c>
      <c r="B699" s="30" t="str">
        <f>C699&amp;"_"&amp;COUNTIF($C$10:$C$10:C699,C699)</f>
        <v xml:space="preserve"> _300</v>
      </c>
      <c r="C699" s="131" t="str">
        <f>IFERROR(INDEX(القاعدة!C:C,MATCH(ahlamine!A699,القاعدة!$A:$A,0))," ")</f>
        <v xml:space="preserve"> </v>
      </c>
      <c r="D699" s="131" t="str">
        <f>IFERROR(INDEX(القاعدة!D:D,MATCH(ahlamine!A699,القاعدة!$A:$A,0))," ")</f>
        <v xml:space="preserve"> </v>
      </c>
      <c r="E699" s="131" t="str">
        <f>IFERROR(INDEX(القاعدة!E:E,MATCH(ahlamine!A699,القاعدة!$A:$A,0))," ")</f>
        <v xml:space="preserve"> </v>
      </c>
      <c r="F699" s="131" t="str">
        <f>IFERROR(INDEX(القاعدة!F:F,MATCH(ahlamine!A699,القاعدة!$A:$A,0))," ")</f>
        <v xml:space="preserve"> </v>
      </c>
      <c r="G699" s="131" t="str">
        <f>IFERROR(INDEX(القاعدة!G:G,MATCH(ahlamine!A699,القاعدة!$A:$A,0))," ")</f>
        <v xml:space="preserve"> </v>
      </c>
      <c r="H699" s="131" t="str">
        <f>IFERROR(INDEX(القاعدة!H:H,MATCH(ahlamine!A699,القاعدة!$A:$A,0))," ")</f>
        <v xml:space="preserve"> </v>
      </c>
      <c r="I699" s="131" t="str">
        <f>IFERROR(INDEX(القاعدة!I:I,MATCH(ahlamine!A699,القاعدة!$A:$A,0))," ")</f>
        <v xml:space="preserve"> </v>
      </c>
      <c r="J699" s="135" t="str">
        <f>IFERROR(INDEX(القاعدة!J:J,MATCH(ahlamine!A699,القاعدة!$A:$A,0))," ")</f>
        <v xml:space="preserve"> </v>
      </c>
      <c r="K699" s="135" t="str">
        <f>IFERROR(INDEX(القاعدة!L:L,MATCH(ahlamine!A699,القاعدة!$A:$A,0))," ")</f>
        <v xml:space="preserve"> </v>
      </c>
      <c r="L699" s="136" t="str">
        <f t="shared" si="36"/>
        <v/>
      </c>
      <c r="M699" s="31" t="str">
        <f t="shared" si="37"/>
        <v/>
      </c>
      <c r="N699" s="141" t="str">
        <f>IFERROR(RANK(L699,ahlamine31)+COUNTIF($L$10:L699,L699)-1," ")</f>
        <v xml:space="preserve"> </v>
      </c>
      <c r="O699" s="141">
        <v>690</v>
      </c>
      <c r="P699" s="137"/>
    </row>
    <row r="700" spans="1:16" x14ac:dyDescent="0.3">
      <c r="A700" s="140" t="str">
        <f t="shared" si="35"/>
        <v>أهلامين_691</v>
      </c>
      <c r="B700" s="30" t="str">
        <f>C700&amp;"_"&amp;COUNTIF($C$10:$C$10:C700,C700)</f>
        <v xml:space="preserve"> _301</v>
      </c>
      <c r="C700" s="131" t="str">
        <f>IFERROR(INDEX(القاعدة!C:C,MATCH(ahlamine!A700,القاعدة!$A:$A,0))," ")</f>
        <v xml:space="preserve"> </v>
      </c>
      <c r="D700" s="131" t="str">
        <f>IFERROR(INDEX(القاعدة!D:D,MATCH(ahlamine!A700,القاعدة!$A:$A,0))," ")</f>
        <v xml:space="preserve"> </v>
      </c>
      <c r="E700" s="131" t="str">
        <f>IFERROR(INDEX(القاعدة!E:E,MATCH(ahlamine!A700,القاعدة!$A:$A,0))," ")</f>
        <v xml:space="preserve"> </v>
      </c>
      <c r="F700" s="131" t="str">
        <f>IFERROR(INDEX(القاعدة!F:F,MATCH(ahlamine!A700,القاعدة!$A:$A,0))," ")</f>
        <v xml:space="preserve"> </v>
      </c>
      <c r="G700" s="131" t="str">
        <f>IFERROR(INDEX(القاعدة!G:G,MATCH(ahlamine!A700,القاعدة!$A:$A,0))," ")</f>
        <v xml:space="preserve"> </v>
      </c>
      <c r="H700" s="131" t="str">
        <f>IFERROR(INDEX(القاعدة!H:H,MATCH(ahlamine!A700,القاعدة!$A:$A,0))," ")</f>
        <v xml:space="preserve"> </v>
      </c>
      <c r="I700" s="131" t="str">
        <f>IFERROR(INDEX(القاعدة!I:I,MATCH(ahlamine!A700,القاعدة!$A:$A,0))," ")</f>
        <v xml:space="preserve"> </v>
      </c>
      <c r="J700" s="135" t="str">
        <f>IFERROR(INDEX(القاعدة!J:J,MATCH(ahlamine!A700,القاعدة!$A:$A,0))," ")</f>
        <v xml:space="preserve"> </v>
      </c>
      <c r="K700" s="135" t="str">
        <f>IFERROR(INDEX(القاعدة!L:L,MATCH(ahlamine!A700,القاعدة!$A:$A,0))," ")</f>
        <v xml:space="preserve"> </v>
      </c>
      <c r="L700" s="136" t="str">
        <f t="shared" si="36"/>
        <v/>
      </c>
      <c r="M700" s="31" t="str">
        <f t="shared" si="37"/>
        <v/>
      </c>
      <c r="N700" s="141" t="str">
        <f>IFERROR(RANK(L700,ahlamine31)+COUNTIF($L$10:L700,L700)-1," ")</f>
        <v xml:space="preserve"> </v>
      </c>
      <c r="O700" s="141">
        <v>691</v>
      </c>
      <c r="P700" s="137"/>
    </row>
    <row r="701" spans="1:16" x14ac:dyDescent="0.3">
      <c r="A701" s="140" t="str">
        <f t="shared" si="35"/>
        <v>أهلامين_692</v>
      </c>
      <c r="B701" s="30" t="str">
        <f>C701&amp;"_"&amp;COUNTIF($C$10:$C$10:C701,C701)</f>
        <v xml:space="preserve"> _302</v>
      </c>
      <c r="C701" s="131" t="str">
        <f>IFERROR(INDEX(القاعدة!C:C,MATCH(ahlamine!A701,القاعدة!$A:$A,0))," ")</f>
        <v xml:space="preserve"> </v>
      </c>
      <c r="D701" s="131" t="str">
        <f>IFERROR(INDEX(القاعدة!D:D,MATCH(ahlamine!A701,القاعدة!$A:$A,0))," ")</f>
        <v xml:space="preserve"> </v>
      </c>
      <c r="E701" s="131" t="str">
        <f>IFERROR(INDEX(القاعدة!E:E,MATCH(ahlamine!A701,القاعدة!$A:$A,0))," ")</f>
        <v xml:space="preserve"> </v>
      </c>
      <c r="F701" s="131" t="str">
        <f>IFERROR(INDEX(القاعدة!F:F,MATCH(ahlamine!A701,القاعدة!$A:$A,0))," ")</f>
        <v xml:space="preserve"> </v>
      </c>
      <c r="G701" s="131" t="str">
        <f>IFERROR(INDEX(القاعدة!G:G,MATCH(ahlamine!A701,القاعدة!$A:$A,0))," ")</f>
        <v xml:space="preserve"> </v>
      </c>
      <c r="H701" s="131" t="str">
        <f>IFERROR(INDEX(القاعدة!H:H,MATCH(ahlamine!A701,القاعدة!$A:$A,0))," ")</f>
        <v xml:space="preserve"> </v>
      </c>
      <c r="I701" s="131" t="str">
        <f>IFERROR(INDEX(القاعدة!I:I,MATCH(ahlamine!A701,القاعدة!$A:$A,0))," ")</f>
        <v xml:space="preserve"> </v>
      </c>
      <c r="J701" s="135" t="str">
        <f>IFERROR(INDEX(القاعدة!J:J,MATCH(ahlamine!A701,القاعدة!$A:$A,0))," ")</f>
        <v xml:space="preserve"> </v>
      </c>
      <c r="K701" s="135" t="str">
        <f>IFERROR(INDEX(القاعدة!L:L,MATCH(ahlamine!A701,القاعدة!$A:$A,0))," ")</f>
        <v xml:space="preserve"> </v>
      </c>
      <c r="L701" s="136" t="str">
        <f t="shared" si="36"/>
        <v/>
      </c>
      <c r="M701" s="31" t="str">
        <f t="shared" si="37"/>
        <v/>
      </c>
      <c r="N701" s="141" t="str">
        <f>IFERROR(RANK(L701,ahlamine31)+COUNTIF($L$10:L701,L701)-1," ")</f>
        <v xml:space="preserve"> </v>
      </c>
      <c r="O701" s="141">
        <v>692</v>
      </c>
      <c r="P701" s="137"/>
    </row>
    <row r="702" spans="1:16" x14ac:dyDescent="0.3">
      <c r="A702" s="140" t="str">
        <f t="shared" si="35"/>
        <v>أهلامين_693</v>
      </c>
      <c r="B702" s="30" t="str">
        <f>C702&amp;"_"&amp;COUNTIF($C$10:$C$10:C702,C702)</f>
        <v xml:space="preserve"> _303</v>
      </c>
      <c r="C702" s="131" t="str">
        <f>IFERROR(INDEX(القاعدة!C:C,MATCH(ahlamine!A702,القاعدة!$A:$A,0))," ")</f>
        <v xml:space="preserve"> </v>
      </c>
      <c r="D702" s="131" t="str">
        <f>IFERROR(INDEX(القاعدة!D:D,MATCH(ahlamine!A702,القاعدة!$A:$A,0))," ")</f>
        <v xml:space="preserve"> </v>
      </c>
      <c r="E702" s="131" t="str">
        <f>IFERROR(INDEX(القاعدة!E:E,MATCH(ahlamine!A702,القاعدة!$A:$A,0))," ")</f>
        <v xml:space="preserve"> </v>
      </c>
      <c r="F702" s="131" t="str">
        <f>IFERROR(INDEX(القاعدة!F:F,MATCH(ahlamine!A702,القاعدة!$A:$A,0))," ")</f>
        <v xml:space="preserve"> </v>
      </c>
      <c r="G702" s="131" t="str">
        <f>IFERROR(INDEX(القاعدة!G:G,MATCH(ahlamine!A702,القاعدة!$A:$A,0))," ")</f>
        <v xml:space="preserve"> </v>
      </c>
      <c r="H702" s="131" t="str">
        <f>IFERROR(INDEX(القاعدة!H:H,MATCH(ahlamine!A702,القاعدة!$A:$A,0))," ")</f>
        <v xml:space="preserve"> </v>
      </c>
      <c r="I702" s="131" t="str">
        <f>IFERROR(INDEX(القاعدة!I:I,MATCH(ahlamine!A702,القاعدة!$A:$A,0))," ")</f>
        <v xml:space="preserve"> </v>
      </c>
      <c r="J702" s="135" t="str">
        <f>IFERROR(INDEX(القاعدة!J:J,MATCH(ahlamine!A702,القاعدة!$A:$A,0))," ")</f>
        <v xml:space="preserve"> </v>
      </c>
      <c r="K702" s="135" t="str">
        <f>IFERROR(INDEX(القاعدة!L:L,MATCH(ahlamine!A702,القاعدة!$A:$A,0))," ")</f>
        <v xml:space="preserve"> </v>
      </c>
      <c r="L702" s="136" t="str">
        <f t="shared" si="36"/>
        <v/>
      </c>
      <c r="M702" s="31" t="str">
        <f t="shared" si="37"/>
        <v/>
      </c>
      <c r="N702" s="141" t="str">
        <f>IFERROR(RANK(L702,ahlamine31)+COUNTIF($L$10:L702,L702)-1," ")</f>
        <v xml:space="preserve"> </v>
      </c>
      <c r="O702" s="141">
        <v>693</v>
      </c>
      <c r="P702" s="137"/>
    </row>
    <row r="703" spans="1:16" x14ac:dyDescent="0.3">
      <c r="A703" s="140" t="str">
        <f t="shared" si="35"/>
        <v>أهلامين_694</v>
      </c>
      <c r="B703" s="30" t="str">
        <f>C703&amp;"_"&amp;COUNTIF($C$10:$C$10:C703,C703)</f>
        <v xml:space="preserve"> _304</v>
      </c>
      <c r="C703" s="131" t="str">
        <f>IFERROR(INDEX(القاعدة!C:C,MATCH(ahlamine!A703,القاعدة!$A:$A,0))," ")</f>
        <v xml:space="preserve"> </v>
      </c>
      <c r="D703" s="131" t="str">
        <f>IFERROR(INDEX(القاعدة!D:D,MATCH(ahlamine!A703,القاعدة!$A:$A,0))," ")</f>
        <v xml:space="preserve"> </v>
      </c>
      <c r="E703" s="131" t="str">
        <f>IFERROR(INDEX(القاعدة!E:E,MATCH(ahlamine!A703,القاعدة!$A:$A,0))," ")</f>
        <v xml:space="preserve"> </v>
      </c>
      <c r="F703" s="131" t="str">
        <f>IFERROR(INDEX(القاعدة!F:F,MATCH(ahlamine!A703,القاعدة!$A:$A,0))," ")</f>
        <v xml:space="preserve"> </v>
      </c>
      <c r="G703" s="131" t="str">
        <f>IFERROR(INDEX(القاعدة!G:G,MATCH(ahlamine!A703,القاعدة!$A:$A,0))," ")</f>
        <v xml:space="preserve"> </v>
      </c>
      <c r="H703" s="131" t="str">
        <f>IFERROR(INDEX(القاعدة!H:H,MATCH(ahlamine!A703,القاعدة!$A:$A,0))," ")</f>
        <v xml:space="preserve"> </v>
      </c>
      <c r="I703" s="131" t="str">
        <f>IFERROR(INDEX(القاعدة!I:I,MATCH(ahlamine!A703,القاعدة!$A:$A,0))," ")</f>
        <v xml:space="preserve"> </v>
      </c>
      <c r="J703" s="135" t="str">
        <f>IFERROR(INDEX(القاعدة!J:J,MATCH(ahlamine!A703,القاعدة!$A:$A,0))," ")</f>
        <v xml:space="preserve"> </v>
      </c>
      <c r="K703" s="135" t="str">
        <f>IFERROR(INDEX(القاعدة!L:L,MATCH(ahlamine!A703,القاعدة!$A:$A,0))," ")</f>
        <v xml:space="preserve"> </v>
      </c>
      <c r="L703" s="136" t="str">
        <f t="shared" si="36"/>
        <v/>
      </c>
      <c r="M703" s="31" t="str">
        <f t="shared" si="37"/>
        <v/>
      </c>
      <c r="N703" s="141" t="str">
        <f>IFERROR(RANK(L703,ahlamine31)+COUNTIF($L$10:L703,L703)-1," ")</f>
        <v xml:space="preserve"> </v>
      </c>
      <c r="O703" s="141">
        <v>694</v>
      </c>
      <c r="P703" s="137"/>
    </row>
    <row r="704" spans="1:16" x14ac:dyDescent="0.3">
      <c r="A704" s="140" t="str">
        <f t="shared" si="35"/>
        <v>أهلامين_695</v>
      </c>
      <c r="B704" s="30" t="str">
        <f>C704&amp;"_"&amp;COUNTIF($C$10:$C$10:C704,C704)</f>
        <v xml:space="preserve"> _305</v>
      </c>
      <c r="C704" s="131" t="str">
        <f>IFERROR(INDEX(القاعدة!C:C,MATCH(ahlamine!A704,القاعدة!$A:$A,0))," ")</f>
        <v xml:space="preserve"> </v>
      </c>
      <c r="D704" s="131" t="str">
        <f>IFERROR(INDEX(القاعدة!D:D,MATCH(ahlamine!A704,القاعدة!$A:$A,0))," ")</f>
        <v xml:space="preserve"> </v>
      </c>
      <c r="E704" s="131" t="str">
        <f>IFERROR(INDEX(القاعدة!E:E,MATCH(ahlamine!A704,القاعدة!$A:$A,0))," ")</f>
        <v xml:space="preserve"> </v>
      </c>
      <c r="F704" s="131" t="str">
        <f>IFERROR(INDEX(القاعدة!F:F,MATCH(ahlamine!A704,القاعدة!$A:$A,0))," ")</f>
        <v xml:space="preserve"> </v>
      </c>
      <c r="G704" s="131" t="str">
        <f>IFERROR(INDEX(القاعدة!G:G,MATCH(ahlamine!A704,القاعدة!$A:$A,0))," ")</f>
        <v xml:space="preserve"> </v>
      </c>
      <c r="H704" s="131" t="str">
        <f>IFERROR(INDEX(القاعدة!H:H,MATCH(ahlamine!A704,القاعدة!$A:$A,0))," ")</f>
        <v xml:space="preserve"> </v>
      </c>
      <c r="I704" s="131" t="str">
        <f>IFERROR(INDEX(القاعدة!I:I,MATCH(ahlamine!A704,القاعدة!$A:$A,0))," ")</f>
        <v xml:space="preserve"> </v>
      </c>
      <c r="J704" s="135" t="str">
        <f>IFERROR(INDEX(القاعدة!J:J,MATCH(ahlamine!A704,القاعدة!$A:$A,0))," ")</f>
        <v xml:space="preserve"> </v>
      </c>
      <c r="K704" s="135" t="str">
        <f>IFERROR(INDEX(القاعدة!L:L,MATCH(ahlamine!A704,القاعدة!$A:$A,0))," ")</f>
        <v xml:space="preserve"> </v>
      </c>
      <c r="L704" s="136" t="str">
        <f t="shared" si="36"/>
        <v/>
      </c>
      <c r="M704" s="31" t="str">
        <f t="shared" si="37"/>
        <v/>
      </c>
      <c r="N704" s="141" t="str">
        <f>IFERROR(RANK(L704,ahlamine31)+COUNTIF($L$10:L704,L704)-1," ")</f>
        <v xml:space="preserve"> </v>
      </c>
      <c r="O704" s="141">
        <v>695</v>
      </c>
      <c r="P704" s="137"/>
    </row>
    <row r="705" spans="1:16" x14ac:dyDescent="0.3">
      <c r="A705" s="140" t="str">
        <f t="shared" si="35"/>
        <v>أهلامين_696</v>
      </c>
      <c r="B705" s="30" t="str">
        <f>C705&amp;"_"&amp;COUNTIF($C$10:$C$10:C705,C705)</f>
        <v xml:space="preserve"> _306</v>
      </c>
      <c r="C705" s="131" t="str">
        <f>IFERROR(INDEX(القاعدة!C:C,MATCH(ahlamine!A705,القاعدة!$A:$A,0))," ")</f>
        <v xml:space="preserve"> </v>
      </c>
      <c r="D705" s="131" t="str">
        <f>IFERROR(INDEX(القاعدة!D:D,MATCH(ahlamine!A705,القاعدة!$A:$A,0))," ")</f>
        <v xml:space="preserve"> </v>
      </c>
      <c r="E705" s="131" t="str">
        <f>IFERROR(INDEX(القاعدة!E:E,MATCH(ahlamine!A705,القاعدة!$A:$A,0))," ")</f>
        <v xml:space="preserve"> </v>
      </c>
      <c r="F705" s="131" t="str">
        <f>IFERROR(INDEX(القاعدة!F:F,MATCH(ahlamine!A705,القاعدة!$A:$A,0))," ")</f>
        <v xml:space="preserve"> </v>
      </c>
      <c r="G705" s="131" t="str">
        <f>IFERROR(INDEX(القاعدة!G:G,MATCH(ahlamine!A705,القاعدة!$A:$A,0))," ")</f>
        <v xml:space="preserve"> </v>
      </c>
      <c r="H705" s="131" t="str">
        <f>IFERROR(INDEX(القاعدة!H:H,MATCH(ahlamine!A705,القاعدة!$A:$A,0))," ")</f>
        <v xml:space="preserve"> </v>
      </c>
      <c r="I705" s="131" t="str">
        <f>IFERROR(INDEX(القاعدة!I:I,MATCH(ahlamine!A705,القاعدة!$A:$A,0))," ")</f>
        <v xml:space="preserve"> </v>
      </c>
      <c r="J705" s="135" t="str">
        <f>IFERROR(INDEX(القاعدة!J:J,MATCH(ahlamine!A705,القاعدة!$A:$A,0))," ")</f>
        <v xml:space="preserve"> </v>
      </c>
      <c r="K705" s="135" t="str">
        <f>IFERROR(INDEX(القاعدة!L:L,MATCH(ahlamine!A705,القاعدة!$A:$A,0))," ")</f>
        <v xml:space="preserve"> </v>
      </c>
      <c r="L705" s="136" t="str">
        <f t="shared" si="36"/>
        <v/>
      </c>
      <c r="M705" s="31" t="str">
        <f t="shared" si="37"/>
        <v/>
      </c>
      <c r="N705" s="141" t="str">
        <f>IFERROR(RANK(L705,ahlamine31)+COUNTIF($L$10:L705,L705)-1," ")</f>
        <v xml:space="preserve"> </v>
      </c>
      <c r="O705" s="141">
        <v>696</v>
      </c>
      <c r="P705" s="137"/>
    </row>
    <row r="706" spans="1:16" x14ac:dyDescent="0.3">
      <c r="A706" s="140" t="str">
        <f t="shared" si="35"/>
        <v>أهلامين_697</v>
      </c>
      <c r="B706" s="30" t="str">
        <f>C706&amp;"_"&amp;COUNTIF($C$10:$C$10:C706,C706)</f>
        <v xml:space="preserve"> _307</v>
      </c>
      <c r="C706" s="131" t="str">
        <f>IFERROR(INDEX(القاعدة!C:C,MATCH(ahlamine!A706,القاعدة!$A:$A,0))," ")</f>
        <v xml:space="preserve"> </v>
      </c>
      <c r="D706" s="131" t="str">
        <f>IFERROR(INDEX(القاعدة!D:D,MATCH(ahlamine!A706,القاعدة!$A:$A,0))," ")</f>
        <v xml:space="preserve"> </v>
      </c>
      <c r="E706" s="131" t="str">
        <f>IFERROR(INDEX(القاعدة!E:E,MATCH(ahlamine!A706,القاعدة!$A:$A,0))," ")</f>
        <v xml:space="preserve"> </v>
      </c>
      <c r="F706" s="131" t="str">
        <f>IFERROR(INDEX(القاعدة!F:F,MATCH(ahlamine!A706,القاعدة!$A:$A,0))," ")</f>
        <v xml:space="preserve"> </v>
      </c>
      <c r="G706" s="131" t="str">
        <f>IFERROR(INDEX(القاعدة!G:G,MATCH(ahlamine!A706,القاعدة!$A:$A,0))," ")</f>
        <v xml:space="preserve"> </v>
      </c>
      <c r="H706" s="131" t="str">
        <f>IFERROR(INDEX(القاعدة!H:H,MATCH(ahlamine!A706,القاعدة!$A:$A,0))," ")</f>
        <v xml:space="preserve"> </v>
      </c>
      <c r="I706" s="131" t="str">
        <f>IFERROR(INDEX(القاعدة!I:I,MATCH(ahlamine!A706,القاعدة!$A:$A,0))," ")</f>
        <v xml:space="preserve"> </v>
      </c>
      <c r="J706" s="135" t="str">
        <f>IFERROR(INDEX(القاعدة!J:J,MATCH(ahlamine!A706,القاعدة!$A:$A,0))," ")</f>
        <v xml:space="preserve"> </v>
      </c>
      <c r="K706" s="135" t="str">
        <f>IFERROR(INDEX(القاعدة!L:L,MATCH(ahlamine!A706,القاعدة!$A:$A,0))," ")</f>
        <v xml:space="preserve"> </v>
      </c>
      <c r="L706" s="136" t="str">
        <f t="shared" si="36"/>
        <v/>
      </c>
      <c r="M706" s="31" t="str">
        <f t="shared" si="37"/>
        <v/>
      </c>
      <c r="N706" s="141" t="str">
        <f>IFERROR(RANK(L706,ahlamine31)+COUNTIF($L$10:L706,L706)-1," ")</f>
        <v xml:space="preserve"> </v>
      </c>
      <c r="O706" s="141">
        <v>697</v>
      </c>
      <c r="P706" s="137"/>
    </row>
    <row r="707" spans="1:16" x14ac:dyDescent="0.3">
      <c r="A707" s="140" t="str">
        <f t="shared" si="35"/>
        <v>أهلامين_698</v>
      </c>
      <c r="B707" s="30" t="str">
        <f>C707&amp;"_"&amp;COUNTIF($C$10:$C$10:C707,C707)</f>
        <v xml:space="preserve"> _308</v>
      </c>
      <c r="C707" s="131" t="str">
        <f>IFERROR(INDEX(القاعدة!C:C,MATCH(ahlamine!A707,القاعدة!$A:$A,0))," ")</f>
        <v xml:space="preserve"> </v>
      </c>
      <c r="D707" s="131" t="str">
        <f>IFERROR(INDEX(القاعدة!D:D,MATCH(ahlamine!A707,القاعدة!$A:$A,0))," ")</f>
        <v xml:space="preserve"> </v>
      </c>
      <c r="E707" s="131" t="str">
        <f>IFERROR(INDEX(القاعدة!E:E,MATCH(ahlamine!A707,القاعدة!$A:$A,0))," ")</f>
        <v xml:space="preserve"> </v>
      </c>
      <c r="F707" s="131" t="str">
        <f>IFERROR(INDEX(القاعدة!F:F,MATCH(ahlamine!A707,القاعدة!$A:$A,0))," ")</f>
        <v xml:space="preserve"> </v>
      </c>
      <c r="G707" s="131" t="str">
        <f>IFERROR(INDEX(القاعدة!G:G,MATCH(ahlamine!A707,القاعدة!$A:$A,0))," ")</f>
        <v xml:space="preserve"> </v>
      </c>
      <c r="H707" s="131" t="str">
        <f>IFERROR(INDEX(القاعدة!H:H,MATCH(ahlamine!A707,القاعدة!$A:$A,0))," ")</f>
        <v xml:space="preserve"> </v>
      </c>
      <c r="I707" s="131" t="str">
        <f>IFERROR(INDEX(القاعدة!I:I,MATCH(ahlamine!A707,القاعدة!$A:$A,0))," ")</f>
        <v xml:space="preserve"> </v>
      </c>
      <c r="J707" s="135" t="str">
        <f>IFERROR(INDEX(القاعدة!J:J,MATCH(ahlamine!A707,القاعدة!$A:$A,0))," ")</f>
        <v xml:space="preserve"> </v>
      </c>
      <c r="K707" s="135" t="str">
        <f>IFERROR(INDEX(القاعدة!L:L,MATCH(ahlamine!A707,القاعدة!$A:$A,0))," ")</f>
        <v xml:space="preserve"> </v>
      </c>
      <c r="L707" s="136" t="str">
        <f t="shared" si="36"/>
        <v/>
      </c>
      <c r="M707" s="31" t="str">
        <f t="shared" si="37"/>
        <v/>
      </c>
      <c r="N707" s="141" t="str">
        <f>IFERROR(RANK(L707,ahlamine31)+COUNTIF($L$10:L707,L707)-1," ")</f>
        <v xml:space="preserve"> </v>
      </c>
      <c r="O707" s="141">
        <v>698</v>
      </c>
      <c r="P707" s="137"/>
    </row>
    <row r="708" spans="1:16" x14ac:dyDescent="0.3">
      <c r="A708" s="140" t="str">
        <f t="shared" si="35"/>
        <v>أهلامين_699</v>
      </c>
      <c r="B708" s="30" t="str">
        <f>C708&amp;"_"&amp;COUNTIF($C$10:$C$10:C708,C708)</f>
        <v xml:space="preserve"> _309</v>
      </c>
      <c r="C708" s="131" t="str">
        <f>IFERROR(INDEX(القاعدة!C:C,MATCH(ahlamine!A708,القاعدة!$A:$A,0))," ")</f>
        <v xml:space="preserve"> </v>
      </c>
      <c r="D708" s="131" t="str">
        <f>IFERROR(INDEX(القاعدة!D:D,MATCH(ahlamine!A708,القاعدة!$A:$A,0))," ")</f>
        <v xml:space="preserve"> </v>
      </c>
      <c r="E708" s="131" t="str">
        <f>IFERROR(INDEX(القاعدة!E:E,MATCH(ahlamine!A708,القاعدة!$A:$A,0))," ")</f>
        <v xml:space="preserve"> </v>
      </c>
      <c r="F708" s="131" t="str">
        <f>IFERROR(INDEX(القاعدة!F:F,MATCH(ahlamine!A708,القاعدة!$A:$A,0))," ")</f>
        <v xml:space="preserve"> </v>
      </c>
      <c r="G708" s="131" t="str">
        <f>IFERROR(INDEX(القاعدة!G:G,MATCH(ahlamine!A708,القاعدة!$A:$A,0))," ")</f>
        <v xml:space="preserve"> </v>
      </c>
      <c r="H708" s="131" t="str">
        <f>IFERROR(INDEX(القاعدة!H:H,MATCH(ahlamine!A708,القاعدة!$A:$A,0))," ")</f>
        <v xml:space="preserve"> </v>
      </c>
      <c r="I708" s="131" t="str">
        <f>IFERROR(INDEX(القاعدة!I:I,MATCH(ahlamine!A708,القاعدة!$A:$A,0))," ")</f>
        <v xml:space="preserve"> </v>
      </c>
      <c r="J708" s="135" t="str">
        <f>IFERROR(INDEX(القاعدة!J:J,MATCH(ahlamine!A708,القاعدة!$A:$A,0))," ")</f>
        <v xml:space="preserve"> </v>
      </c>
      <c r="K708" s="135" t="str">
        <f>IFERROR(INDEX(القاعدة!L:L,MATCH(ahlamine!A708,القاعدة!$A:$A,0))," ")</f>
        <v xml:space="preserve"> </v>
      </c>
      <c r="L708" s="136" t="str">
        <f t="shared" si="36"/>
        <v/>
      </c>
      <c r="M708" s="31" t="str">
        <f t="shared" si="37"/>
        <v/>
      </c>
      <c r="N708" s="141" t="str">
        <f>IFERROR(RANK(L708,ahlamine31)+COUNTIF($L$10:L708,L708)-1," ")</f>
        <v xml:space="preserve"> </v>
      </c>
      <c r="O708" s="141">
        <v>699</v>
      </c>
      <c r="P708" s="137"/>
    </row>
    <row r="709" spans="1:16" x14ac:dyDescent="0.3">
      <c r="A709" s="140" t="str">
        <f t="shared" si="35"/>
        <v>أهلامين_700</v>
      </c>
      <c r="B709" s="30" t="str">
        <f>C709&amp;"_"&amp;COUNTIF($C$10:$C$10:C709,C709)</f>
        <v xml:space="preserve"> _310</v>
      </c>
      <c r="C709" s="131" t="str">
        <f>IFERROR(INDEX(القاعدة!C:C,MATCH(ahlamine!A709,القاعدة!$A:$A,0))," ")</f>
        <v xml:space="preserve"> </v>
      </c>
      <c r="D709" s="131" t="str">
        <f>IFERROR(INDEX(القاعدة!D:D,MATCH(ahlamine!A709,القاعدة!$A:$A,0))," ")</f>
        <v xml:space="preserve"> </v>
      </c>
      <c r="E709" s="131" t="str">
        <f>IFERROR(INDEX(القاعدة!E:E,MATCH(ahlamine!A709,القاعدة!$A:$A,0))," ")</f>
        <v xml:space="preserve"> </v>
      </c>
      <c r="F709" s="131" t="str">
        <f>IFERROR(INDEX(القاعدة!F:F,MATCH(ahlamine!A709,القاعدة!$A:$A,0))," ")</f>
        <v xml:space="preserve"> </v>
      </c>
      <c r="G709" s="131" t="str">
        <f>IFERROR(INDEX(القاعدة!G:G,MATCH(ahlamine!A709,القاعدة!$A:$A,0))," ")</f>
        <v xml:space="preserve"> </v>
      </c>
      <c r="H709" s="131" t="str">
        <f>IFERROR(INDEX(القاعدة!H:H,MATCH(ahlamine!A709,القاعدة!$A:$A,0))," ")</f>
        <v xml:space="preserve"> </v>
      </c>
      <c r="I709" s="131" t="str">
        <f>IFERROR(INDEX(القاعدة!I:I,MATCH(ahlamine!A709,القاعدة!$A:$A,0))," ")</f>
        <v xml:space="preserve"> </v>
      </c>
      <c r="J709" s="135" t="str">
        <f>IFERROR(INDEX(القاعدة!J:J,MATCH(ahlamine!A709,القاعدة!$A:$A,0))," ")</f>
        <v xml:space="preserve"> </v>
      </c>
      <c r="K709" s="135" t="str">
        <f>IFERROR(INDEX(القاعدة!L:L,MATCH(ahlamine!A709,القاعدة!$A:$A,0))," ")</f>
        <v xml:space="preserve"> </v>
      </c>
      <c r="L709" s="136" t="str">
        <f t="shared" si="36"/>
        <v/>
      </c>
      <c r="M709" s="31" t="str">
        <f t="shared" si="37"/>
        <v/>
      </c>
      <c r="N709" s="141" t="str">
        <f>IFERROR(RANK(L709,ahlamine31)+COUNTIF($L$10:L709,L709)-1," ")</f>
        <v xml:space="preserve"> </v>
      </c>
      <c r="O709" s="141">
        <v>700</v>
      </c>
      <c r="P709" s="137"/>
    </row>
    <row r="710" spans="1:16" x14ac:dyDescent="0.3">
      <c r="A710" s="140" t="str">
        <f t="shared" si="35"/>
        <v>أهلامين_701</v>
      </c>
      <c r="B710" s="30" t="str">
        <f>C710&amp;"_"&amp;COUNTIF($C$10:$C$10:C710,C710)</f>
        <v xml:space="preserve"> _311</v>
      </c>
      <c r="C710" s="131" t="str">
        <f>IFERROR(INDEX(القاعدة!C:C,MATCH(ahlamine!A710,القاعدة!$A:$A,0))," ")</f>
        <v xml:space="preserve"> </v>
      </c>
      <c r="D710" s="131" t="str">
        <f>IFERROR(INDEX(القاعدة!D:D,MATCH(ahlamine!A710,القاعدة!$A:$A,0))," ")</f>
        <v xml:space="preserve"> </v>
      </c>
      <c r="E710" s="131" t="str">
        <f>IFERROR(INDEX(القاعدة!E:E,MATCH(ahlamine!A710,القاعدة!$A:$A,0))," ")</f>
        <v xml:space="preserve"> </v>
      </c>
      <c r="F710" s="131" t="str">
        <f>IFERROR(INDEX(القاعدة!F:F,MATCH(ahlamine!A710,القاعدة!$A:$A,0))," ")</f>
        <v xml:space="preserve"> </v>
      </c>
      <c r="G710" s="131" t="str">
        <f>IFERROR(INDEX(القاعدة!G:G,MATCH(ahlamine!A710,القاعدة!$A:$A,0))," ")</f>
        <v xml:space="preserve"> </v>
      </c>
      <c r="H710" s="131" t="str">
        <f>IFERROR(INDEX(القاعدة!H:H,MATCH(ahlamine!A710,القاعدة!$A:$A,0))," ")</f>
        <v xml:space="preserve"> </v>
      </c>
      <c r="I710" s="131" t="str">
        <f>IFERROR(INDEX(القاعدة!I:I,MATCH(ahlamine!A710,القاعدة!$A:$A,0))," ")</f>
        <v xml:space="preserve"> </v>
      </c>
      <c r="J710" s="135" t="str">
        <f>IFERROR(INDEX(القاعدة!J:J,MATCH(ahlamine!A710,القاعدة!$A:$A,0))," ")</f>
        <v xml:space="preserve"> </v>
      </c>
      <c r="K710" s="135" t="str">
        <f>IFERROR(INDEX(القاعدة!L:L,MATCH(ahlamine!A710,القاعدة!$A:$A,0))," ")</f>
        <v xml:space="preserve"> </v>
      </c>
      <c r="L710" s="136" t="str">
        <f t="shared" si="36"/>
        <v/>
      </c>
      <c r="M710" s="31" t="str">
        <f t="shared" si="37"/>
        <v/>
      </c>
      <c r="N710" s="141" t="str">
        <f>IFERROR(RANK(L710,ahlamine31)+COUNTIF($L$10:L710,L710)-1," ")</f>
        <v xml:space="preserve"> </v>
      </c>
      <c r="O710" s="141">
        <v>701</v>
      </c>
      <c r="P710" s="137"/>
    </row>
    <row r="711" spans="1:16" x14ac:dyDescent="0.3">
      <c r="A711" s="140" t="str">
        <f t="shared" si="35"/>
        <v>أهلامين_702</v>
      </c>
      <c r="B711" s="30" t="str">
        <f>C711&amp;"_"&amp;COUNTIF($C$10:$C$10:C711,C711)</f>
        <v xml:space="preserve"> _312</v>
      </c>
      <c r="C711" s="131" t="str">
        <f>IFERROR(INDEX(القاعدة!C:C,MATCH(ahlamine!A711,القاعدة!$A:$A,0))," ")</f>
        <v xml:space="preserve"> </v>
      </c>
      <c r="D711" s="131" t="str">
        <f>IFERROR(INDEX(القاعدة!D:D,MATCH(ahlamine!A711,القاعدة!$A:$A,0))," ")</f>
        <v xml:space="preserve"> </v>
      </c>
      <c r="E711" s="131" t="str">
        <f>IFERROR(INDEX(القاعدة!E:E,MATCH(ahlamine!A711,القاعدة!$A:$A,0))," ")</f>
        <v xml:space="preserve"> </v>
      </c>
      <c r="F711" s="131" t="str">
        <f>IFERROR(INDEX(القاعدة!F:F,MATCH(ahlamine!A711,القاعدة!$A:$A,0))," ")</f>
        <v xml:space="preserve"> </v>
      </c>
      <c r="G711" s="131" t="str">
        <f>IFERROR(INDEX(القاعدة!G:G,MATCH(ahlamine!A711,القاعدة!$A:$A,0))," ")</f>
        <v xml:space="preserve"> </v>
      </c>
      <c r="H711" s="131" t="str">
        <f>IFERROR(INDEX(القاعدة!H:H,MATCH(ahlamine!A711,القاعدة!$A:$A,0))," ")</f>
        <v xml:space="preserve"> </v>
      </c>
      <c r="I711" s="131" t="str">
        <f>IFERROR(INDEX(القاعدة!I:I,MATCH(ahlamine!A711,القاعدة!$A:$A,0))," ")</f>
        <v xml:space="preserve"> </v>
      </c>
      <c r="J711" s="135" t="str">
        <f>IFERROR(INDEX(القاعدة!J:J,MATCH(ahlamine!A711,القاعدة!$A:$A,0))," ")</f>
        <v xml:space="preserve"> </v>
      </c>
      <c r="K711" s="135" t="str">
        <f>IFERROR(INDEX(القاعدة!L:L,MATCH(ahlamine!A711,القاعدة!$A:$A,0))," ")</f>
        <v xml:space="preserve"> </v>
      </c>
      <c r="L711" s="136" t="str">
        <f t="shared" si="36"/>
        <v/>
      </c>
      <c r="M711" s="31" t="str">
        <f t="shared" si="37"/>
        <v/>
      </c>
      <c r="N711" s="141" t="str">
        <f>IFERROR(RANK(L711,ahlamine31)+COUNTIF($L$10:L711,L711)-1," ")</f>
        <v xml:space="preserve"> </v>
      </c>
      <c r="O711" s="141">
        <v>702</v>
      </c>
      <c r="P711" s="137"/>
    </row>
    <row r="712" spans="1:16" x14ac:dyDescent="0.3">
      <c r="A712" s="140" t="str">
        <f t="shared" si="35"/>
        <v>أهلامين_703</v>
      </c>
      <c r="B712" s="30" t="str">
        <f>C712&amp;"_"&amp;COUNTIF($C$10:$C$10:C712,C712)</f>
        <v xml:space="preserve"> _313</v>
      </c>
      <c r="C712" s="131" t="str">
        <f>IFERROR(INDEX(القاعدة!C:C,MATCH(ahlamine!A712,القاعدة!$A:$A,0))," ")</f>
        <v xml:space="preserve"> </v>
      </c>
      <c r="D712" s="131" t="str">
        <f>IFERROR(INDEX(القاعدة!D:D,MATCH(ahlamine!A712,القاعدة!$A:$A,0))," ")</f>
        <v xml:space="preserve"> </v>
      </c>
      <c r="E712" s="131" t="str">
        <f>IFERROR(INDEX(القاعدة!E:E,MATCH(ahlamine!A712,القاعدة!$A:$A,0))," ")</f>
        <v xml:space="preserve"> </v>
      </c>
      <c r="F712" s="131" t="str">
        <f>IFERROR(INDEX(القاعدة!F:F,MATCH(ahlamine!A712,القاعدة!$A:$A,0))," ")</f>
        <v xml:space="preserve"> </v>
      </c>
      <c r="G712" s="131" t="str">
        <f>IFERROR(INDEX(القاعدة!G:G,MATCH(ahlamine!A712,القاعدة!$A:$A,0))," ")</f>
        <v xml:space="preserve"> </v>
      </c>
      <c r="H712" s="131" t="str">
        <f>IFERROR(INDEX(القاعدة!H:H,MATCH(ahlamine!A712,القاعدة!$A:$A,0))," ")</f>
        <v xml:space="preserve"> </v>
      </c>
      <c r="I712" s="131" t="str">
        <f>IFERROR(INDEX(القاعدة!I:I,MATCH(ahlamine!A712,القاعدة!$A:$A,0))," ")</f>
        <v xml:space="preserve"> </v>
      </c>
      <c r="J712" s="135" t="str">
        <f>IFERROR(INDEX(القاعدة!J:J,MATCH(ahlamine!A712,القاعدة!$A:$A,0))," ")</f>
        <v xml:space="preserve"> </v>
      </c>
      <c r="K712" s="135" t="str">
        <f>IFERROR(INDEX(القاعدة!L:L,MATCH(ahlamine!A712,القاعدة!$A:$A,0))," ")</f>
        <v xml:space="preserve"> </v>
      </c>
      <c r="L712" s="136" t="str">
        <f t="shared" si="36"/>
        <v/>
      </c>
      <c r="M712" s="31" t="str">
        <f t="shared" si="37"/>
        <v/>
      </c>
      <c r="N712" s="141" t="str">
        <f>IFERROR(RANK(L712,ahlamine31)+COUNTIF($L$10:L712,L712)-1," ")</f>
        <v xml:space="preserve"> </v>
      </c>
      <c r="O712" s="141">
        <v>703</v>
      </c>
      <c r="P712" s="137"/>
    </row>
    <row r="713" spans="1:16" x14ac:dyDescent="0.3">
      <c r="A713" s="140" t="str">
        <f t="shared" si="35"/>
        <v>أهلامين_704</v>
      </c>
      <c r="B713" s="30" t="str">
        <f>C713&amp;"_"&amp;COUNTIF($C$10:$C$10:C713,C713)</f>
        <v xml:space="preserve"> _314</v>
      </c>
      <c r="C713" s="131" t="str">
        <f>IFERROR(INDEX(القاعدة!C:C,MATCH(ahlamine!A713,القاعدة!$A:$A,0))," ")</f>
        <v xml:space="preserve"> </v>
      </c>
      <c r="D713" s="131" t="str">
        <f>IFERROR(INDEX(القاعدة!D:D,MATCH(ahlamine!A713,القاعدة!$A:$A,0))," ")</f>
        <v xml:space="preserve"> </v>
      </c>
      <c r="E713" s="131" t="str">
        <f>IFERROR(INDEX(القاعدة!E:E,MATCH(ahlamine!A713,القاعدة!$A:$A,0))," ")</f>
        <v xml:space="preserve"> </v>
      </c>
      <c r="F713" s="131" t="str">
        <f>IFERROR(INDEX(القاعدة!F:F,MATCH(ahlamine!A713,القاعدة!$A:$A,0))," ")</f>
        <v xml:space="preserve"> </v>
      </c>
      <c r="G713" s="131" t="str">
        <f>IFERROR(INDEX(القاعدة!G:G,MATCH(ahlamine!A713,القاعدة!$A:$A,0))," ")</f>
        <v xml:space="preserve"> </v>
      </c>
      <c r="H713" s="131" t="str">
        <f>IFERROR(INDEX(القاعدة!H:H,MATCH(ahlamine!A713,القاعدة!$A:$A,0))," ")</f>
        <v xml:space="preserve"> </v>
      </c>
      <c r="I713" s="131" t="str">
        <f>IFERROR(INDEX(القاعدة!I:I,MATCH(ahlamine!A713,القاعدة!$A:$A,0))," ")</f>
        <v xml:space="preserve"> </v>
      </c>
      <c r="J713" s="135" t="str">
        <f>IFERROR(INDEX(القاعدة!J:J,MATCH(ahlamine!A713,القاعدة!$A:$A,0))," ")</f>
        <v xml:space="preserve"> </v>
      </c>
      <c r="K713" s="135" t="str">
        <f>IFERROR(INDEX(القاعدة!L:L,MATCH(ahlamine!A713,القاعدة!$A:$A,0))," ")</f>
        <v xml:space="preserve"> </v>
      </c>
      <c r="L713" s="136" t="str">
        <f t="shared" si="36"/>
        <v/>
      </c>
      <c r="M713" s="31" t="str">
        <f t="shared" si="37"/>
        <v/>
      </c>
      <c r="N713" s="141" t="str">
        <f>IFERROR(RANK(L713,ahlamine31)+COUNTIF($L$10:L713,L713)-1," ")</f>
        <v xml:space="preserve"> </v>
      </c>
      <c r="O713" s="141">
        <v>704</v>
      </c>
      <c r="P713" s="137"/>
    </row>
    <row r="714" spans="1:16" x14ac:dyDescent="0.3">
      <c r="A714" s="140" t="str">
        <f t="shared" si="35"/>
        <v>أهلامين_705</v>
      </c>
      <c r="B714" s="30" t="str">
        <f>C714&amp;"_"&amp;COUNTIF($C$10:$C$10:C714,C714)</f>
        <v xml:space="preserve"> _315</v>
      </c>
      <c r="C714" s="131" t="str">
        <f>IFERROR(INDEX(القاعدة!C:C,MATCH(ahlamine!A714,القاعدة!$A:$A,0))," ")</f>
        <v xml:space="preserve"> </v>
      </c>
      <c r="D714" s="131" t="str">
        <f>IFERROR(INDEX(القاعدة!D:D,MATCH(ahlamine!A714,القاعدة!$A:$A,0))," ")</f>
        <v xml:space="preserve"> </v>
      </c>
      <c r="E714" s="131" t="str">
        <f>IFERROR(INDEX(القاعدة!E:E,MATCH(ahlamine!A714,القاعدة!$A:$A,0))," ")</f>
        <v xml:space="preserve"> </v>
      </c>
      <c r="F714" s="131" t="str">
        <f>IFERROR(INDEX(القاعدة!F:F,MATCH(ahlamine!A714,القاعدة!$A:$A,0))," ")</f>
        <v xml:space="preserve"> </v>
      </c>
      <c r="G714" s="131" t="str">
        <f>IFERROR(INDEX(القاعدة!G:G,MATCH(ahlamine!A714,القاعدة!$A:$A,0))," ")</f>
        <v xml:space="preserve"> </v>
      </c>
      <c r="H714" s="131" t="str">
        <f>IFERROR(INDEX(القاعدة!H:H,MATCH(ahlamine!A714,القاعدة!$A:$A,0))," ")</f>
        <v xml:space="preserve"> </v>
      </c>
      <c r="I714" s="131" t="str">
        <f>IFERROR(INDEX(القاعدة!I:I,MATCH(ahlamine!A714,القاعدة!$A:$A,0))," ")</f>
        <v xml:space="preserve"> </v>
      </c>
      <c r="J714" s="135" t="str">
        <f>IFERROR(INDEX(القاعدة!J:J,MATCH(ahlamine!A714,القاعدة!$A:$A,0))," ")</f>
        <v xml:space="preserve"> </v>
      </c>
      <c r="K714" s="135" t="str">
        <f>IFERROR(INDEX(القاعدة!L:L,MATCH(ahlamine!A714,القاعدة!$A:$A,0))," ")</f>
        <v xml:space="preserve"> </v>
      </c>
      <c r="L714" s="136" t="str">
        <f t="shared" si="36"/>
        <v/>
      </c>
      <c r="M714" s="31" t="str">
        <f t="shared" si="37"/>
        <v/>
      </c>
      <c r="N714" s="141" t="str">
        <f>IFERROR(RANK(L714,ahlamine31)+COUNTIF($L$10:L714,L714)-1," ")</f>
        <v xml:space="preserve"> </v>
      </c>
      <c r="O714" s="141">
        <v>705</v>
      </c>
      <c r="P714" s="137"/>
    </row>
    <row r="715" spans="1:16" x14ac:dyDescent="0.3">
      <c r="A715" s="140" t="str">
        <f t="shared" ref="A715:A778" si="38">$R$6&amp;"_"&amp;O715</f>
        <v>أهلامين_706</v>
      </c>
      <c r="B715" s="30" t="str">
        <f>C715&amp;"_"&amp;COUNTIF($C$10:$C$10:C715,C715)</f>
        <v xml:space="preserve"> _316</v>
      </c>
      <c r="C715" s="131" t="str">
        <f>IFERROR(INDEX(القاعدة!C:C,MATCH(ahlamine!A715,القاعدة!$A:$A,0))," ")</f>
        <v xml:space="preserve"> </v>
      </c>
      <c r="D715" s="131" t="str">
        <f>IFERROR(INDEX(القاعدة!D:D,MATCH(ahlamine!A715,القاعدة!$A:$A,0))," ")</f>
        <v xml:space="preserve"> </v>
      </c>
      <c r="E715" s="131" t="str">
        <f>IFERROR(INDEX(القاعدة!E:E,MATCH(ahlamine!A715,القاعدة!$A:$A,0))," ")</f>
        <v xml:space="preserve"> </v>
      </c>
      <c r="F715" s="131" t="str">
        <f>IFERROR(INDEX(القاعدة!F:F,MATCH(ahlamine!A715,القاعدة!$A:$A,0))," ")</f>
        <v xml:space="preserve"> </v>
      </c>
      <c r="G715" s="131" t="str">
        <f>IFERROR(INDEX(القاعدة!G:G,MATCH(ahlamine!A715,القاعدة!$A:$A,0))," ")</f>
        <v xml:space="preserve"> </v>
      </c>
      <c r="H715" s="131" t="str">
        <f>IFERROR(INDEX(القاعدة!H:H,MATCH(ahlamine!A715,القاعدة!$A:$A,0))," ")</f>
        <v xml:space="preserve"> </v>
      </c>
      <c r="I715" s="131" t="str">
        <f>IFERROR(INDEX(القاعدة!I:I,MATCH(ahlamine!A715,القاعدة!$A:$A,0))," ")</f>
        <v xml:space="preserve"> </v>
      </c>
      <c r="J715" s="135" t="str">
        <f>IFERROR(INDEX(القاعدة!J:J,MATCH(ahlamine!A715,القاعدة!$A:$A,0))," ")</f>
        <v xml:space="preserve"> </v>
      </c>
      <c r="K715" s="135" t="str">
        <f>IFERROR(INDEX(القاعدة!L:L,MATCH(ahlamine!A715,القاعدة!$A:$A,0))," ")</f>
        <v xml:space="preserve"> </v>
      </c>
      <c r="L715" s="136" t="str">
        <f t="shared" ref="L715:L778" si="39">IFERROR(AVERAGE(J715:K715),"")</f>
        <v/>
      </c>
      <c r="M715" s="31" t="str">
        <f t="shared" ref="M715:M778" si="40">IF(ISBLANK(L715)," ",IF(L715&lt;=2.5,"توبيخ",IF(AND(L715&gt;=2.51,L715&lt;=3),"إنذار",IF(AND(L715&gt;=3.001,L715&lt;=4),"تنبيه",IF(AND(L715&gt;=6,L715&lt;=6.99),"لوحة الشرف",IF(AND(L715&gt;=7,L715&lt;=7.99),"تشجيع",IF(AND(L715&gt;=8,L715&lt;=9.99),"تنويه","")))))))</f>
        <v/>
      </c>
      <c r="N715" s="141" t="str">
        <f>IFERROR(RANK(L715,ahlamine31)+COUNTIF($L$10:L715,L715)-1," ")</f>
        <v xml:space="preserve"> </v>
      </c>
      <c r="O715" s="141">
        <v>706</v>
      </c>
      <c r="P715" s="137"/>
    </row>
    <row r="716" spans="1:16" x14ac:dyDescent="0.3">
      <c r="A716" s="140" t="str">
        <f t="shared" si="38"/>
        <v>أهلامين_707</v>
      </c>
      <c r="B716" s="30" t="str">
        <f>C716&amp;"_"&amp;COUNTIF($C$10:$C$10:C716,C716)</f>
        <v xml:space="preserve"> _317</v>
      </c>
      <c r="C716" s="131" t="str">
        <f>IFERROR(INDEX(القاعدة!C:C,MATCH(ahlamine!A716,القاعدة!$A:$A,0))," ")</f>
        <v xml:space="preserve"> </v>
      </c>
      <c r="D716" s="131" t="str">
        <f>IFERROR(INDEX(القاعدة!D:D,MATCH(ahlamine!A716,القاعدة!$A:$A,0))," ")</f>
        <v xml:space="preserve"> </v>
      </c>
      <c r="E716" s="131" t="str">
        <f>IFERROR(INDEX(القاعدة!E:E,MATCH(ahlamine!A716,القاعدة!$A:$A,0))," ")</f>
        <v xml:space="preserve"> </v>
      </c>
      <c r="F716" s="131" t="str">
        <f>IFERROR(INDEX(القاعدة!F:F,MATCH(ahlamine!A716,القاعدة!$A:$A,0))," ")</f>
        <v xml:space="preserve"> </v>
      </c>
      <c r="G716" s="131" t="str">
        <f>IFERROR(INDEX(القاعدة!G:G,MATCH(ahlamine!A716,القاعدة!$A:$A,0))," ")</f>
        <v xml:space="preserve"> </v>
      </c>
      <c r="H716" s="131" t="str">
        <f>IFERROR(INDEX(القاعدة!H:H,MATCH(ahlamine!A716,القاعدة!$A:$A,0))," ")</f>
        <v xml:space="preserve"> </v>
      </c>
      <c r="I716" s="131" t="str">
        <f>IFERROR(INDEX(القاعدة!I:I,MATCH(ahlamine!A716,القاعدة!$A:$A,0))," ")</f>
        <v xml:space="preserve"> </v>
      </c>
      <c r="J716" s="135" t="str">
        <f>IFERROR(INDEX(القاعدة!J:J,MATCH(ahlamine!A716,القاعدة!$A:$A,0))," ")</f>
        <v xml:space="preserve"> </v>
      </c>
      <c r="K716" s="135" t="str">
        <f>IFERROR(INDEX(القاعدة!L:L,MATCH(ahlamine!A716,القاعدة!$A:$A,0))," ")</f>
        <v xml:space="preserve"> </v>
      </c>
      <c r="L716" s="136" t="str">
        <f t="shared" si="39"/>
        <v/>
      </c>
      <c r="M716" s="31" t="str">
        <f t="shared" si="40"/>
        <v/>
      </c>
      <c r="N716" s="141" t="str">
        <f>IFERROR(RANK(L716,ahlamine31)+COUNTIF($L$10:L716,L716)-1," ")</f>
        <v xml:space="preserve"> </v>
      </c>
      <c r="O716" s="141">
        <v>707</v>
      </c>
      <c r="P716" s="137"/>
    </row>
    <row r="717" spans="1:16" x14ac:dyDescent="0.3">
      <c r="A717" s="140" t="str">
        <f t="shared" si="38"/>
        <v>أهلامين_708</v>
      </c>
      <c r="B717" s="30" t="str">
        <f>C717&amp;"_"&amp;COUNTIF($C$10:$C$10:C717,C717)</f>
        <v xml:space="preserve"> _318</v>
      </c>
      <c r="C717" s="131" t="str">
        <f>IFERROR(INDEX(القاعدة!C:C,MATCH(ahlamine!A717,القاعدة!$A:$A,0))," ")</f>
        <v xml:space="preserve"> </v>
      </c>
      <c r="D717" s="131" t="str">
        <f>IFERROR(INDEX(القاعدة!D:D,MATCH(ahlamine!A717,القاعدة!$A:$A,0))," ")</f>
        <v xml:space="preserve"> </v>
      </c>
      <c r="E717" s="131" t="str">
        <f>IFERROR(INDEX(القاعدة!E:E,MATCH(ahlamine!A717,القاعدة!$A:$A,0))," ")</f>
        <v xml:space="preserve"> </v>
      </c>
      <c r="F717" s="131" t="str">
        <f>IFERROR(INDEX(القاعدة!F:F,MATCH(ahlamine!A717,القاعدة!$A:$A,0))," ")</f>
        <v xml:space="preserve"> </v>
      </c>
      <c r="G717" s="131" t="str">
        <f>IFERROR(INDEX(القاعدة!G:G,MATCH(ahlamine!A717,القاعدة!$A:$A,0))," ")</f>
        <v xml:space="preserve"> </v>
      </c>
      <c r="H717" s="131" t="str">
        <f>IFERROR(INDEX(القاعدة!H:H,MATCH(ahlamine!A717,القاعدة!$A:$A,0))," ")</f>
        <v xml:space="preserve"> </v>
      </c>
      <c r="I717" s="131" t="str">
        <f>IFERROR(INDEX(القاعدة!I:I,MATCH(ahlamine!A717,القاعدة!$A:$A,0))," ")</f>
        <v xml:space="preserve"> </v>
      </c>
      <c r="J717" s="135" t="str">
        <f>IFERROR(INDEX(القاعدة!J:J,MATCH(ahlamine!A717,القاعدة!$A:$A,0))," ")</f>
        <v xml:space="preserve"> </v>
      </c>
      <c r="K717" s="135" t="str">
        <f>IFERROR(INDEX(القاعدة!L:L,MATCH(ahlamine!A717,القاعدة!$A:$A,0))," ")</f>
        <v xml:space="preserve"> </v>
      </c>
      <c r="L717" s="136" t="str">
        <f t="shared" si="39"/>
        <v/>
      </c>
      <c r="M717" s="31" t="str">
        <f t="shared" si="40"/>
        <v/>
      </c>
      <c r="N717" s="141" t="str">
        <f>IFERROR(RANK(L717,ahlamine31)+COUNTIF($L$10:L717,L717)-1," ")</f>
        <v xml:space="preserve"> </v>
      </c>
      <c r="O717" s="141">
        <v>708</v>
      </c>
      <c r="P717" s="137"/>
    </row>
    <row r="718" spans="1:16" x14ac:dyDescent="0.3">
      <c r="A718" s="140" t="str">
        <f t="shared" si="38"/>
        <v>أهلامين_709</v>
      </c>
      <c r="B718" s="30" t="str">
        <f>C718&amp;"_"&amp;COUNTIF($C$10:$C$10:C718,C718)</f>
        <v xml:space="preserve"> _319</v>
      </c>
      <c r="C718" s="131" t="str">
        <f>IFERROR(INDEX(القاعدة!C:C,MATCH(ahlamine!A718,القاعدة!$A:$A,0))," ")</f>
        <v xml:space="preserve"> </v>
      </c>
      <c r="D718" s="131" t="str">
        <f>IFERROR(INDEX(القاعدة!D:D,MATCH(ahlamine!A718,القاعدة!$A:$A,0))," ")</f>
        <v xml:space="preserve"> </v>
      </c>
      <c r="E718" s="131" t="str">
        <f>IFERROR(INDEX(القاعدة!E:E,MATCH(ahlamine!A718,القاعدة!$A:$A,0))," ")</f>
        <v xml:space="preserve"> </v>
      </c>
      <c r="F718" s="131" t="str">
        <f>IFERROR(INDEX(القاعدة!F:F,MATCH(ahlamine!A718,القاعدة!$A:$A,0))," ")</f>
        <v xml:space="preserve"> </v>
      </c>
      <c r="G718" s="131" t="str">
        <f>IFERROR(INDEX(القاعدة!G:G,MATCH(ahlamine!A718,القاعدة!$A:$A,0))," ")</f>
        <v xml:space="preserve"> </v>
      </c>
      <c r="H718" s="131" t="str">
        <f>IFERROR(INDEX(القاعدة!H:H,MATCH(ahlamine!A718,القاعدة!$A:$A,0))," ")</f>
        <v xml:space="preserve"> </v>
      </c>
      <c r="I718" s="131" t="str">
        <f>IFERROR(INDEX(القاعدة!I:I,MATCH(ahlamine!A718,القاعدة!$A:$A,0))," ")</f>
        <v xml:space="preserve"> </v>
      </c>
      <c r="J718" s="135" t="str">
        <f>IFERROR(INDEX(القاعدة!J:J,MATCH(ahlamine!A718,القاعدة!$A:$A,0))," ")</f>
        <v xml:space="preserve"> </v>
      </c>
      <c r="K718" s="135" t="str">
        <f>IFERROR(INDEX(القاعدة!L:L,MATCH(ahlamine!A718,القاعدة!$A:$A,0))," ")</f>
        <v xml:space="preserve"> </v>
      </c>
      <c r="L718" s="136" t="str">
        <f t="shared" si="39"/>
        <v/>
      </c>
      <c r="M718" s="31" t="str">
        <f t="shared" si="40"/>
        <v/>
      </c>
      <c r="N718" s="141" t="str">
        <f>IFERROR(RANK(L718,ahlamine31)+COUNTIF($L$10:L718,L718)-1," ")</f>
        <v xml:space="preserve"> </v>
      </c>
      <c r="O718" s="141">
        <v>709</v>
      </c>
      <c r="P718" s="137"/>
    </row>
    <row r="719" spans="1:16" x14ac:dyDescent="0.3">
      <c r="A719" s="140" t="str">
        <f t="shared" si="38"/>
        <v>أهلامين_710</v>
      </c>
      <c r="B719" s="30" t="str">
        <f>C719&amp;"_"&amp;COUNTIF($C$10:$C$10:C719,C719)</f>
        <v xml:space="preserve"> _320</v>
      </c>
      <c r="C719" s="131" t="str">
        <f>IFERROR(INDEX(القاعدة!C:C,MATCH(ahlamine!A719,القاعدة!$A:$A,0))," ")</f>
        <v xml:space="preserve"> </v>
      </c>
      <c r="D719" s="131" t="str">
        <f>IFERROR(INDEX(القاعدة!D:D,MATCH(ahlamine!A719,القاعدة!$A:$A,0))," ")</f>
        <v xml:space="preserve"> </v>
      </c>
      <c r="E719" s="131" t="str">
        <f>IFERROR(INDEX(القاعدة!E:E,MATCH(ahlamine!A719,القاعدة!$A:$A,0))," ")</f>
        <v xml:space="preserve"> </v>
      </c>
      <c r="F719" s="131" t="str">
        <f>IFERROR(INDEX(القاعدة!F:F,MATCH(ahlamine!A719,القاعدة!$A:$A,0))," ")</f>
        <v xml:space="preserve"> </v>
      </c>
      <c r="G719" s="131" t="str">
        <f>IFERROR(INDEX(القاعدة!G:G,MATCH(ahlamine!A719,القاعدة!$A:$A,0))," ")</f>
        <v xml:space="preserve"> </v>
      </c>
      <c r="H719" s="131" t="str">
        <f>IFERROR(INDEX(القاعدة!H:H,MATCH(ahlamine!A719,القاعدة!$A:$A,0))," ")</f>
        <v xml:space="preserve"> </v>
      </c>
      <c r="I719" s="131" t="str">
        <f>IFERROR(INDEX(القاعدة!I:I,MATCH(ahlamine!A719,القاعدة!$A:$A,0))," ")</f>
        <v xml:space="preserve"> </v>
      </c>
      <c r="J719" s="135" t="str">
        <f>IFERROR(INDEX(القاعدة!J:J,MATCH(ahlamine!A719,القاعدة!$A:$A,0))," ")</f>
        <v xml:space="preserve"> </v>
      </c>
      <c r="K719" s="135" t="str">
        <f>IFERROR(INDEX(القاعدة!L:L,MATCH(ahlamine!A719,القاعدة!$A:$A,0))," ")</f>
        <v xml:space="preserve"> </v>
      </c>
      <c r="L719" s="136" t="str">
        <f t="shared" si="39"/>
        <v/>
      </c>
      <c r="M719" s="31" t="str">
        <f t="shared" si="40"/>
        <v/>
      </c>
      <c r="N719" s="141" t="str">
        <f>IFERROR(RANK(L719,ahlamine31)+COUNTIF($L$10:L719,L719)-1," ")</f>
        <v xml:space="preserve"> </v>
      </c>
      <c r="O719" s="141">
        <v>710</v>
      </c>
      <c r="P719" s="137"/>
    </row>
    <row r="720" spans="1:16" x14ac:dyDescent="0.3">
      <c r="A720" s="140" t="str">
        <f t="shared" si="38"/>
        <v>أهلامين_711</v>
      </c>
      <c r="B720" s="30" t="str">
        <f>C720&amp;"_"&amp;COUNTIF($C$10:$C$10:C720,C720)</f>
        <v xml:space="preserve"> _321</v>
      </c>
      <c r="C720" s="131" t="str">
        <f>IFERROR(INDEX(القاعدة!C:C,MATCH(ahlamine!A720,القاعدة!$A:$A,0))," ")</f>
        <v xml:space="preserve"> </v>
      </c>
      <c r="D720" s="131" t="str">
        <f>IFERROR(INDEX(القاعدة!D:D,MATCH(ahlamine!A720,القاعدة!$A:$A,0))," ")</f>
        <v xml:space="preserve"> </v>
      </c>
      <c r="E720" s="131" t="str">
        <f>IFERROR(INDEX(القاعدة!E:E,MATCH(ahlamine!A720,القاعدة!$A:$A,0))," ")</f>
        <v xml:space="preserve"> </v>
      </c>
      <c r="F720" s="131" t="str">
        <f>IFERROR(INDEX(القاعدة!F:F,MATCH(ahlamine!A720,القاعدة!$A:$A,0))," ")</f>
        <v xml:space="preserve"> </v>
      </c>
      <c r="G720" s="131" t="str">
        <f>IFERROR(INDEX(القاعدة!G:G,MATCH(ahlamine!A720,القاعدة!$A:$A,0))," ")</f>
        <v xml:space="preserve"> </v>
      </c>
      <c r="H720" s="131" t="str">
        <f>IFERROR(INDEX(القاعدة!H:H,MATCH(ahlamine!A720,القاعدة!$A:$A,0))," ")</f>
        <v xml:space="preserve"> </v>
      </c>
      <c r="I720" s="131" t="str">
        <f>IFERROR(INDEX(القاعدة!I:I,MATCH(ahlamine!A720,القاعدة!$A:$A,0))," ")</f>
        <v xml:space="preserve"> </v>
      </c>
      <c r="J720" s="135" t="str">
        <f>IFERROR(INDEX(القاعدة!J:J,MATCH(ahlamine!A720,القاعدة!$A:$A,0))," ")</f>
        <v xml:space="preserve"> </v>
      </c>
      <c r="K720" s="135" t="str">
        <f>IFERROR(INDEX(القاعدة!L:L,MATCH(ahlamine!A720,القاعدة!$A:$A,0))," ")</f>
        <v xml:space="preserve"> </v>
      </c>
      <c r="L720" s="136" t="str">
        <f t="shared" si="39"/>
        <v/>
      </c>
      <c r="M720" s="31" t="str">
        <f t="shared" si="40"/>
        <v/>
      </c>
      <c r="N720" s="141" t="str">
        <f>IFERROR(RANK(L720,ahlamine31)+COUNTIF($L$10:L720,L720)-1," ")</f>
        <v xml:space="preserve"> </v>
      </c>
      <c r="O720" s="141">
        <v>711</v>
      </c>
      <c r="P720" s="137"/>
    </row>
    <row r="721" spans="1:16" x14ac:dyDescent="0.3">
      <c r="A721" s="140" t="str">
        <f t="shared" si="38"/>
        <v>أهلامين_712</v>
      </c>
      <c r="B721" s="30" t="str">
        <f>C721&amp;"_"&amp;COUNTIF($C$10:$C$10:C721,C721)</f>
        <v xml:space="preserve"> _322</v>
      </c>
      <c r="C721" s="131" t="str">
        <f>IFERROR(INDEX(القاعدة!C:C,MATCH(ahlamine!A721,القاعدة!$A:$A,0))," ")</f>
        <v xml:space="preserve"> </v>
      </c>
      <c r="D721" s="131" t="str">
        <f>IFERROR(INDEX(القاعدة!D:D,MATCH(ahlamine!A721,القاعدة!$A:$A,0))," ")</f>
        <v xml:space="preserve"> </v>
      </c>
      <c r="E721" s="131" t="str">
        <f>IFERROR(INDEX(القاعدة!E:E,MATCH(ahlamine!A721,القاعدة!$A:$A,0))," ")</f>
        <v xml:space="preserve"> </v>
      </c>
      <c r="F721" s="131" t="str">
        <f>IFERROR(INDEX(القاعدة!F:F,MATCH(ahlamine!A721,القاعدة!$A:$A,0))," ")</f>
        <v xml:space="preserve"> </v>
      </c>
      <c r="G721" s="131" t="str">
        <f>IFERROR(INDEX(القاعدة!G:G,MATCH(ahlamine!A721,القاعدة!$A:$A,0))," ")</f>
        <v xml:space="preserve"> </v>
      </c>
      <c r="H721" s="131" t="str">
        <f>IFERROR(INDEX(القاعدة!H:H,MATCH(ahlamine!A721,القاعدة!$A:$A,0))," ")</f>
        <v xml:space="preserve"> </v>
      </c>
      <c r="I721" s="131" t="str">
        <f>IFERROR(INDEX(القاعدة!I:I,MATCH(ahlamine!A721,القاعدة!$A:$A,0))," ")</f>
        <v xml:space="preserve"> </v>
      </c>
      <c r="J721" s="135" t="str">
        <f>IFERROR(INDEX(القاعدة!J:J,MATCH(ahlamine!A721,القاعدة!$A:$A,0))," ")</f>
        <v xml:space="preserve"> </v>
      </c>
      <c r="K721" s="135" t="str">
        <f>IFERROR(INDEX(القاعدة!L:L,MATCH(ahlamine!A721,القاعدة!$A:$A,0))," ")</f>
        <v xml:space="preserve"> </v>
      </c>
      <c r="L721" s="136" t="str">
        <f t="shared" si="39"/>
        <v/>
      </c>
      <c r="M721" s="31" t="str">
        <f t="shared" si="40"/>
        <v/>
      </c>
      <c r="N721" s="141" t="str">
        <f>IFERROR(RANK(L721,ahlamine31)+COUNTIF($L$10:L721,L721)-1," ")</f>
        <v xml:space="preserve"> </v>
      </c>
      <c r="O721" s="141">
        <v>712</v>
      </c>
      <c r="P721" s="137"/>
    </row>
    <row r="722" spans="1:16" x14ac:dyDescent="0.3">
      <c r="A722" s="140" t="str">
        <f t="shared" si="38"/>
        <v>أهلامين_713</v>
      </c>
      <c r="B722" s="30" t="str">
        <f>C722&amp;"_"&amp;COUNTIF($C$10:$C$10:C722,C722)</f>
        <v xml:space="preserve"> _323</v>
      </c>
      <c r="C722" s="131" t="str">
        <f>IFERROR(INDEX(القاعدة!C:C,MATCH(ahlamine!A722,القاعدة!$A:$A,0))," ")</f>
        <v xml:space="preserve"> </v>
      </c>
      <c r="D722" s="131" t="str">
        <f>IFERROR(INDEX(القاعدة!D:D,MATCH(ahlamine!A722,القاعدة!$A:$A,0))," ")</f>
        <v xml:space="preserve"> </v>
      </c>
      <c r="E722" s="131" t="str">
        <f>IFERROR(INDEX(القاعدة!E:E,MATCH(ahlamine!A722,القاعدة!$A:$A,0))," ")</f>
        <v xml:space="preserve"> </v>
      </c>
      <c r="F722" s="131" t="str">
        <f>IFERROR(INDEX(القاعدة!F:F,MATCH(ahlamine!A722,القاعدة!$A:$A,0))," ")</f>
        <v xml:space="preserve"> </v>
      </c>
      <c r="G722" s="131" t="str">
        <f>IFERROR(INDEX(القاعدة!G:G,MATCH(ahlamine!A722,القاعدة!$A:$A,0))," ")</f>
        <v xml:space="preserve"> </v>
      </c>
      <c r="H722" s="131" t="str">
        <f>IFERROR(INDEX(القاعدة!H:H,MATCH(ahlamine!A722,القاعدة!$A:$A,0))," ")</f>
        <v xml:space="preserve"> </v>
      </c>
      <c r="I722" s="131" t="str">
        <f>IFERROR(INDEX(القاعدة!I:I,MATCH(ahlamine!A722,القاعدة!$A:$A,0))," ")</f>
        <v xml:space="preserve"> </v>
      </c>
      <c r="J722" s="135" t="str">
        <f>IFERROR(INDEX(القاعدة!J:J,MATCH(ahlamine!A722,القاعدة!$A:$A,0))," ")</f>
        <v xml:space="preserve"> </v>
      </c>
      <c r="K722" s="135" t="str">
        <f>IFERROR(INDEX(القاعدة!L:L,MATCH(ahlamine!A722,القاعدة!$A:$A,0))," ")</f>
        <v xml:space="preserve"> </v>
      </c>
      <c r="L722" s="136" t="str">
        <f t="shared" si="39"/>
        <v/>
      </c>
      <c r="M722" s="31" t="str">
        <f t="shared" si="40"/>
        <v/>
      </c>
      <c r="N722" s="141" t="str">
        <f>IFERROR(RANK(L722,ahlamine31)+COUNTIF($L$10:L722,L722)-1," ")</f>
        <v xml:space="preserve"> </v>
      </c>
      <c r="O722" s="141">
        <v>713</v>
      </c>
      <c r="P722" s="137"/>
    </row>
    <row r="723" spans="1:16" x14ac:dyDescent="0.3">
      <c r="A723" s="140" t="str">
        <f t="shared" si="38"/>
        <v>أهلامين_714</v>
      </c>
      <c r="B723" s="30" t="str">
        <f>C723&amp;"_"&amp;COUNTIF($C$10:$C$10:C723,C723)</f>
        <v xml:space="preserve"> _324</v>
      </c>
      <c r="C723" s="131" t="str">
        <f>IFERROR(INDEX(القاعدة!C:C,MATCH(ahlamine!A723,القاعدة!$A:$A,0))," ")</f>
        <v xml:space="preserve"> </v>
      </c>
      <c r="D723" s="131" t="str">
        <f>IFERROR(INDEX(القاعدة!D:D,MATCH(ahlamine!A723,القاعدة!$A:$A,0))," ")</f>
        <v xml:space="preserve"> </v>
      </c>
      <c r="E723" s="131" t="str">
        <f>IFERROR(INDEX(القاعدة!E:E,MATCH(ahlamine!A723,القاعدة!$A:$A,0))," ")</f>
        <v xml:space="preserve"> </v>
      </c>
      <c r="F723" s="131" t="str">
        <f>IFERROR(INDEX(القاعدة!F:F,MATCH(ahlamine!A723,القاعدة!$A:$A,0))," ")</f>
        <v xml:space="preserve"> </v>
      </c>
      <c r="G723" s="131" t="str">
        <f>IFERROR(INDEX(القاعدة!G:G,MATCH(ahlamine!A723,القاعدة!$A:$A,0))," ")</f>
        <v xml:space="preserve"> </v>
      </c>
      <c r="H723" s="131" t="str">
        <f>IFERROR(INDEX(القاعدة!H:H,MATCH(ahlamine!A723,القاعدة!$A:$A,0))," ")</f>
        <v xml:space="preserve"> </v>
      </c>
      <c r="I723" s="131" t="str">
        <f>IFERROR(INDEX(القاعدة!I:I,MATCH(ahlamine!A723,القاعدة!$A:$A,0))," ")</f>
        <v xml:space="preserve"> </v>
      </c>
      <c r="J723" s="135" t="str">
        <f>IFERROR(INDEX(القاعدة!J:J,MATCH(ahlamine!A723,القاعدة!$A:$A,0))," ")</f>
        <v xml:space="preserve"> </v>
      </c>
      <c r="K723" s="135" t="str">
        <f>IFERROR(INDEX(القاعدة!L:L,MATCH(ahlamine!A723,القاعدة!$A:$A,0))," ")</f>
        <v xml:space="preserve"> </v>
      </c>
      <c r="L723" s="136" t="str">
        <f t="shared" si="39"/>
        <v/>
      </c>
      <c r="M723" s="31" t="str">
        <f t="shared" si="40"/>
        <v/>
      </c>
      <c r="N723" s="141" t="str">
        <f>IFERROR(RANK(L723,ahlamine31)+COUNTIF($L$10:L723,L723)-1," ")</f>
        <v xml:space="preserve"> </v>
      </c>
      <c r="O723" s="141">
        <v>714</v>
      </c>
      <c r="P723" s="137"/>
    </row>
    <row r="724" spans="1:16" x14ac:dyDescent="0.3">
      <c r="A724" s="140" t="str">
        <f t="shared" si="38"/>
        <v>أهلامين_715</v>
      </c>
      <c r="B724" s="30" t="str">
        <f>C724&amp;"_"&amp;COUNTIF($C$10:$C$10:C724,C724)</f>
        <v xml:space="preserve"> _325</v>
      </c>
      <c r="C724" s="131" t="str">
        <f>IFERROR(INDEX(القاعدة!C:C,MATCH(ahlamine!A724,القاعدة!$A:$A,0))," ")</f>
        <v xml:space="preserve"> </v>
      </c>
      <c r="D724" s="131" t="str">
        <f>IFERROR(INDEX(القاعدة!D:D,MATCH(ahlamine!A724,القاعدة!$A:$A,0))," ")</f>
        <v xml:space="preserve"> </v>
      </c>
      <c r="E724" s="131" t="str">
        <f>IFERROR(INDEX(القاعدة!E:E,MATCH(ahlamine!A724,القاعدة!$A:$A,0))," ")</f>
        <v xml:space="preserve"> </v>
      </c>
      <c r="F724" s="131" t="str">
        <f>IFERROR(INDEX(القاعدة!F:F,MATCH(ahlamine!A724,القاعدة!$A:$A,0))," ")</f>
        <v xml:space="preserve"> </v>
      </c>
      <c r="G724" s="131" t="str">
        <f>IFERROR(INDEX(القاعدة!G:G,MATCH(ahlamine!A724,القاعدة!$A:$A,0))," ")</f>
        <v xml:space="preserve"> </v>
      </c>
      <c r="H724" s="131" t="str">
        <f>IFERROR(INDEX(القاعدة!H:H,MATCH(ahlamine!A724,القاعدة!$A:$A,0))," ")</f>
        <v xml:space="preserve"> </v>
      </c>
      <c r="I724" s="131" t="str">
        <f>IFERROR(INDEX(القاعدة!I:I,MATCH(ahlamine!A724,القاعدة!$A:$A,0))," ")</f>
        <v xml:space="preserve"> </v>
      </c>
      <c r="J724" s="135" t="str">
        <f>IFERROR(INDEX(القاعدة!J:J,MATCH(ahlamine!A724,القاعدة!$A:$A,0))," ")</f>
        <v xml:space="preserve"> </v>
      </c>
      <c r="K724" s="135" t="str">
        <f>IFERROR(INDEX(القاعدة!L:L,MATCH(ahlamine!A724,القاعدة!$A:$A,0))," ")</f>
        <v xml:space="preserve"> </v>
      </c>
      <c r="L724" s="136" t="str">
        <f t="shared" si="39"/>
        <v/>
      </c>
      <c r="M724" s="31" t="str">
        <f t="shared" si="40"/>
        <v/>
      </c>
      <c r="N724" s="141" t="str">
        <f>IFERROR(RANK(L724,ahlamine31)+COUNTIF($L$10:L724,L724)-1," ")</f>
        <v xml:space="preserve"> </v>
      </c>
      <c r="O724" s="141">
        <v>715</v>
      </c>
      <c r="P724" s="137"/>
    </row>
    <row r="725" spans="1:16" x14ac:dyDescent="0.3">
      <c r="A725" s="140" t="str">
        <f t="shared" si="38"/>
        <v>أهلامين_716</v>
      </c>
      <c r="B725" s="30" t="str">
        <f>C725&amp;"_"&amp;COUNTIF($C$10:$C$10:C725,C725)</f>
        <v xml:space="preserve"> _326</v>
      </c>
      <c r="C725" s="131" t="str">
        <f>IFERROR(INDEX(القاعدة!C:C,MATCH(ahlamine!A725,القاعدة!$A:$A,0))," ")</f>
        <v xml:space="preserve"> </v>
      </c>
      <c r="D725" s="131" t="str">
        <f>IFERROR(INDEX(القاعدة!D:D,MATCH(ahlamine!A725,القاعدة!$A:$A,0))," ")</f>
        <v xml:space="preserve"> </v>
      </c>
      <c r="E725" s="131" t="str">
        <f>IFERROR(INDEX(القاعدة!E:E,MATCH(ahlamine!A725,القاعدة!$A:$A,0))," ")</f>
        <v xml:space="preserve"> </v>
      </c>
      <c r="F725" s="131" t="str">
        <f>IFERROR(INDEX(القاعدة!F:F,MATCH(ahlamine!A725,القاعدة!$A:$A,0))," ")</f>
        <v xml:space="preserve"> </v>
      </c>
      <c r="G725" s="131" t="str">
        <f>IFERROR(INDEX(القاعدة!G:G,MATCH(ahlamine!A725,القاعدة!$A:$A,0))," ")</f>
        <v xml:space="preserve"> </v>
      </c>
      <c r="H725" s="131" t="str">
        <f>IFERROR(INDEX(القاعدة!H:H,MATCH(ahlamine!A725,القاعدة!$A:$A,0))," ")</f>
        <v xml:space="preserve"> </v>
      </c>
      <c r="I725" s="131" t="str">
        <f>IFERROR(INDEX(القاعدة!I:I,MATCH(ahlamine!A725,القاعدة!$A:$A,0))," ")</f>
        <v xml:space="preserve"> </v>
      </c>
      <c r="J725" s="135" t="str">
        <f>IFERROR(INDEX(القاعدة!J:J,MATCH(ahlamine!A725,القاعدة!$A:$A,0))," ")</f>
        <v xml:space="preserve"> </v>
      </c>
      <c r="K725" s="135" t="str">
        <f>IFERROR(INDEX(القاعدة!L:L,MATCH(ahlamine!A725,القاعدة!$A:$A,0))," ")</f>
        <v xml:space="preserve"> </v>
      </c>
      <c r="L725" s="136" t="str">
        <f t="shared" si="39"/>
        <v/>
      </c>
      <c r="M725" s="31" t="str">
        <f t="shared" si="40"/>
        <v/>
      </c>
      <c r="N725" s="141" t="str">
        <f>IFERROR(RANK(L725,ahlamine31)+COUNTIF($L$10:L725,L725)-1," ")</f>
        <v xml:space="preserve"> </v>
      </c>
      <c r="O725" s="141">
        <v>716</v>
      </c>
      <c r="P725" s="137"/>
    </row>
    <row r="726" spans="1:16" x14ac:dyDescent="0.3">
      <c r="A726" s="140" t="str">
        <f t="shared" si="38"/>
        <v>أهلامين_717</v>
      </c>
      <c r="B726" s="30" t="str">
        <f>C726&amp;"_"&amp;COUNTIF($C$10:$C$10:C726,C726)</f>
        <v xml:space="preserve"> _327</v>
      </c>
      <c r="C726" s="131" t="str">
        <f>IFERROR(INDEX(القاعدة!C:C,MATCH(ahlamine!A726,القاعدة!$A:$A,0))," ")</f>
        <v xml:space="preserve"> </v>
      </c>
      <c r="D726" s="131" t="str">
        <f>IFERROR(INDEX(القاعدة!D:D,MATCH(ahlamine!A726,القاعدة!$A:$A,0))," ")</f>
        <v xml:space="preserve"> </v>
      </c>
      <c r="E726" s="131" t="str">
        <f>IFERROR(INDEX(القاعدة!E:E,MATCH(ahlamine!A726,القاعدة!$A:$A,0))," ")</f>
        <v xml:space="preserve"> </v>
      </c>
      <c r="F726" s="131" t="str">
        <f>IFERROR(INDEX(القاعدة!F:F,MATCH(ahlamine!A726,القاعدة!$A:$A,0))," ")</f>
        <v xml:space="preserve"> </v>
      </c>
      <c r="G726" s="131" t="str">
        <f>IFERROR(INDEX(القاعدة!G:G,MATCH(ahlamine!A726,القاعدة!$A:$A,0))," ")</f>
        <v xml:space="preserve"> </v>
      </c>
      <c r="H726" s="131" t="str">
        <f>IFERROR(INDEX(القاعدة!H:H,MATCH(ahlamine!A726,القاعدة!$A:$A,0))," ")</f>
        <v xml:space="preserve"> </v>
      </c>
      <c r="I726" s="131" t="str">
        <f>IFERROR(INDEX(القاعدة!I:I,MATCH(ahlamine!A726,القاعدة!$A:$A,0))," ")</f>
        <v xml:space="preserve"> </v>
      </c>
      <c r="J726" s="135" t="str">
        <f>IFERROR(INDEX(القاعدة!J:J,MATCH(ahlamine!A726,القاعدة!$A:$A,0))," ")</f>
        <v xml:space="preserve"> </v>
      </c>
      <c r="K726" s="135" t="str">
        <f>IFERROR(INDEX(القاعدة!L:L,MATCH(ahlamine!A726,القاعدة!$A:$A,0))," ")</f>
        <v xml:space="preserve"> </v>
      </c>
      <c r="L726" s="136" t="str">
        <f t="shared" si="39"/>
        <v/>
      </c>
      <c r="M726" s="31" t="str">
        <f t="shared" si="40"/>
        <v/>
      </c>
      <c r="N726" s="141" t="str">
        <f>IFERROR(RANK(L726,ahlamine31)+COUNTIF($L$10:L726,L726)-1," ")</f>
        <v xml:space="preserve"> </v>
      </c>
      <c r="O726" s="141">
        <v>717</v>
      </c>
      <c r="P726" s="137"/>
    </row>
    <row r="727" spans="1:16" x14ac:dyDescent="0.3">
      <c r="A727" s="140" t="str">
        <f t="shared" si="38"/>
        <v>أهلامين_718</v>
      </c>
      <c r="B727" s="30" t="str">
        <f>C727&amp;"_"&amp;COUNTIF($C$10:$C$10:C727,C727)</f>
        <v xml:space="preserve"> _328</v>
      </c>
      <c r="C727" s="131" t="str">
        <f>IFERROR(INDEX(القاعدة!C:C,MATCH(ahlamine!A727,القاعدة!$A:$A,0))," ")</f>
        <v xml:space="preserve"> </v>
      </c>
      <c r="D727" s="131" t="str">
        <f>IFERROR(INDEX(القاعدة!D:D,MATCH(ahlamine!A727,القاعدة!$A:$A,0))," ")</f>
        <v xml:space="preserve"> </v>
      </c>
      <c r="E727" s="131" t="str">
        <f>IFERROR(INDEX(القاعدة!E:E,MATCH(ahlamine!A727,القاعدة!$A:$A,0))," ")</f>
        <v xml:space="preserve"> </v>
      </c>
      <c r="F727" s="131" t="str">
        <f>IFERROR(INDEX(القاعدة!F:F,MATCH(ahlamine!A727,القاعدة!$A:$A,0))," ")</f>
        <v xml:space="preserve"> </v>
      </c>
      <c r="G727" s="131" t="str">
        <f>IFERROR(INDEX(القاعدة!G:G,MATCH(ahlamine!A727,القاعدة!$A:$A,0))," ")</f>
        <v xml:space="preserve"> </v>
      </c>
      <c r="H727" s="131" t="str">
        <f>IFERROR(INDEX(القاعدة!H:H,MATCH(ahlamine!A727,القاعدة!$A:$A,0))," ")</f>
        <v xml:space="preserve"> </v>
      </c>
      <c r="I727" s="131" t="str">
        <f>IFERROR(INDEX(القاعدة!I:I,MATCH(ahlamine!A727,القاعدة!$A:$A,0))," ")</f>
        <v xml:space="preserve"> </v>
      </c>
      <c r="J727" s="135" t="str">
        <f>IFERROR(INDEX(القاعدة!J:J,MATCH(ahlamine!A727,القاعدة!$A:$A,0))," ")</f>
        <v xml:space="preserve"> </v>
      </c>
      <c r="K727" s="135" t="str">
        <f>IFERROR(INDEX(القاعدة!L:L,MATCH(ahlamine!A727,القاعدة!$A:$A,0))," ")</f>
        <v xml:space="preserve"> </v>
      </c>
      <c r="L727" s="136" t="str">
        <f t="shared" si="39"/>
        <v/>
      </c>
      <c r="M727" s="31" t="str">
        <f t="shared" si="40"/>
        <v/>
      </c>
      <c r="N727" s="141" t="str">
        <f>IFERROR(RANK(L727,ahlamine31)+COUNTIF($L$10:L727,L727)-1," ")</f>
        <v xml:space="preserve"> </v>
      </c>
      <c r="O727" s="141">
        <v>718</v>
      </c>
      <c r="P727" s="137"/>
    </row>
    <row r="728" spans="1:16" x14ac:dyDescent="0.3">
      <c r="A728" s="140" t="str">
        <f t="shared" si="38"/>
        <v>أهلامين_719</v>
      </c>
      <c r="B728" s="30" t="str">
        <f>C728&amp;"_"&amp;COUNTIF($C$10:$C$10:C728,C728)</f>
        <v xml:space="preserve"> _329</v>
      </c>
      <c r="C728" s="131" t="str">
        <f>IFERROR(INDEX(القاعدة!C:C,MATCH(ahlamine!A728,القاعدة!$A:$A,0))," ")</f>
        <v xml:space="preserve"> </v>
      </c>
      <c r="D728" s="131" t="str">
        <f>IFERROR(INDEX(القاعدة!D:D,MATCH(ahlamine!A728,القاعدة!$A:$A,0))," ")</f>
        <v xml:space="preserve"> </v>
      </c>
      <c r="E728" s="131" t="str">
        <f>IFERROR(INDEX(القاعدة!E:E,MATCH(ahlamine!A728,القاعدة!$A:$A,0))," ")</f>
        <v xml:space="preserve"> </v>
      </c>
      <c r="F728" s="131" t="str">
        <f>IFERROR(INDEX(القاعدة!F:F,MATCH(ahlamine!A728,القاعدة!$A:$A,0))," ")</f>
        <v xml:space="preserve"> </v>
      </c>
      <c r="G728" s="131" t="str">
        <f>IFERROR(INDEX(القاعدة!G:G,MATCH(ahlamine!A728,القاعدة!$A:$A,0))," ")</f>
        <v xml:space="preserve"> </v>
      </c>
      <c r="H728" s="131" t="str">
        <f>IFERROR(INDEX(القاعدة!H:H,MATCH(ahlamine!A728,القاعدة!$A:$A,0))," ")</f>
        <v xml:space="preserve"> </v>
      </c>
      <c r="I728" s="131" t="str">
        <f>IFERROR(INDEX(القاعدة!I:I,MATCH(ahlamine!A728,القاعدة!$A:$A,0))," ")</f>
        <v xml:space="preserve"> </v>
      </c>
      <c r="J728" s="135" t="str">
        <f>IFERROR(INDEX(القاعدة!J:J,MATCH(ahlamine!A728,القاعدة!$A:$A,0))," ")</f>
        <v xml:space="preserve"> </v>
      </c>
      <c r="K728" s="135" t="str">
        <f>IFERROR(INDEX(القاعدة!L:L,MATCH(ahlamine!A728,القاعدة!$A:$A,0))," ")</f>
        <v xml:space="preserve"> </v>
      </c>
      <c r="L728" s="136" t="str">
        <f t="shared" si="39"/>
        <v/>
      </c>
      <c r="M728" s="31" t="str">
        <f t="shared" si="40"/>
        <v/>
      </c>
      <c r="N728" s="141" t="str">
        <f>IFERROR(RANK(L728,ahlamine31)+COUNTIF($L$10:L728,L728)-1," ")</f>
        <v xml:space="preserve"> </v>
      </c>
      <c r="O728" s="141">
        <v>719</v>
      </c>
      <c r="P728" s="137"/>
    </row>
    <row r="729" spans="1:16" x14ac:dyDescent="0.3">
      <c r="A729" s="140" t="str">
        <f t="shared" si="38"/>
        <v>أهلامين_720</v>
      </c>
      <c r="B729" s="30" t="str">
        <f>C729&amp;"_"&amp;COUNTIF($C$10:$C$10:C729,C729)</f>
        <v xml:space="preserve"> _330</v>
      </c>
      <c r="C729" s="131" t="str">
        <f>IFERROR(INDEX(القاعدة!C:C,MATCH(ahlamine!A729,القاعدة!$A:$A,0))," ")</f>
        <v xml:space="preserve"> </v>
      </c>
      <c r="D729" s="131" t="str">
        <f>IFERROR(INDEX(القاعدة!D:D,MATCH(ahlamine!A729,القاعدة!$A:$A,0))," ")</f>
        <v xml:space="preserve"> </v>
      </c>
      <c r="E729" s="131" t="str">
        <f>IFERROR(INDEX(القاعدة!E:E,MATCH(ahlamine!A729,القاعدة!$A:$A,0))," ")</f>
        <v xml:space="preserve"> </v>
      </c>
      <c r="F729" s="131" t="str">
        <f>IFERROR(INDEX(القاعدة!F:F,MATCH(ahlamine!A729,القاعدة!$A:$A,0))," ")</f>
        <v xml:space="preserve"> </v>
      </c>
      <c r="G729" s="131" t="str">
        <f>IFERROR(INDEX(القاعدة!G:G,MATCH(ahlamine!A729,القاعدة!$A:$A,0))," ")</f>
        <v xml:space="preserve"> </v>
      </c>
      <c r="H729" s="131" t="str">
        <f>IFERROR(INDEX(القاعدة!H:H,MATCH(ahlamine!A729,القاعدة!$A:$A,0))," ")</f>
        <v xml:space="preserve"> </v>
      </c>
      <c r="I729" s="131" t="str">
        <f>IFERROR(INDEX(القاعدة!I:I,MATCH(ahlamine!A729,القاعدة!$A:$A,0))," ")</f>
        <v xml:space="preserve"> </v>
      </c>
      <c r="J729" s="135" t="str">
        <f>IFERROR(INDEX(القاعدة!J:J,MATCH(ahlamine!A729,القاعدة!$A:$A,0))," ")</f>
        <v xml:space="preserve"> </v>
      </c>
      <c r="K729" s="135" t="str">
        <f>IFERROR(INDEX(القاعدة!L:L,MATCH(ahlamine!A729,القاعدة!$A:$A,0))," ")</f>
        <v xml:space="preserve"> </v>
      </c>
      <c r="L729" s="136" t="str">
        <f t="shared" si="39"/>
        <v/>
      </c>
      <c r="M729" s="31" t="str">
        <f t="shared" si="40"/>
        <v/>
      </c>
      <c r="N729" s="141" t="str">
        <f>IFERROR(RANK(L729,ahlamine31)+COUNTIF($L$10:L729,L729)-1," ")</f>
        <v xml:space="preserve"> </v>
      </c>
      <c r="O729" s="141">
        <v>720</v>
      </c>
      <c r="P729" s="137"/>
    </row>
    <row r="730" spans="1:16" x14ac:dyDescent="0.3">
      <c r="A730" s="140" t="str">
        <f t="shared" si="38"/>
        <v>أهلامين_721</v>
      </c>
      <c r="B730" s="30" t="str">
        <f>C730&amp;"_"&amp;COUNTIF($C$10:$C$10:C730,C730)</f>
        <v xml:space="preserve"> _331</v>
      </c>
      <c r="C730" s="131" t="str">
        <f>IFERROR(INDEX(القاعدة!C:C,MATCH(ahlamine!A730,القاعدة!$A:$A,0))," ")</f>
        <v xml:space="preserve"> </v>
      </c>
      <c r="D730" s="131" t="str">
        <f>IFERROR(INDEX(القاعدة!D:D,MATCH(ahlamine!A730,القاعدة!$A:$A,0))," ")</f>
        <v xml:space="preserve"> </v>
      </c>
      <c r="E730" s="131" t="str">
        <f>IFERROR(INDEX(القاعدة!E:E,MATCH(ahlamine!A730,القاعدة!$A:$A,0))," ")</f>
        <v xml:space="preserve"> </v>
      </c>
      <c r="F730" s="131" t="str">
        <f>IFERROR(INDEX(القاعدة!F:F,MATCH(ahlamine!A730,القاعدة!$A:$A,0))," ")</f>
        <v xml:space="preserve"> </v>
      </c>
      <c r="G730" s="131" t="str">
        <f>IFERROR(INDEX(القاعدة!G:G,MATCH(ahlamine!A730,القاعدة!$A:$A,0))," ")</f>
        <v xml:space="preserve"> </v>
      </c>
      <c r="H730" s="131" t="str">
        <f>IFERROR(INDEX(القاعدة!H:H,MATCH(ahlamine!A730,القاعدة!$A:$A,0))," ")</f>
        <v xml:space="preserve"> </v>
      </c>
      <c r="I730" s="131" t="str">
        <f>IFERROR(INDEX(القاعدة!I:I,MATCH(ahlamine!A730,القاعدة!$A:$A,0))," ")</f>
        <v xml:space="preserve"> </v>
      </c>
      <c r="J730" s="135" t="str">
        <f>IFERROR(INDEX(القاعدة!J:J,MATCH(ahlamine!A730,القاعدة!$A:$A,0))," ")</f>
        <v xml:space="preserve"> </v>
      </c>
      <c r="K730" s="135" t="str">
        <f>IFERROR(INDEX(القاعدة!L:L,MATCH(ahlamine!A730,القاعدة!$A:$A,0))," ")</f>
        <v xml:space="preserve"> </v>
      </c>
      <c r="L730" s="136" t="str">
        <f t="shared" si="39"/>
        <v/>
      </c>
      <c r="M730" s="31" t="str">
        <f t="shared" si="40"/>
        <v/>
      </c>
      <c r="N730" s="141" t="str">
        <f>IFERROR(RANK(L730,ahlamine31)+COUNTIF($L$10:L730,L730)-1," ")</f>
        <v xml:space="preserve"> </v>
      </c>
      <c r="O730" s="141">
        <v>721</v>
      </c>
      <c r="P730" s="137"/>
    </row>
    <row r="731" spans="1:16" x14ac:dyDescent="0.3">
      <c r="A731" s="140" t="str">
        <f t="shared" si="38"/>
        <v>أهلامين_722</v>
      </c>
      <c r="B731" s="30" t="str">
        <f>C731&amp;"_"&amp;COUNTIF($C$10:$C$10:C731,C731)</f>
        <v xml:space="preserve"> _332</v>
      </c>
      <c r="C731" s="131" t="str">
        <f>IFERROR(INDEX(القاعدة!C:C,MATCH(ahlamine!A731,القاعدة!$A:$A,0))," ")</f>
        <v xml:space="preserve"> </v>
      </c>
      <c r="D731" s="131" t="str">
        <f>IFERROR(INDEX(القاعدة!D:D,MATCH(ahlamine!A731,القاعدة!$A:$A,0))," ")</f>
        <v xml:space="preserve"> </v>
      </c>
      <c r="E731" s="131" t="str">
        <f>IFERROR(INDEX(القاعدة!E:E,MATCH(ahlamine!A731,القاعدة!$A:$A,0))," ")</f>
        <v xml:space="preserve"> </v>
      </c>
      <c r="F731" s="131" t="str">
        <f>IFERROR(INDEX(القاعدة!F:F,MATCH(ahlamine!A731,القاعدة!$A:$A,0))," ")</f>
        <v xml:space="preserve"> </v>
      </c>
      <c r="G731" s="131" t="str">
        <f>IFERROR(INDEX(القاعدة!G:G,MATCH(ahlamine!A731,القاعدة!$A:$A,0))," ")</f>
        <v xml:space="preserve"> </v>
      </c>
      <c r="H731" s="131" t="str">
        <f>IFERROR(INDEX(القاعدة!H:H,MATCH(ahlamine!A731,القاعدة!$A:$A,0))," ")</f>
        <v xml:space="preserve"> </v>
      </c>
      <c r="I731" s="131" t="str">
        <f>IFERROR(INDEX(القاعدة!I:I,MATCH(ahlamine!A731,القاعدة!$A:$A,0))," ")</f>
        <v xml:space="preserve"> </v>
      </c>
      <c r="J731" s="135" t="str">
        <f>IFERROR(INDEX(القاعدة!J:J,MATCH(ahlamine!A731,القاعدة!$A:$A,0))," ")</f>
        <v xml:space="preserve"> </v>
      </c>
      <c r="K731" s="135" t="str">
        <f>IFERROR(INDEX(القاعدة!L:L,MATCH(ahlamine!A731,القاعدة!$A:$A,0))," ")</f>
        <v xml:space="preserve"> </v>
      </c>
      <c r="L731" s="136" t="str">
        <f t="shared" si="39"/>
        <v/>
      </c>
      <c r="M731" s="31" t="str">
        <f t="shared" si="40"/>
        <v/>
      </c>
      <c r="N731" s="141" t="str">
        <f>IFERROR(RANK(L731,ahlamine31)+COUNTIF($L$10:L731,L731)-1," ")</f>
        <v xml:space="preserve"> </v>
      </c>
      <c r="O731" s="141">
        <v>722</v>
      </c>
      <c r="P731" s="137"/>
    </row>
    <row r="732" spans="1:16" x14ac:dyDescent="0.3">
      <c r="A732" s="140" t="str">
        <f t="shared" si="38"/>
        <v>أهلامين_723</v>
      </c>
      <c r="B732" s="30" t="str">
        <f>C732&amp;"_"&amp;COUNTIF($C$10:$C$10:C732,C732)</f>
        <v xml:space="preserve"> _333</v>
      </c>
      <c r="C732" s="131" t="str">
        <f>IFERROR(INDEX(القاعدة!C:C,MATCH(ahlamine!A732,القاعدة!$A:$A,0))," ")</f>
        <v xml:space="preserve"> </v>
      </c>
      <c r="D732" s="131" t="str">
        <f>IFERROR(INDEX(القاعدة!D:D,MATCH(ahlamine!A732,القاعدة!$A:$A,0))," ")</f>
        <v xml:space="preserve"> </v>
      </c>
      <c r="E732" s="131" t="str">
        <f>IFERROR(INDEX(القاعدة!E:E,MATCH(ahlamine!A732,القاعدة!$A:$A,0))," ")</f>
        <v xml:space="preserve"> </v>
      </c>
      <c r="F732" s="131" t="str">
        <f>IFERROR(INDEX(القاعدة!F:F,MATCH(ahlamine!A732,القاعدة!$A:$A,0))," ")</f>
        <v xml:space="preserve"> </v>
      </c>
      <c r="G732" s="131" t="str">
        <f>IFERROR(INDEX(القاعدة!G:G,MATCH(ahlamine!A732,القاعدة!$A:$A,0))," ")</f>
        <v xml:space="preserve"> </v>
      </c>
      <c r="H732" s="131" t="str">
        <f>IFERROR(INDEX(القاعدة!H:H,MATCH(ahlamine!A732,القاعدة!$A:$A,0))," ")</f>
        <v xml:space="preserve"> </v>
      </c>
      <c r="I732" s="131" t="str">
        <f>IFERROR(INDEX(القاعدة!I:I,MATCH(ahlamine!A732,القاعدة!$A:$A,0))," ")</f>
        <v xml:space="preserve"> </v>
      </c>
      <c r="J732" s="135" t="str">
        <f>IFERROR(INDEX(القاعدة!J:J,MATCH(ahlamine!A732,القاعدة!$A:$A,0))," ")</f>
        <v xml:space="preserve"> </v>
      </c>
      <c r="K732" s="135" t="str">
        <f>IFERROR(INDEX(القاعدة!L:L,MATCH(ahlamine!A732,القاعدة!$A:$A,0))," ")</f>
        <v xml:space="preserve"> </v>
      </c>
      <c r="L732" s="136" t="str">
        <f t="shared" si="39"/>
        <v/>
      </c>
      <c r="M732" s="31" t="str">
        <f t="shared" si="40"/>
        <v/>
      </c>
      <c r="N732" s="141" t="str">
        <f>IFERROR(RANK(L732,ahlamine31)+COUNTIF($L$10:L732,L732)-1," ")</f>
        <v xml:space="preserve"> </v>
      </c>
      <c r="O732" s="141">
        <v>723</v>
      </c>
      <c r="P732" s="137"/>
    </row>
    <row r="733" spans="1:16" x14ac:dyDescent="0.3">
      <c r="A733" s="140" t="str">
        <f t="shared" si="38"/>
        <v>أهلامين_724</v>
      </c>
      <c r="B733" s="30" t="str">
        <f>C733&amp;"_"&amp;COUNTIF($C$10:$C$10:C733,C733)</f>
        <v xml:space="preserve"> _334</v>
      </c>
      <c r="C733" s="131" t="str">
        <f>IFERROR(INDEX(القاعدة!C:C,MATCH(ahlamine!A733,القاعدة!$A:$A,0))," ")</f>
        <v xml:space="preserve"> </v>
      </c>
      <c r="D733" s="131" t="str">
        <f>IFERROR(INDEX(القاعدة!D:D,MATCH(ahlamine!A733,القاعدة!$A:$A,0))," ")</f>
        <v xml:space="preserve"> </v>
      </c>
      <c r="E733" s="131" t="str">
        <f>IFERROR(INDEX(القاعدة!E:E,MATCH(ahlamine!A733,القاعدة!$A:$A,0))," ")</f>
        <v xml:space="preserve"> </v>
      </c>
      <c r="F733" s="131" t="str">
        <f>IFERROR(INDEX(القاعدة!F:F,MATCH(ahlamine!A733,القاعدة!$A:$A,0))," ")</f>
        <v xml:space="preserve"> </v>
      </c>
      <c r="G733" s="131" t="str">
        <f>IFERROR(INDEX(القاعدة!G:G,MATCH(ahlamine!A733,القاعدة!$A:$A,0))," ")</f>
        <v xml:space="preserve"> </v>
      </c>
      <c r="H733" s="131" t="str">
        <f>IFERROR(INDEX(القاعدة!H:H,MATCH(ahlamine!A733,القاعدة!$A:$A,0))," ")</f>
        <v xml:space="preserve"> </v>
      </c>
      <c r="I733" s="131" t="str">
        <f>IFERROR(INDEX(القاعدة!I:I,MATCH(ahlamine!A733,القاعدة!$A:$A,0))," ")</f>
        <v xml:space="preserve"> </v>
      </c>
      <c r="J733" s="135" t="str">
        <f>IFERROR(INDEX(القاعدة!J:J,MATCH(ahlamine!A733,القاعدة!$A:$A,0))," ")</f>
        <v xml:space="preserve"> </v>
      </c>
      <c r="K733" s="135" t="str">
        <f>IFERROR(INDEX(القاعدة!L:L,MATCH(ahlamine!A733,القاعدة!$A:$A,0))," ")</f>
        <v xml:space="preserve"> </v>
      </c>
      <c r="L733" s="136" t="str">
        <f t="shared" si="39"/>
        <v/>
      </c>
      <c r="M733" s="31" t="str">
        <f t="shared" si="40"/>
        <v/>
      </c>
      <c r="N733" s="141" t="str">
        <f>IFERROR(RANK(L733,ahlamine31)+COUNTIF($L$10:L733,L733)-1," ")</f>
        <v xml:space="preserve"> </v>
      </c>
      <c r="O733" s="141">
        <v>724</v>
      </c>
      <c r="P733" s="137"/>
    </row>
    <row r="734" spans="1:16" x14ac:dyDescent="0.3">
      <c r="A734" s="140" t="str">
        <f t="shared" si="38"/>
        <v>أهلامين_725</v>
      </c>
      <c r="B734" s="30" t="str">
        <f>C734&amp;"_"&amp;COUNTIF($C$10:$C$10:C734,C734)</f>
        <v xml:space="preserve"> _335</v>
      </c>
      <c r="C734" s="131" t="str">
        <f>IFERROR(INDEX(القاعدة!C:C,MATCH(ahlamine!A734,القاعدة!$A:$A,0))," ")</f>
        <v xml:space="preserve"> </v>
      </c>
      <c r="D734" s="131" t="str">
        <f>IFERROR(INDEX(القاعدة!D:D,MATCH(ahlamine!A734,القاعدة!$A:$A,0))," ")</f>
        <v xml:space="preserve"> </v>
      </c>
      <c r="E734" s="131" t="str">
        <f>IFERROR(INDEX(القاعدة!E:E,MATCH(ahlamine!A734,القاعدة!$A:$A,0))," ")</f>
        <v xml:space="preserve"> </v>
      </c>
      <c r="F734" s="131" t="str">
        <f>IFERROR(INDEX(القاعدة!F:F,MATCH(ahlamine!A734,القاعدة!$A:$A,0))," ")</f>
        <v xml:space="preserve"> </v>
      </c>
      <c r="G734" s="131" t="str">
        <f>IFERROR(INDEX(القاعدة!G:G,MATCH(ahlamine!A734,القاعدة!$A:$A,0))," ")</f>
        <v xml:space="preserve"> </v>
      </c>
      <c r="H734" s="131" t="str">
        <f>IFERROR(INDEX(القاعدة!H:H,MATCH(ahlamine!A734,القاعدة!$A:$A,0))," ")</f>
        <v xml:space="preserve"> </v>
      </c>
      <c r="I734" s="131" t="str">
        <f>IFERROR(INDEX(القاعدة!I:I,MATCH(ahlamine!A734,القاعدة!$A:$A,0))," ")</f>
        <v xml:space="preserve"> </v>
      </c>
      <c r="J734" s="135" t="str">
        <f>IFERROR(INDEX(القاعدة!J:J,MATCH(ahlamine!A734,القاعدة!$A:$A,0))," ")</f>
        <v xml:space="preserve"> </v>
      </c>
      <c r="K734" s="135" t="str">
        <f>IFERROR(INDEX(القاعدة!L:L,MATCH(ahlamine!A734,القاعدة!$A:$A,0))," ")</f>
        <v xml:space="preserve"> </v>
      </c>
      <c r="L734" s="136" t="str">
        <f t="shared" si="39"/>
        <v/>
      </c>
      <c r="M734" s="31" t="str">
        <f t="shared" si="40"/>
        <v/>
      </c>
      <c r="N734" s="141" t="str">
        <f>IFERROR(RANK(L734,ahlamine31)+COUNTIF($L$10:L734,L734)-1," ")</f>
        <v xml:space="preserve"> </v>
      </c>
      <c r="O734" s="141">
        <v>725</v>
      </c>
      <c r="P734" s="137"/>
    </row>
    <row r="735" spans="1:16" x14ac:dyDescent="0.3">
      <c r="A735" s="140" t="str">
        <f t="shared" si="38"/>
        <v>أهلامين_726</v>
      </c>
      <c r="B735" s="30" t="str">
        <f>C735&amp;"_"&amp;COUNTIF($C$10:$C$10:C735,C735)</f>
        <v xml:space="preserve"> _336</v>
      </c>
      <c r="C735" s="131" t="str">
        <f>IFERROR(INDEX(القاعدة!C:C,MATCH(ahlamine!A735,القاعدة!$A:$A,0))," ")</f>
        <v xml:space="preserve"> </v>
      </c>
      <c r="D735" s="131" t="str">
        <f>IFERROR(INDEX(القاعدة!D:D,MATCH(ahlamine!A735,القاعدة!$A:$A,0))," ")</f>
        <v xml:space="preserve"> </v>
      </c>
      <c r="E735" s="131" t="str">
        <f>IFERROR(INDEX(القاعدة!E:E,MATCH(ahlamine!A735,القاعدة!$A:$A,0))," ")</f>
        <v xml:space="preserve"> </v>
      </c>
      <c r="F735" s="131" t="str">
        <f>IFERROR(INDEX(القاعدة!F:F,MATCH(ahlamine!A735,القاعدة!$A:$A,0))," ")</f>
        <v xml:space="preserve"> </v>
      </c>
      <c r="G735" s="131" t="str">
        <f>IFERROR(INDEX(القاعدة!G:G,MATCH(ahlamine!A735,القاعدة!$A:$A,0))," ")</f>
        <v xml:space="preserve"> </v>
      </c>
      <c r="H735" s="131" t="str">
        <f>IFERROR(INDEX(القاعدة!H:H,MATCH(ahlamine!A735,القاعدة!$A:$A,0))," ")</f>
        <v xml:space="preserve"> </v>
      </c>
      <c r="I735" s="131" t="str">
        <f>IFERROR(INDEX(القاعدة!I:I,MATCH(ahlamine!A735,القاعدة!$A:$A,0))," ")</f>
        <v xml:space="preserve"> </v>
      </c>
      <c r="J735" s="135" t="str">
        <f>IFERROR(INDEX(القاعدة!J:J,MATCH(ahlamine!A735,القاعدة!$A:$A,0))," ")</f>
        <v xml:space="preserve"> </v>
      </c>
      <c r="K735" s="135" t="str">
        <f>IFERROR(INDEX(القاعدة!L:L,MATCH(ahlamine!A735,القاعدة!$A:$A,0))," ")</f>
        <v xml:space="preserve"> </v>
      </c>
      <c r="L735" s="136" t="str">
        <f t="shared" si="39"/>
        <v/>
      </c>
      <c r="M735" s="31" t="str">
        <f t="shared" si="40"/>
        <v/>
      </c>
      <c r="N735" s="141" t="str">
        <f>IFERROR(RANK(L735,ahlamine31)+COUNTIF($L$10:L735,L735)-1," ")</f>
        <v xml:space="preserve"> </v>
      </c>
      <c r="O735" s="141">
        <v>726</v>
      </c>
      <c r="P735" s="137"/>
    </row>
    <row r="736" spans="1:16" x14ac:dyDescent="0.3">
      <c r="A736" s="140" t="str">
        <f t="shared" si="38"/>
        <v>أهلامين_727</v>
      </c>
      <c r="B736" s="30" t="str">
        <f>C736&amp;"_"&amp;COUNTIF($C$10:$C$10:C736,C736)</f>
        <v xml:space="preserve"> _337</v>
      </c>
      <c r="C736" s="131" t="str">
        <f>IFERROR(INDEX(القاعدة!C:C,MATCH(ahlamine!A736,القاعدة!$A:$A,0))," ")</f>
        <v xml:space="preserve"> </v>
      </c>
      <c r="D736" s="131" t="str">
        <f>IFERROR(INDEX(القاعدة!D:D,MATCH(ahlamine!A736,القاعدة!$A:$A,0))," ")</f>
        <v xml:space="preserve"> </v>
      </c>
      <c r="E736" s="131" t="str">
        <f>IFERROR(INDEX(القاعدة!E:E,MATCH(ahlamine!A736,القاعدة!$A:$A,0))," ")</f>
        <v xml:space="preserve"> </v>
      </c>
      <c r="F736" s="131" t="str">
        <f>IFERROR(INDEX(القاعدة!F:F,MATCH(ahlamine!A736,القاعدة!$A:$A,0))," ")</f>
        <v xml:space="preserve"> </v>
      </c>
      <c r="G736" s="131" t="str">
        <f>IFERROR(INDEX(القاعدة!G:G,MATCH(ahlamine!A736,القاعدة!$A:$A,0))," ")</f>
        <v xml:space="preserve"> </v>
      </c>
      <c r="H736" s="131" t="str">
        <f>IFERROR(INDEX(القاعدة!H:H,MATCH(ahlamine!A736,القاعدة!$A:$A,0))," ")</f>
        <v xml:space="preserve"> </v>
      </c>
      <c r="I736" s="131" t="str">
        <f>IFERROR(INDEX(القاعدة!I:I,MATCH(ahlamine!A736,القاعدة!$A:$A,0))," ")</f>
        <v xml:space="preserve"> </v>
      </c>
      <c r="J736" s="135" t="str">
        <f>IFERROR(INDEX(القاعدة!J:J,MATCH(ahlamine!A736,القاعدة!$A:$A,0))," ")</f>
        <v xml:space="preserve"> </v>
      </c>
      <c r="K736" s="135" t="str">
        <f>IFERROR(INDEX(القاعدة!L:L,MATCH(ahlamine!A736,القاعدة!$A:$A,0))," ")</f>
        <v xml:space="preserve"> </v>
      </c>
      <c r="L736" s="136" t="str">
        <f t="shared" si="39"/>
        <v/>
      </c>
      <c r="M736" s="31" t="str">
        <f t="shared" si="40"/>
        <v/>
      </c>
      <c r="N736" s="141" t="str">
        <f>IFERROR(RANK(L736,ahlamine31)+COUNTIF($L$10:L736,L736)-1," ")</f>
        <v xml:space="preserve"> </v>
      </c>
      <c r="O736" s="141">
        <v>727</v>
      </c>
      <c r="P736" s="137"/>
    </row>
    <row r="737" spans="1:16" x14ac:dyDescent="0.3">
      <c r="A737" s="140" t="str">
        <f t="shared" si="38"/>
        <v>أهلامين_728</v>
      </c>
      <c r="B737" s="30" t="str">
        <f>C737&amp;"_"&amp;COUNTIF($C$10:$C$10:C737,C737)</f>
        <v xml:space="preserve"> _338</v>
      </c>
      <c r="C737" s="131" t="str">
        <f>IFERROR(INDEX(القاعدة!C:C,MATCH(ahlamine!A737,القاعدة!$A:$A,0))," ")</f>
        <v xml:space="preserve"> </v>
      </c>
      <c r="D737" s="131" t="str">
        <f>IFERROR(INDEX(القاعدة!D:D,MATCH(ahlamine!A737,القاعدة!$A:$A,0))," ")</f>
        <v xml:space="preserve"> </v>
      </c>
      <c r="E737" s="131" t="str">
        <f>IFERROR(INDEX(القاعدة!E:E,MATCH(ahlamine!A737,القاعدة!$A:$A,0))," ")</f>
        <v xml:space="preserve"> </v>
      </c>
      <c r="F737" s="131" t="str">
        <f>IFERROR(INDEX(القاعدة!F:F,MATCH(ahlamine!A737,القاعدة!$A:$A,0))," ")</f>
        <v xml:space="preserve"> </v>
      </c>
      <c r="G737" s="131" t="str">
        <f>IFERROR(INDEX(القاعدة!G:G,MATCH(ahlamine!A737,القاعدة!$A:$A,0))," ")</f>
        <v xml:space="preserve"> </v>
      </c>
      <c r="H737" s="131" t="str">
        <f>IFERROR(INDEX(القاعدة!H:H,MATCH(ahlamine!A737,القاعدة!$A:$A,0))," ")</f>
        <v xml:space="preserve"> </v>
      </c>
      <c r="I737" s="131" t="str">
        <f>IFERROR(INDEX(القاعدة!I:I,MATCH(ahlamine!A737,القاعدة!$A:$A,0))," ")</f>
        <v xml:space="preserve"> </v>
      </c>
      <c r="J737" s="135" t="str">
        <f>IFERROR(INDEX(القاعدة!J:J,MATCH(ahlamine!A737,القاعدة!$A:$A,0))," ")</f>
        <v xml:space="preserve"> </v>
      </c>
      <c r="K737" s="135" t="str">
        <f>IFERROR(INDEX(القاعدة!L:L,MATCH(ahlamine!A737,القاعدة!$A:$A,0))," ")</f>
        <v xml:space="preserve"> </v>
      </c>
      <c r="L737" s="136" t="str">
        <f t="shared" si="39"/>
        <v/>
      </c>
      <c r="M737" s="31" t="str">
        <f t="shared" si="40"/>
        <v/>
      </c>
      <c r="N737" s="141" t="str">
        <f>IFERROR(RANK(L737,ahlamine31)+COUNTIF($L$10:L737,L737)-1," ")</f>
        <v xml:space="preserve"> </v>
      </c>
      <c r="O737" s="141">
        <v>728</v>
      </c>
      <c r="P737" s="137"/>
    </row>
    <row r="738" spans="1:16" x14ac:dyDescent="0.3">
      <c r="A738" s="140" t="str">
        <f t="shared" si="38"/>
        <v>أهلامين_729</v>
      </c>
      <c r="B738" s="30" t="str">
        <f>C738&amp;"_"&amp;COUNTIF($C$10:$C$10:C738,C738)</f>
        <v xml:space="preserve"> _339</v>
      </c>
      <c r="C738" s="131" t="str">
        <f>IFERROR(INDEX(القاعدة!C:C,MATCH(ahlamine!A738,القاعدة!$A:$A,0))," ")</f>
        <v xml:space="preserve"> </v>
      </c>
      <c r="D738" s="131" t="str">
        <f>IFERROR(INDEX(القاعدة!D:D,MATCH(ahlamine!A738,القاعدة!$A:$A,0))," ")</f>
        <v xml:space="preserve"> </v>
      </c>
      <c r="E738" s="131" t="str">
        <f>IFERROR(INDEX(القاعدة!E:E,MATCH(ahlamine!A738,القاعدة!$A:$A,0))," ")</f>
        <v xml:space="preserve"> </v>
      </c>
      <c r="F738" s="131" t="str">
        <f>IFERROR(INDEX(القاعدة!F:F,MATCH(ahlamine!A738,القاعدة!$A:$A,0))," ")</f>
        <v xml:space="preserve"> </v>
      </c>
      <c r="G738" s="131" t="str">
        <f>IFERROR(INDEX(القاعدة!G:G,MATCH(ahlamine!A738,القاعدة!$A:$A,0))," ")</f>
        <v xml:space="preserve"> </v>
      </c>
      <c r="H738" s="131" t="str">
        <f>IFERROR(INDEX(القاعدة!H:H,MATCH(ahlamine!A738,القاعدة!$A:$A,0))," ")</f>
        <v xml:space="preserve"> </v>
      </c>
      <c r="I738" s="131" t="str">
        <f>IFERROR(INDEX(القاعدة!I:I,MATCH(ahlamine!A738,القاعدة!$A:$A,0))," ")</f>
        <v xml:space="preserve"> </v>
      </c>
      <c r="J738" s="135" t="str">
        <f>IFERROR(INDEX(القاعدة!J:J,MATCH(ahlamine!A738,القاعدة!$A:$A,0))," ")</f>
        <v xml:space="preserve"> </v>
      </c>
      <c r="K738" s="135" t="str">
        <f>IFERROR(INDEX(القاعدة!L:L,MATCH(ahlamine!A738,القاعدة!$A:$A,0))," ")</f>
        <v xml:space="preserve"> </v>
      </c>
      <c r="L738" s="136" t="str">
        <f t="shared" si="39"/>
        <v/>
      </c>
      <c r="M738" s="31" t="str">
        <f t="shared" si="40"/>
        <v/>
      </c>
      <c r="N738" s="141" t="str">
        <f>IFERROR(RANK(L738,ahlamine31)+COUNTIF($L$10:L738,L738)-1," ")</f>
        <v xml:space="preserve"> </v>
      </c>
      <c r="O738" s="141">
        <v>729</v>
      </c>
      <c r="P738" s="137"/>
    </row>
    <row r="739" spans="1:16" x14ac:dyDescent="0.3">
      <c r="A739" s="140" t="str">
        <f t="shared" si="38"/>
        <v>أهلامين_730</v>
      </c>
      <c r="B739" s="30" t="str">
        <f>C739&amp;"_"&amp;COUNTIF($C$10:$C$10:C739,C739)</f>
        <v xml:space="preserve"> _340</v>
      </c>
      <c r="C739" s="131" t="str">
        <f>IFERROR(INDEX(القاعدة!C:C,MATCH(ahlamine!A739,القاعدة!$A:$A,0))," ")</f>
        <v xml:space="preserve"> </v>
      </c>
      <c r="D739" s="131" t="str">
        <f>IFERROR(INDEX(القاعدة!D:D,MATCH(ahlamine!A739,القاعدة!$A:$A,0))," ")</f>
        <v xml:space="preserve"> </v>
      </c>
      <c r="E739" s="131" t="str">
        <f>IFERROR(INDEX(القاعدة!E:E,MATCH(ahlamine!A739,القاعدة!$A:$A,0))," ")</f>
        <v xml:space="preserve"> </v>
      </c>
      <c r="F739" s="131" t="str">
        <f>IFERROR(INDEX(القاعدة!F:F,MATCH(ahlamine!A739,القاعدة!$A:$A,0))," ")</f>
        <v xml:space="preserve"> </v>
      </c>
      <c r="G739" s="131" t="str">
        <f>IFERROR(INDEX(القاعدة!G:G,MATCH(ahlamine!A739,القاعدة!$A:$A,0))," ")</f>
        <v xml:space="preserve"> </v>
      </c>
      <c r="H739" s="131" t="str">
        <f>IFERROR(INDEX(القاعدة!H:H,MATCH(ahlamine!A739,القاعدة!$A:$A,0))," ")</f>
        <v xml:space="preserve"> </v>
      </c>
      <c r="I739" s="131" t="str">
        <f>IFERROR(INDEX(القاعدة!I:I,MATCH(ahlamine!A739,القاعدة!$A:$A,0))," ")</f>
        <v xml:space="preserve"> </v>
      </c>
      <c r="J739" s="135" t="str">
        <f>IFERROR(INDEX(القاعدة!J:J,MATCH(ahlamine!A739,القاعدة!$A:$A,0))," ")</f>
        <v xml:space="preserve"> </v>
      </c>
      <c r="K739" s="135" t="str">
        <f>IFERROR(INDEX(القاعدة!L:L,MATCH(ahlamine!A739,القاعدة!$A:$A,0))," ")</f>
        <v xml:space="preserve"> </v>
      </c>
      <c r="L739" s="136" t="str">
        <f t="shared" si="39"/>
        <v/>
      </c>
      <c r="M739" s="31" t="str">
        <f t="shared" si="40"/>
        <v/>
      </c>
      <c r="N739" s="141" t="str">
        <f>IFERROR(RANK(L739,ahlamine31)+COUNTIF($L$10:L739,L739)-1," ")</f>
        <v xml:space="preserve"> </v>
      </c>
      <c r="O739" s="141">
        <v>730</v>
      </c>
      <c r="P739" s="137"/>
    </row>
    <row r="740" spans="1:16" x14ac:dyDescent="0.3">
      <c r="A740" s="140" t="str">
        <f t="shared" si="38"/>
        <v>أهلامين_731</v>
      </c>
      <c r="B740" s="30" t="str">
        <f>C740&amp;"_"&amp;COUNTIF($C$10:$C$10:C740,C740)</f>
        <v xml:space="preserve"> _341</v>
      </c>
      <c r="C740" s="131" t="str">
        <f>IFERROR(INDEX(القاعدة!C:C,MATCH(ahlamine!A740,القاعدة!$A:$A,0))," ")</f>
        <v xml:space="preserve"> </v>
      </c>
      <c r="D740" s="131" t="str">
        <f>IFERROR(INDEX(القاعدة!D:D,MATCH(ahlamine!A740,القاعدة!$A:$A,0))," ")</f>
        <v xml:space="preserve"> </v>
      </c>
      <c r="E740" s="131" t="str">
        <f>IFERROR(INDEX(القاعدة!E:E,MATCH(ahlamine!A740,القاعدة!$A:$A,0))," ")</f>
        <v xml:space="preserve"> </v>
      </c>
      <c r="F740" s="131" t="str">
        <f>IFERROR(INDEX(القاعدة!F:F,MATCH(ahlamine!A740,القاعدة!$A:$A,0))," ")</f>
        <v xml:space="preserve"> </v>
      </c>
      <c r="G740" s="131" t="str">
        <f>IFERROR(INDEX(القاعدة!G:G,MATCH(ahlamine!A740,القاعدة!$A:$A,0))," ")</f>
        <v xml:space="preserve"> </v>
      </c>
      <c r="H740" s="131" t="str">
        <f>IFERROR(INDEX(القاعدة!H:H,MATCH(ahlamine!A740,القاعدة!$A:$A,0))," ")</f>
        <v xml:space="preserve"> </v>
      </c>
      <c r="I740" s="131" t="str">
        <f>IFERROR(INDEX(القاعدة!I:I,MATCH(ahlamine!A740,القاعدة!$A:$A,0))," ")</f>
        <v xml:space="preserve"> </v>
      </c>
      <c r="J740" s="135" t="str">
        <f>IFERROR(INDEX(القاعدة!J:J,MATCH(ahlamine!A740,القاعدة!$A:$A,0))," ")</f>
        <v xml:space="preserve"> </v>
      </c>
      <c r="K740" s="135" t="str">
        <f>IFERROR(INDEX(القاعدة!L:L,MATCH(ahlamine!A740,القاعدة!$A:$A,0))," ")</f>
        <v xml:space="preserve"> </v>
      </c>
      <c r="L740" s="136" t="str">
        <f t="shared" si="39"/>
        <v/>
      </c>
      <c r="M740" s="31" t="str">
        <f t="shared" si="40"/>
        <v/>
      </c>
      <c r="N740" s="141" t="str">
        <f>IFERROR(RANK(L740,ahlamine31)+COUNTIF($L$10:L740,L740)-1," ")</f>
        <v xml:space="preserve"> </v>
      </c>
      <c r="O740" s="141">
        <v>731</v>
      </c>
      <c r="P740" s="137"/>
    </row>
    <row r="741" spans="1:16" x14ac:dyDescent="0.3">
      <c r="A741" s="140" t="str">
        <f t="shared" si="38"/>
        <v>أهلامين_732</v>
      </c>
      <c r="B741" s="30" t="str">
        <f>C741&amp;"_"&amp;COUNTIF($C$10:$C$10:C741,C741)</f>
        <v xml:space="preserve"> _342</v>
      </c>
      <c r="C741" s="131" t="str">
        <f>IFERROR(INDEX(القاعدة!C:C,MATCH(ahlamine!A741,القاعدة!$A:$A,0))," ")</f>
        <v xml:space="preserve"> </v>
      </c>
      <c r="D741" s="131" t="str">
        <f>IFERROR(INDEX(القاعدة!D:D,MATCH(ahlamine!A741,القاعدة!$A:$A,0))," ")</f>
        <v xml:space="preserve"> </v>
      </c>
      <c r="E741" s="131" t="str">
        <f>IFERROR(INDEX(القاعدة!E:E,MATCH(ahlamine!A741,القاعدة!$A:$A,0))," ")</f>
        <v xml:space="preserve"> </v>
      </c>
      <c r="F741" s="131" t="str">
        <f>IFERROR(INDEX(القاعدة!F:F,MATCH(ahlamine!A741,القاعدة!$A:$A,0))," ")</f>
        <v xml:space="preserve"> </v>
      </c>
      <c r="G741" s="131" t="str">
        <f>IFERROR(INDEX(القاعدة!G:G,MATCH(ahlamine!A741,القاعدة!$A:$A,0))," ")</f>
        <v xml:space="preserve"> </v>
      </c>
      <c r="H741" s="131" t="str">
        <f>IFERROR(INDEX(القاعدة!H:H,MATCH(ahlamine!A741,القاعدة!$A:$A,0))," ")</f>
        <v xml:space="preserve"> </v>
      </c>
      <c r="I741" s="131" t="str">
        <f>IFERROR(INDEX(القاعدة!I:I,MATCH(ahlamine!A741,القاعدة!$A:$A,0))," ")</f>
        <v xml:space="preserve"> </v>
      </c>
      <c r="J741" s="135" t="str">
        <f>IFERROR(INDEX(القاعدة!J:J,MATCH(ahlamine!A741,القاعدة!$A:$A,0))," ")</f>
        <v xml:space="preserve"> </v>
      </c>
      <c r="K741" s="135" t="str">
        <f>IFERROR(INDEX(القاعدة!L:L,MATCH(ahlamine!A741,القاعدة!$A:$A,0))," ")</f>
        <v xml:space="preserve"> </v>
      </c>
      <c r="L741" s="136" t="str">
        <f t="shared" si="39"/>
        <v/>
      </c>
      <c r="M741" s="31" t="str">
        <f t="shared" si="40"/>
        <v/>
      </c>
      <c r="N741" s="141" t="str">
        <f>IFERROR(RANK(L741,ahlamine31)+COUNTIF($L$10:L741,L741)-1," ")</f>
        <v xml:space="preserve"> </v>
      </c>
      <c r="O741" s="141">
        <v>732</v>
      </c>
      <c r="P741" s="137"/>
    </row>
    <row r="742" spans="1:16" x14ac:dyDescent="0.3">
      <c r="A742" s="140" t="str">
        <f t="shared" si="38"/>
        <v>أهلامين_733</v>
      </c>
      <c r="B742" s="30" t="str">
        <f>C742&amp;"_"&amp;COUNTIF($C$10:$C$10:C742,C742)</f>
        <v xml:space="preserve"> _343</v>
      </c>
      <c r="C742" s="131" t="str">
        <f>IFERROR(INDEX(القاعدة!C:C,MATCH(ahlamine!A742,القاعدة!$A:$A,0))," ")</f>
        <v xml:space="preserve"> </v>
      </c>
      <c r="D742" s="131" t="str">
        <f>IFERROR(INDEX(القاعدة!D:D,MATCH(ahlamine!A742,القاعدة!$A:$A,0))," ")</f>
        <v xml:space="preserve"> </v>
      </c>
      <c r="E742" s="131" t="str">
        <f>IFERROR(INDEX(القاعدة!E:E,MATCH(ahlamine!A742,القاعدة!$A:$A,0))," ")</f>
        <v xml:space="preserve"> </v>
      </c>
      <c r="F742" s="131" t="str">
        <f>IFERROR(INDEX(القاعدة!F:F,MATCH(ahlamine!A742,القاعدة!$A:$A,0))," ")</f>
        <v xml:space="preserve"> </v>
      </c>
      <c r="G742" s="131" t="str">
        <f>IFERROR(INDEX(القاعدة!G:G,MATCH(ahlamine!A742,القاعدة!$A:$A,0))," ")</f>
        <v xml:space="preserve"> </v>
      </c>
      <c r="H742" s="131" t="str">
        <f>IFERROR(INDEX(القاعدة!H:H,MATCH(ahlamine!A742,القاعدة!$A:$A,0))," ")</f>
        <v xml:space="preserve"> </v>
      </c>
      <c r="I742" s="131" t="str">
        <f>IFERROR(INDEX(القاعدة!I:I,MATCH(ahlamine!A742,القاعدة!$A:$A,0))," ")</f>
        <v xml:space="preserve"> </v>
      </c>
      <c r="J742" s="135" t="str">
        <f>IFERROR(INDEX(القاعدة!J:J,MATCH(ahlamine!A742,القاعدة!$A:$A,0))," ")</f>
        <v xml:space="preserve"> </v>
      </c>
      <c r="K742" s="135" t="str">
        <f>IFERROR(INDEX(القاعدة!L:L,MATCH(ahlamine!A742,القاعدة!$A:$A,0))," ")</f>
        <v xml:space="preserve"> </v>
      </c>
      <c r="L742" s="136" t="str">
        <f t="shared" si="39"/>
        <v/>
      </c>
      <c r="M742" s="31" t="str">
        <f t="shared" si="40"/>
        <v/>
      </c>
      <c r="N742" s="141" t="str">
        <f>IFERROR(RANK(L742,ahlamine31)+COUNTIF($L$10:L742,L742)-1," ")</f>
        <v xml:space="preserve"> </v>
      </c>
      <c r="O742" s="141">
        <v>733</v>
      </c>
      <c r="P742" s="137"/>
    </row>
    <row r="743" spans="1:16" x14ac:dyDescent="0.3">
      <c r="A743" s="140" t="str">
        <f t="shared" si="38"/>
        <v>أهلامين_734</v>
      </c>
      <c r="B743" s="30" t="str">
        <f>C743&amp;"_"&amp;COUNTIF($C$10:$C$10:C743,C743)</f>
        <v xml:space="preserve"> _344</v>
      </c>
      <c r="C743" s="131" t="str">
        <f>IFERROR(INDEX(القاعدة!C:C,MATCH(ahlamine!A743,القاعدة!$A:$A,0))," ")</f>
        <v xml:space="preserve"> </v>
      </c>
      <c r="D743" s="131" t="str">
        <f>IFERROR(INDEX(القاعدة!D:D,MATCH(ahlamine!A743,القاعدة!$A:$A,0))," ")</f>
        <v xml:space="preserve"> </v>
      </c>
      <c r="E743" s="131" t="str">
        <f>IFERROR(INDEX(القاعدة!E:E,MATCH(ahlamine!A743,القاعدة!$A:$A,0))," ")</f>
        <v xml:space="preserve"> </v>
      </c>
      <c r="F743" s="131" t="str">
        <f>IFERROR(INDEX(القاعدة!F:F,MATCH(ahlamine!A743,القاعدة!$A:$A,0))," ")</f>
        <v xml:space="preserve"> </v>
      </c>
      <c r="G743" s="131" t="str">
        <f>IFERROR(INDEX(القاعدة!G:G,MATCH(ahlamine!A743,القاعدة!$A:$A,0))," ")</f>
        <v xml:space="preserve"> </v>
      </c>
      <c r="H743" s="131" t="str">
        <f>IFERROR(INDEX(القاعدة!H:H,MATCH(ahlamine!A743,القاعدة!$A:$A,0))," ")</f>
        <v xml:space="preserve"> </v>
      </c>
      <c r="I743" s="131" t="str">
        <f>IFERROR(INDEX(القاعدة!I:I,MATCH(ahlamine!A743,القاعدة!$A:$A,0))," ")</f>
        <v xml:space="preserve"> </v>
      </c>
      <c r="J743" s="135" t="str">
        <f>IFERROR(INDEX(القاعدة!J:J,MATCH(ahlamine!A743,القاعدة!$A:$A,0))," ")</f>
        <v xml:space="preserve"> </v>
      </c>
      <c r="K743" s="135" t="str">
        <f>IFERROR(INDEX(القاعدة!L:L,MATCH(ahlamine!A743,القاعدة!$A:$A,0))," ")</f>
        <v xml:space="preserve"> </v>
      </c>
      <c r="L743" s="136" t="str">
        <f t="shared" si="39"/>
        <v/>
      </c>
      <c r="M743" s="31" t="str">
        <f t="shared" si="40"/>
        <v/>
      </c>
      <c r="N743" s="141" t="str">
        <f>IFERROR(RANK(L743,ahlamine31)+COUNTIF($L$10:L743,L743)-1," ")</f>
        <v xml:space="preserve"> </v>
      </c>
      <c r="O743" s="141">
        <v>734</v>
      </c>
      <c r="P743" s="137"/>
    </row>
    <row r="744" spans="1:16" x14ac:dyDescent="0.3">
      <c r="A744" s="140" t="str">
        <f t="shared" si="38"/>
        <v>أهلامين_735</v>
      </c>
      <c r="B744" s="30" t="str">
        <f>C744&amp;"_"&amp;COUNTIF($C$10:$C$10:C744,C744)</f>
        <v xml:space="preserve"> _345</v>
      </c>
      <c r="C744" s="131" t="str">
        <f>IFERROR(INDEX(القاعدة!C:C,MATCH(ahlamine!A744,القاعدة!$A:$A,0))," ")</f>
        <v xml:space="preserve"> </v>
      </c>
      <c r="D744" s="131" t="str">
        <f>IFERROR(INDEX(القاعدة!D:D,MATCH(ahlamine!A744,القاعدة!$A:$A,0))," ")</f>
        <v xml:space="preserve"> </v>
      </c>
      <c r="E744" s="131" t="str">
        <f>IFERROR(INDEX(القاعدة!E:E,MATCH(ahlamine!A744,القاعدة!$A:$A,0))," ")</f>
        <v xml:space="preserve"> </v>
      </c>
      <c r="F744" s="131" t="str">
        <f>IFERROR(INDEX(القاعدة!F:F,MATCH(ahlamine!A744,القاعدة!$A:$A,0))," ")</f>
        <v xml:space="preserve"> </v>
      </c>
      <c r="G744" s="131" t="str">
        <f>IFERROR(INDEX(القاعدة!G:G,MATCH(ahlamine!A744,القاعدة!$A:$A,0))," ")</f>
        <v xml:space="preserve"> </v>
      </c>
      <c r="H744" s="131" t="str">
        <f>IFERROR(INDEX(القاعدة!H:H,MATCH(ahlamine!A744,القاعدة!$A:$A,0))," ")</f>
        <v xml:space="preserve"> </v>
      </c>
      <c r="I744" s="131" t="str">
        <f>IFERROR(INDEX(القاعدة!I:I,MATCH(ahlamine!A744,القاعدة!$A:$A,0))," ")</f>
        <v xml:space="preserve"> </v>
      </c>
      <c r="J744" s="135" t="str">
        <f>IFERROR(INDEX(القاعدة!J:J,MATCH(ahlamine!A744,القاعدة!$A:$A,0))," ")</f>
        <v xml:space="preserve"> </v>
      </c>
      <c r="K744" s="135" t="str">
        <f>IFERROR(INDEX(القاعدة!L:L,MATCH(ahlamine!A744,القاعدة!$A:$A,0))," ")</f>
        <v xml:space="preserve"> </v>
      </c>
      <c r="L744" s="136" t="str">
        <f t="shared" si="39"/>
        <v/>
      </c>
      <c r="M744" s="31" t="str">
        <f t="shared" si="40"/>
        <v/>
      </c>
      <c r="N744" s="141" t="str">
        <f>IFERROR(RANK(L744,ahlamine31)+COUNTIF($L$10:L744,L744)-1," ")</f>
        <v xml:space="preserve"> </v>
      </c>
      <c r="O744" s="141">
        <v>735</v>
      </c>
      <c r="P744" s="137"/>
    </row>
    <row r="745" spans="1:16" x14ac:dyDescent="0.3">
      <c r="A745" s="140" t="str">
        <f t="shared" si="38"/>
        <v>أهلامين_736</v>
      </c>
      <c r="B745" s="30" t="str">
        <f>C745&amp;"_"&amp;COUNTIF($C$10:$C$10:C745,C745)</f>
        <v xml:space="preserve"> _346</v>
      </c>
      <c r="C745" s="131" t="str">
        <f>IFERROR(INDEX(القاعدة!C:C,MATCH(ahlamine!A745,القاعدة!$A:$A,0))," ")</f>
        <v xml:space="preserve"> </v>
      </c>
      <c r="D745" s="131" t="str">
        <f>IFERROR(INDEX(القاعدة!D:D,MATCH(ahlamine!A745,القاعدة!$A:$A,0))," ")</f>
        <v xml:space="preserve"> </v>
      </c>
      <c r="E745" s="131" t="str">
        <f>IFERROR(INDEX(القاعدة!E:E,MATCH(ahlamine!A745,القاعدة!$A:$A,0))," ")</f>
        <v xml:space="preserve"> </v>
      </c>
      <c r="F745" s="131" t="str">
        <f>IFERROR(INDEX(القاعدة!F:F,MATCH(ahlamine!A745,القاعدة!$A:$A,0))," ")</f>
        <v xml:space="preserve"> </v>
      </c>
      <c r="G745" s="131" t="str">
        <f>IFERROR(INDEX(القاعدة!G:G,MATCH(ahlamine!A745,القاعدة!$A:$A,0))," ")</f>
        <v xml:space="preserve"> </v>
      </c>
      <c r="H745" s="131" t="str">
        <f>IFERROR(INDEX(القاعدة!H:H,MATCH(ahlamine!A745,القاعدة!$A:$A,0))," ")</f>
        <v xml:space="preserve"> </v>
      </c>
      <c r="I745" s="131" t="str">
        <f>IFERROR(INDEX(القاعدة!I:I,MATCH(ahlamine!A745,القاعدة!$A:$A,0))," ")</f>
        <v xml:space="preserve"> </v>
      </c>
      <c r="J745" s="135" t="str">
        <f>IFERROR(INDEX(القاعدة!J:J,MATCH(ahlamine!A745,القاعدة!$A:$A,0))," ")</f>
        <v xml:space="preserve"> </v>
      </c>
      <c r="K745" s="135" t="str">
        <f>IFERROR(INDEX(القاعدة!L:L,MATCH(ahlamine!A745,القاعدة!$A:$A,0))," ")</f>
        <v xml:space="preserve"> </v>
      </c>
      <c r="L745" s="136" t="str">
        <f t="shared" si="39"/>
        <v/>
      </c>
      <c r="M745" s="31" t="str">
        <f t="shared" si="40"/>
        <v/>
      </c>
      <c r="N745" s="141" t="str">
        <f>IFERROR(RANK(L745,ahlamine31)+COUNTIF($L$10:L745,L745)-1," ")</f>
        <v xml:space="preserve"> </v>
      </c>
      <c r="O745" s="141">
        <v>736</v>
      </c>
      <c r="P745" s="137"/>
    </row>
    <row r="746" spans="1:16" x14ac:dyDescent="0.3">
      <c r="A746" s="140" t="str">
        <f t="shared" si="38"/>
        <v>أهلامين_737</v>
      </c>
      <c r="B746" s="30" t="str">
        <f>C746&amp;"_"&amp;COUNTIF($C$10:$C$10:C746,C746)</f>
        <v xml:space="preserve"> _347</v>
      </c>
      <c r="C746" s="131" t="str">
        <f>IFERROR(INDEX(القاعدة!C:C,MATCH(ahlamine!A746,القاعدة!$A:$A,0))," ")</f>
        <v xml:space="preserve"> </v>
      </c>
      <c r="D746" s="131" t="str">
        <f>IFERROR(INDEX(القاعدة!D:D,MATCH(ahlamine!A746,القاعدة!$A:$A,0))," ")</f>
        <v xml:space="preserve"> </v>
      </c>
      <c r="E746" s="131" t="str">
        <f>IFERROR(INDEX(القاعدة!E:E,MATCH(ahlamine!A746,القاعدة!$A:$A,0))," ")</f>
        <v xml:space="preserve"> </v>
      </c>
      <c r="F746" s="131" t="str">
        <f>IFERROR(INDEX(القاعدة!F:F,MATCH(ahlamine!A746,القاعدة!$A:$A,0))," ")</f>
        <v xml:space="preserve"> </v>
      </c>
      <c r="G746" s="131" t="str">
        <f>IFERROR(INDEX(القاعدة!G:G,MATCH(ahlamine!A746,القاعدة!$A:$A,0))," ")</f>
        <v xml:space="preserve"> </v>
      </c>
      <c r="H746" s="131" t="str">
        <f>IFERROR(INDEX(القاعدة!H:H,MATCH(ahlamine!A746,القاعدة!$A:$A,0))," ")</f>
        <v xml:space="preserve"> </v>
      </c>
      <c r="I746" s="131" t="str">
        <f>IFERROR(INDEX(القاعدة!I:I,MATCH(ahlamine!A746,القاعدة!$A:$A,0))," ")</f>
        <v xml:space="preserve"> </v>
      </c>
      <c r="J746" s="135" t="str">
        <f>IFERROR(INDEX(القاعدة!J:J,MATCH(ahlamine!A746,القاعدة!$A:$A,0))," ")</f>
        <v xml:space="preserve"> </v>
      </c>
      <c r="K746" s="135" t="str">
        <f>IFERROR(INDEX(القاعدة!L:L,MATCH(ahlamine!A746,القاعدة!$A:$A,0))," ")</f>
        <v xml:space="preserve"> </v>
      </c>
      <c r="L746" s="136" t="str">
        <f t="shared" si="39"/>
        <v/>
      </c>
      <c r="M746" s="31" t="str">
        <f t="shared" si="40"/>
        <v/>
      </c>
      <c r="N746" s="141" t="str">
        <f>IFERROR(RANK(L746,ahlamine31)+COUNTIF($L$10:L746,L746)-1," ")</f>
        <v xml:space="preserve"> </v>
      </c>
      <c r="O746" s="141">
        <v>737</v>
      </c>
      <c r="P746" s="137"/>
    </row>
    <row r="747" spans="1:16" x14ac:dyDescent="0.3">
      <c r="A747" s="140" t="str">
        <f t="shared" si="38"/>
        <v>أهلامين_738</v>
      </c>
      <c r="B747" s="30" t="str">
        <f>C747&amp;"_"&amp;COUNTIF($C$10:$C$10:C747,C747)</f>
        <v xml:space="preserve"> _348</v>
      </c>
      <c r="C747" s="131" t="str">
        <f>IFERROR(INDEX(القاعدة!C:C,MATCH(ahlamine!A747,القاعدة!$A:$A,0))," ")</f>
        <v xml:space="preserve"> </v>
      </c>
      <c r="D747" s="131" t="str">
        <f>IFERROR(INDEX(القاعدة!D:D,MATCH(ahlamine!A747,القاعدة!$A:$A,0))," ")</f>
        <v xml:space="preserve"> </v>
      </c>
      <c r="E747" s="131" t="str">
        <f>IFERROR(INDEX(القاعدة!E:E,MATCH(ahlamine!A747,القاعدة!$A:$A,0))," ")</f>
        <v xml:space="preserve"> </v>
      </c>
      <c r="F747" s="131" t="str">
        <f>IFERROR(INDEX(القاعدة!F:F,MATCH(ahlamine!A747,القاعدة!$A:$A,0))," ")</f>
        <v xml:space="preserve"> </v>
      </c>
      <c r="G747" s="131" t="str">
        <f>IFERROR(INDEX(القاعدة!G:G,MATCH(ahlamine!A747,القاعدة!$A:$A,0))," ")</f>
        <v xml:space="preserve"> </v>
      </c>
      <c r="H747" s="131" t="str">
        <f>IFERROR(INDEX(القاعدة!H:H,MATCH(ahlamine!A747,القاعدة!$A:$A,0))," ")</f>
        <v xml:space="preserve"> </v>
      </c>
      <c r="I747" s="131" t="str">
        <f>IFERROR(INDEX(القاعدة!I:I,MATCH(ahlamine!A747,القاعدة!$A:$A,0))," ")</f>
        <v xml:space="preserve"> </v>
      </c>
      <c r="J747" s="135" t="str">
        <f>IFERROR(INDEX(القاعدة!J:J,MATCH(ahlamine!A747,القاعدة!$A:$A,0))," ")</f>
        <v xml:space="preserve"> </v>
      </c>
      <c r="K747" s="135" t="str">
        <f>IFERROR(INDEX(القاعدة!L:L,MATCH(ahlamine!A747,القاعدة!$A:$A,0))," ")</f>
        <v xml:space="preserve"> </v>
      </c>
      <c r="L747" s="136" t="str">
        <f t="shared" si="39"/>
        <v/>
      </c>
      <c r="M747" s="31" t="str">
        <f t="shared" si="40"/>
        <v/>
      </c>
      <c r="N747" s="141" t="str">
        <f>IFERROR(RANK(L747,ahlamine31)+COUNTIF($L$10:L747,L747)-1," ")</f>
        <v xml:space="preserve"> </v>
      </c>
      <c r="O747" s="141">
        <v>738</v>
      </c>
      <c r="P747" s="137"/>
    </row>
    <row r="748" spans="1:16" x14ac:dyDescent="0.3">
      <c r="A748" s="140" t="str">
        <f t="shared" si="38"/>
        <v>أهلامين_739</v>
      </c>
      <c r="B748" s="30" t="str">
        <f>C748&amp;"_"&amp;COUNTIF($C$10:$C$10:C748,C748)</f>
        <v xml:space="preserve"> _349</v>
      </c>
      <c r="C748" s="131" t="str">
        <f>IFERROR(INDEX(القاعدة!C:C,MATCH(ahlamine!A748,القاعدة!$A:$A,0))," ")</f>
        <v xml:space="preserve"> </v>
      </c>
      <c r="D748" s="131" t="str">
        <f>IFERROR(INDEX(القاعدة!D:D,MATCH(ahlamine!A748,القاعدة!$A:$A,0))," ")</f>
        <v xml:space="preserve"> </v>
      </c>
      <c r="E748" s="131" t="str">
        <f>IFERROR(INDEX(القاعدة!E:E,MATCH(ahlamine!A748,القاعدة!$A:$A,0))," ")</f>
        <v xml:space="preserve"> </v>
      </c>
      <c r="F748" s="131" t="str">
        <f>IFERROR(INDEX(القاعدة!F:F,MATCH(ahlamine!A748,القاعدة!$A:$A,0))," ")</f>
        <v xml:space="preserve"> </v>
      </c>
      <c r="G748" s="131" t="str">
        <f>IFERROR(INDEX(القاعدة!G:G,MATCH(ahlamine!A748,القاعدة!$A:$A,0))," ")</f>
        <v xml:space="preserve"> </v>
      </c>
      <c r="H748" s="131" t="str">
        <f>IFERROR(INDEX(القاعدة!H:H,MATCH(ahlamine!A748,القاعدة!$A:$A,0))," ")</f>
        <v xml:space="preserve"> </v>
      </c>
      <c r="I748" s="131" t="str">
        <f>IFERROR(INDEX(القاعدة!I:I,MATCH(ahlamine!A748,القاعدة!$A:$A,0))," ")</f>
        <v xml:space="preserve"> </v>
      </c>
      <c r="J748" s="135" t="str">
        <f>IFERROR(INDEX(القاعدة!J:J,MATCH(ahlamine!A748,القاعدة!$A:$A,0))," ")</f>
        <v xml:space="preserve"> </v>
      </c>
      <c r="K748" s="135" t="str">
        <f>IFERROR(INDEX(القاعدة!L:L,MATCH(ahlamine!A748,القاعدة!$A:$A,0))," ")</f>
        <v xml:space="preserve"> </v>
      </c>
      <c r="L748" s="136" t="str">
        <f t="shared" si="39"/>
        <v/>
      </c>
      <c r="M748" s="31" t="str">
        <f t="shared" si="40"/>
        <v/>
      </c>
      <c r="N748" s="141" t="str">
        <f>IFERROR(RANK(L748,ahlamine31)+COUNTIF($L$10:L748,L748)-1," ")</f>
        <v xml:space="preserve"> </v>
      </c>
      <c r="O748" s="141">
        <v>739</v>
      </c>
      <c r="P748" s="137"/>
    </row>
    <row r="749" spans="1:16" x14ac:dyDescent="0.3">
      <c r="A749" s="140" t="str">
        <f t="shared" si="38"/>
        <v>أهلامين_740</v>
      </c>
      <c r="B749" s="30" t="str">
        <f>C749&amp;"_"&amp;COUNTIF($C$10:$C$10:C749,C749)</f>
        <v xml:space="preserve"> _350</v>
      </c>
      <c r="C749" s="131" t="str">
        <f>IFERROR(INDEX(القاعدة!C:C,MATCH(ahlamine!A749,القاعدة!$A:$A,0))," ")</f>
        <v xml:space="preserve"> </v>
      </c>
      <c r="D749" s="131" t="str">
        <f>IFERROR(INDEX(القاعدة!D:D,MATCH(ahlamine!A749,القاعدة!$A:$A,0))," ")</f>
        <v xml:space="preserve"> </v>
      </c>
      <c r="E749" s="131" t="str">
        <f>IFERROR(INDEX(القاعدة!E:E,MATCH(ahlamine!A749,القاعدة!$A:$A,0))," ")</f>
        <v xml:space="preserve"> </v>
      </c>
      <c r="F749" s="131" t="str">
        <f>IFERROR(INDEX(القاعدة!F:F,MATCH(ahlamine!A749,القاعدة!$A:$A,0))," ")</f>
        <v xml:space="preserve"> </v>
      </c>
      <c r="G749" s="131" t="str">
        <f>IFERROR(INDEX(القاعدة!G:G,MATCH(ahlamine!A749,القاعدة!$A:$A,0))," ")</f>
        <v xml:space="preserve"> </v>
      </c>
      <c r="H749" s="131" t="str">
        <f>IFERROR(INDEX(القاعدة!H:H,MATCH(ahlamine!A749,القاعدة!$A:$A,0))," ")</f>
        <v xml:space="preserve"> </v>
      </c>
      <c r="I749" s="131" t="str">
        <f>IFERROR(INDEX(القاعدة!I:I,MATCH(ahlamine!A749,القاعدة!$A:$A,0))," ")</f>
        <v xml:space="preserve"> </v>
      </c>
      <c r="J749" s="135" t="str">
        <f>IFERROR(INDEX(القاعدة!J:J,MATCH(ahlamine!A749,القاعدة!$A:$A,0))," ")</f>
        <v xml:space="preserve"> </v>
      </c>
      <c r="K749" s="135" t="str">
        <f>IFERROR(INDEX(القاعدة!L:L,MATCH(ahlamine!A749,القاعدة!$A:$A,0))," ")</f>
        <v xml:space="preserve"> </v>
      </c>
      <c r="L749" s="136" t="str">
        <f t="shared" si="39"/>
        <v/>
      </c>
      <c r="M749" s="31" t="str">
        <f t="shared" si="40"/>
        <v/>
      </c>
      <c r="N749" s="141" t="str">
        <f>IFERROR(RANK(L749,ahlamine31)+COUNTIF($L$10:L749,L749)-1," ")</f>
        <v xml:space="preserve"> </v>
      </c>
      <c r="O749" s="141">
        <v>740</v>
      </c>
      <c r="P749" s="137"/>
    </row>
    <row r="750" spans="1:16" x14ac:dyDescent="0.3">
      <c r="A750" s="140" t="str">
        <f t="shared" si="38"/>
        <v>أهلامين_741</v>
      </c>
      <c r="B750" s="30" t="str">
        <f>C750&amp;"_"&amp;COUNTIF($C$10:$C$10:C750,C750)</f>
        <v xml:space="preserve"> _351</v>
      </c>
      <c r="C750" s="131" t="str">
        <f>IFERROR(INDEX(القاعدة!C:C,MATCH(ahlamine!A750,القاعدة!$A:$A,0))," ")</f>
        <v xml:space="preserve"> </v>
      </c>
      <c r="D750" s="131" t="str">
        <f>IFERROR(INDEX(القاعدة!D:D,MATCH(ahlamine!A750,القاعدة!$A:$A,0))," ")</f>
        <v xml:space="preserve"> </v>
      </c>
      <c r="E750" s="131" t="str">
        <f>IFERROR(INDEX(القاعدة!E:E,MATCH(ahlamine!A750,القاعدة!$A:$A,0))," ")</f>
        <v xml:space="preserve"> </v>
      </c>
      <c r="F750" s="131" t="str">
        <f>IFERROR(INDEX(القاعدة!F:F,MATCH(ahlamine!A750,القاعدة!$A:$A,0))," ")</f>
        <v xml:space="preserve"> </v>
      </c>
      <c r="G750" s="131" t="str">
        <f>IFERROR(INDEX(القاعدة!G:G,MATCH(ahlamine!A750,القاعدة!$A:$A,0))," ")</f>
        <v xml:space="preserve"> </v>
      </c>
      <c r="H750" s="131" t="str">
        <f>IFERROR(INDEX(القاعدة!H:H,MATCH(ahlamine!A750,القاعدة!$A:$A,0))," ")</f>
        <v xml:space="preserve"> </v>
      </c>
      <c r="I750" s="131" t="str">
        <f>IFERROR(INDEX(القاعدة!I:I,MATCH(ahlamine!A750,القاعدة!$A:$A,0))," ")</f>
        <v xml:space="preserve"> </v>
      </c>
      <c r="J750" s="135" t="str">
        <f>IFERROR(INDEX(القاعدة!J:J,MATCH(ahlamine!A750,القاعدة!$A:$A,0))," ")</f>
        <v xml:space="preserve"> </v>
      </c>
      <c r="K750" s="135" t="str">
        <f>IFERROR(INDEX(القاعدة!L:L,MATCH(ahlamine!A750,القاعدة!$A:$A,0))," ")</f>
        <v xml:space="preserve"> </v>
      </c>
      <c r="L750" s="136" t="str">
        <f t="shared" si="39"/>
        <v/>
      </c>
      <c r="M750" s="31" t="str">
        <f t="shared" si="40"/>
        <v/>
      </c>
      <c r="N750" s="141" t="str">
        <f>IFERROR(RANK(L750,ahlamine31)+COUNTIF($L$10:L750,L750)-1," ")</f>
        <v xml:space="preserve"> </v>
      </c>
      <c r="O750" s="141">
        <v>741</v>
      </c>
      <c r="P750" s="137"/>
    </row>
    <row r="751" spans="1:16" x14ac:dyDescent="0.3">
      <c r="A751" s="140" t="str">
        <f t="shared" si="38"/>
        <v>أهلامين_742</v>
      </c>
      <c r="B751" s="30" t="str">
        <f>C751&amp;"_"&amp;COUNTIF($C$10:$C$10:C751,C751)</f>
        <v xml:space="preserve"> _352</v>
      </c>
      <c r="C751" s="131" t="str">
        <f>IFERROR(INDEX(القاعدة!C:C,MATCH(ahlamine!A751,القاعدة!$A:$A,0))," ")</f>
        <v xml:space="preserve"> </v>
      </c>
      <c r="D751" s="131" t="str">
        <f>IFERROR(INDEX(القاعدة!D:D,MATCH(ahlamine!A751,القاعدة!$A:$A,0))," ")</f>
        <v xml:space="preserve"> </v>
      </c>
      <c r="E751" s="131" t="str">
        <f>IFERROR(INDEX(القاعدة!E:E,MATCH(ahlamine!A751,القاعدة!$A:$A,0))," ")</f>
        <v xml:space="preserve"> </v>
      </c>
      <c r="F751" s="131" t="str">
        <f>IFERROR(INDEX(القاعدة!F:F,MATCH(ahlamine!A751,القاعدة!$A:$A,0))," ")</f>
        <v xml:space="preserve"> </v>
      </c>
      <c r="G751" s="131" t="str">
        <f>IFERROR(INDEX(القاعدة!G:G,MATCH(ahlamine!A751,القاعدة!$A:$A,0))," ")</f>
        <v xml:space="preserve"> </v>
      </c>
      <c r="H751" s="131" t="str">
        <f>IFERROR(INDEX(القاعدة!H:H,MATCH(ahlamine!A751,القاعدة!$A:$A,0))," ")</f>
        <v xml:space="preserve"> </v>
      </c>
      <c r="I751" s="131" t="str">
        <f>IFERROR(INDEX(القاعدة!I:I,MATCH(ahlamine!A751,القاعدة!$A:$A,0))," ")</f>
        <v xml:space="preserve"> </v>
      </c>
      <c r="J751" s="135" t="str">
        <f>IFERROR(INDEX(القاعدة!J:J,MATCH(ahlamine!A751,القاعدة!$A:$A,0))," ")</f>
        <v xml:space="preserve"> </v>
      </c>
      <c r="K751" s="135" t="str">
        <f>IFERROR(INDEX(القاعدة!L:L,MATCH(ahlamine!A751,القاعدة!$A:$A,0))," ")</f>
        <v xml:space="preserve"> </v>
      </c>
      <c r="L751" s="136" t="str">
        <f t="shared" si="39"/>
        <v/>
      </c>
      <c r="M751" s="31" t="str">
        <f t="shared" si="40"/>
        <v/>
      </c>
      <c r="N751" s="141" t="str">
        <f>IFERROR(RANK(L751,ahlamine31)+COUNTIF($L$10:L751,L751)-1," ")</f>
        <v xml:space="preserve"> </v>
      </c>
      <c r="O751" s="141">
        <v>742</v>
      </c>
      <c r="P751" s="137"/>
    </row>
    <row r="752" spans="1:16" x14ac:dyDescent="0.3">
      <c r="A752" s="140" t="str">
        <f t="shared" si="38"/>
        <v>أهلامين_743</v>
      </c>
      <c r="B752" s="30" t="str">
        <f>C752&amp;"_"&amp;COUNTIF($C$10:$C$10:C752,C752)</f>
        <v xml:space="preserve"> _353</v>
      </c>
      <c r="C752" s="131" t="str">
        <f>IFERROR(INDEX(القاعدة!C:C,MATCH(ahlamine!A752,القاعدة!$A:$A,0))," ")</f>
        <v xml:space="preserve"> </v>
      </c>
      <c r="D752" s="131" t="str">
        <f>IFERROR(INDEX(القاعدة!D:D,MATCH(ahlamine!A752,القاعدة!$A:$A,0))," ")</f>
        <v xml:space="preserve"> </v>
      </c>
      <c r="E752" s="131" t="str">
        <f>IFERROR(INDEX(القاعدة!E:E,MATCH(ahlamine!A752,القاعدة!$A:$A,0))," ")</f>
        <v xml:space="preserve"> </v>
      </c>
      <c r="F752" s="131" t="str">
        <f>IFERROR(INDEX(القاعدة!F:F,MATCH(ahlamine!A752,القاعدة!$A:$A,0))," ")</f>
        <v xml:space="preserve"> </v>
      </c>
      <c r="G752" s="131" t="str">
        <f>IFERROR(INDEX(القاعدة!G:G,MATCH(ahlamine!A752,القاعدة!$A:$A,0))," ")</f>
        <v xml:space="preserve"> </v>
      </c>
      <c r="H752" s="131" t="str">
        <f>IFERROR(INDEX(القاعدة!H:H,MATCH(ahlamine!A752,القاعدة!$A:$A,0))," ")</f>
        <v xml:space="preserve"> </v>
      </c>
      <c r="I752" s="131" t="str">
        <f>IFERROR(INDEX(القاعدة!I:I,MATCH(ahlamine!A752,القاعدة!$A:$A,0))," ")</f>
        <v xml:space="preserve"> </v>
      </c>
      <c r="J752" s="135" t="str">
        <f>IFERROR(INDEX(القاعدة!J:J,MATCH(ahlamine!A752,القاعدة!$A:$A,0))," ")</f>
        <v xml:space="preserve"> </v>
      </c>
      <c r="K752" s="135" t="str">
        <f>IFERROR(INDEX(القاعدة!L:L,MATCH(ahlamine!A752,القاعدة!$A:$A,0))," ")</f>
        <v xml:space="preserve"> </v>
      </c>
      <c r="L752" s="136" t="str">
        <f t="shared" si="39"/>
        <v/>
      </c>
      <c r="M752" s="31" t="str">
        <f t="shared" si="40"/>
        <v/>
      </c>
      <c r="N752" s="141" t="str">
        <f>IFERROR(RANK(L752,ahlamine31)+COUNTIF($L$10:L752,L752)-1," ")</f>
        <v xml:space="preserve"> </v>
      </c>
      <c r="O752" s="141">
        <v>743</v>
      </c>
      <c r="P752" s="137"/>
    </row>
    <row r="753" spans="1:16" x14ac:dyDescent="0.3">
      <c r="A753" s="140" t="str">
        <f t="shared" si="38"/>
        <v>أهلامين_744</v>
      </c>
      <c r="B753" s="30" t="str">
        <f>C753&amp;"_"&amp;COUNTIF($C$10:$C$10:C753,C753)</f>
        <v xml:space="preserve"> _354</v>
      </c>
      <c r="C753" s="131" t="str">
        <f>IFERROR(INDEX(القاعدة!C:C,MATCH(ahlamine!A753,القاعدة!$A:$A,0))," ")</f>
        <v xml:space="preserve"> </v>
      </c>
      <c r="D753" s="131" t="str">
        <f>IFERROR(INDEX(القاعدة!D:D,MATCH(ahlamine!A753,القاعدة!$A:$A,0))," ")</f>
        <v xml:space="preserve"> </v>
      </c>
      <c r="E753" s="131" t="str">
        <f>IFERROR(INDEX(القاعدة!E:E,MATCH(ahlamine!A753,القاعدة!$A:$A,0))," ")</f>
        <v xml:space="preserve"> </v>
      </c>
      <c r="F753" s="131" t="str">
        <f>IFERROR(INDEX(القاعدة!F:F,MATCH(ahlamine!A753,القاعدة!$A:$A,0))," ")</f>
        <v xml:space="preserve"> </v>
      </c>
      <c r="G753" s="131" t="str">
        <f>IFERROR(INDEX(القاعدة!G:G,MATCH(ahlamine!A753,القاعدة!$A:$A,0))," ")</f>
        <v xml:space="preserve"> </v>
      </c>
      <c r="H753" s="131" t="str">
        <f>IFERROR(INDEX(القاعدة!H:H,MATCH(ahlamine!A753,القاعدة!$A:$A,0))," ")</f>
        <v xml:space="preserve"> </v>
      </c>
      <c r="I753" s="131" t="str">
        <f>IFERROR(INDEX(القاعدة!I:I,MATCH(ahlamine!A753,القاعدة!$A:$A,0))," ")</f>
        <v xml:space="preserve"> </v>
      </c>
      <c r="J753" s="135" t="str">
        <f>IFERROR(INDEX(القاعدة!J:J,MATCH(ahlamine!A753,القاعدة!$A:$A,0))," ")</f>
        <v xml:space="preserve"> </v>
      </c>
      <c r="K753" s="135" t="str">
        <f>IFERROR(INDEX(القاعدة!L:L,MATCH(ahlamine!A753,القاعدة!$A:$A,0))," ")</f>
        <v xml:space="preserve"> </v>
      </c>
      <c r="L753" s="136" t="str">
        <f t="shared" si="39"/>
        <v/>
      </c>
      <c r="M753" s="31" t="str">
        <f t="shared" si="40"/>
        <v/>
      </c>
      <c r="N753" s="141" t="str">
        <f>IFERROR(RANK(L753,ahlamine31)+COUNTIF($L$10:L753,L753)-1," ")</f>
        <v xml:space="preserve"> </v>
      </c>
      <c r="O753" s="141">
        <v>744</v>
      </c>
      <c r="P753" s="137"/>
    </row>
    <row r="754" spans="1:16" x14ac:dyDescent="0.3">
      <c r="A754" s="140" t="str">
        <f t="shared" si="38"/>
        <v>أهلامين_745</v>
      </c>
      <c r="B754" s="30" t="str">
        <f>C754&amp;"_"&amp;COUNTIF($C$10:$C$10:C754,C754)</f>
        <v xml:space="preserve"> _355</v>
      </c>
      <c r="C754" s="131" t="str">
        <f>IFERROR(INDEX(القاعدة!C:C,MATCH(ahlamine!A754,القاعدة!$A:$A,0))," ")</f>
        <v xml:space="preserve"> </v>
      </c>
      <c r="D754" s="131" t="str">
        <f>IFERROR(INDEX(القاعدة!D:D,MATCH(ahlamine!A754,القاعدة!$A:$A,0))," ")</f>
        <v xml:space="preserve"> </v>
      </c>
      <c r="E754" s="131" t="str">
        <f>IFERROR(INDEX(القاعدة!E:E,MATCH(ahlamine!A754,القاعدة!$A:$A,0))," ")</f>
        <v xml:space="preserve"> </v>
      </c>
      <c r="F754" s="131" t="str">
        <f>IFERROR(INDEX(القاعدة!F:F,MATCH(ahlamine!A754,القاعدة!$A:$A,0))," ")</f>
        <v xml:space="preserve"> </v>
      </c>
      <c r="G754" s="131" t="str">
        <f>IFERROR(INDEX(القاعدة!G:G,MATCH(ahlamine!A754,القاعدة!$A:$A,0))," ")</f>
        <v xml:space="preserve"> </v>
      </c>
      <c r="H754" s="131" t="str">
        <f>IFERROR(INDEX(القاعدة!H:H,MATCH(ahlamine!A754,القاعدة!$A:$A,0))," ")</f>
        <v xml:space="preserve"> </v>
      </c>
      <c r="I754" s="131" t="str">
        <f>IFERROR(INDEX(القاعدة!I:I,MATCH(ahlamine!A754,القاعدة!$A:$A,0))," ")</f>
        <v xml:space="preserve"> </v>
      </c>
      <c r="J754" s="135" t="str">
        <f>IFERROR(INDEX(القاعدة!J:J,MATCH(ahlamine!A754,القاعدة!$A:$A,0))," ")</f>
        <v xml:space="preserve"> </v>
      </c>
      <c r="K754" s="135" t="str">
        <f>IFERROR(INDEX(القاعدة!L:L,MATCH(ahlamine!A754,القاعدة!$A:$A,0))," ")</f>
        <v xml:space="preserve"> </v>
      </c>
      <c r="L754" s="136" t="str">
        <f t="shared" si="39"/>
        <v/>
      </c>
      <c r="M754" s="31" t="str">
        <f t="shared" si="40"/>
        <v/>
      </c>
      <c r="N754" s="141" t="str">
        <f>IFERROR(RANK(L754,ahlamine31)+COUNTIF($L$10:L754,L754)-1," ")</f>
        <v xml:space="preserve"> </v>
      </c>
      <c r="O754" s="141">
        <v>745</v>
      </c>
      <c r="P754" s="137"/>
    </row>
    <row r="755" spans="1:16" x14ac:dyDescent="0.3">
      <c r="A755" s="140" t="str">
        <f t="shared" si="38"/>
        <v>أهلامين_746</v>
      </c>
      <c r="B755" s="30" t="str">
        <f>C755&amp;"_"&amp;COUNTIF($C$10:$C$10:C755,C755)</f>
        <v xml:space="preserve"> _356</v>
      </c>
      <c r="C755" s="131" t="str">
        <f>IFERROR(INDEX(القاعدة!C:C,MATCH(ahlamine!A755,القاعدة!$A:$A,0))," ")</f>
        <v xml:space="preserve"> </v>
      </c>
      <c r="D755" s="131" t="str">
        <f>IFERROR(INDEX(القاعدة!D:D,MATCH(ahlamine!A755,القاعدة!$A:$A,0))," ")</f>
        <v xml:space="preserve"> </v>
      </c>
      <c r="E755" s="131" t="str">
        <f>IFERROR(INDEX(القاعدة!E:E,MATCH(ahlamine!A755,القاعدة!$A:$A,0))," ")</f>
        <v xml:space="preserve"> </v>
      </c>
      <c r="F755" s="131" t="str">
        <f>IFERROR(INDEX(القاعدة!F:F,MATCH(ahlamine!A755,القاعدة!$A:$A,0))," ")</f>
        <v xml:space="preserve"> </v>
      </c>
      <c r="G755" s="131" t="str">
        <f>IFERROR(INDEX(القاعدة!G:G,MATCH(ahlamine!A755,القاعدة!$A:$A,0))," ")</f>
        <v xml:space="preserve"> </v>
      </c>
      <c r="H755" s="131" t="str">
        <f>IFERROR(INDEX(القاعدة!H:H,MATCH(ahlamine!A755,القاعدة!$A:$A,0))," ")</f>
        <v xml:space="preserve"> </v>
      </c>
      <c r="I755" s="131" t="str">
        <f>IFERROR(INDEX(القاعدة!I:I,MATCH(ahlamine!A755,القاعدة!$A:$A,0))," ")</f>
        <v xml:space="preserve"> </v>
      </c>
      <c r="J755" s="135" t="str">
        <f>IFERROR(INDEX(القاعدة!J:J,MATCH(ahlamine!A755,القاعدة!$A:$A,0))," ")</f>
        <v xml:space="preserve"> </v>
      </c>
      <c r="K755" s="135" t="str">
        <f>IFERROR(INDEX(القاعدة!L:L,MATCH(ahlamine!A755,القاعدة!$A:$A,0))," ")</f>
        <v xml:space="preserve"> </v>
      </c>
      <c r="L755" s="136" t="str">
        <f t="shared" si="39"/>
        <v/>
      </c>
      <c r="M755" s="31" t="str">
        <f t="shared" si="40"/>
        <v/>
      </c>
      <c r="N755" s="141" t="str">
        <f>IFERROR(RANK(L755,ahlamine31)+COUNTIF($L$10:L755,L755)-1," ")</f>
        <v xml:space="preserve"> </v>
      </c>
      <c r="O755" s="141">
        <v>746</v>
      </c>
      <c r="P755" s="137"/>
    </row>
    <row r="756" spans="1:16" x14ac:dyDescent="0.3">
      <c r="A756" s="140" t="str">
        <f t="shared" si="38"/>
        <v>أهلامين_747</v>
      </c>
      <c r="B756" s="30" t="str">
        <f>C756&amp;"_"&amp;COUNTIF($C$10:$C$10:C756,C756)</f>
        <v xml:space="preserve"> _357</v>
      </c>
      <c r="C756" s="131" t="str">
        <f>IFERROR(INDEX(القاعدة!C:C,MATCH(ahlamine!A756,القاعدة!$A:$A,0))," ")</f>
        <v xml:space="preserve"> </v>
      </c>
      <c r="D756" s="131" t="str">
        <f>IFERROR(INDEX(القاعدة!D:D,MATCH(ahlamine!A756,القاعدة!$A:$A,0))," ")</f>
        <v xml:space="preserve"> </v>
      </c>
      <c r="E756" s="131" t="str">
        <f>IFERROR(INDEX(القاعدة!E:E,MATCH(ahlamine!A756,القاعدة!$A:$A,0))," ")</f>
        <v xml:space="preserve"> </v>
      </c>
      <c r="F756" s="131" t="str">
        <f>IFERROR(INDEX(القاعدة!F:F,MATCH(ahlamine!A756,القاعدة!$A:$A,0))," ")</f>
        <v xml:space="preserve"> </v>
      </c>
      <c r="G756" s="131" t="str">
        <f>IFERROR(INDEX(القاعدة!G:G,MATCH(ahlamine!A756,القاعدة!$A:$A,0))," ")</f>
        <v xml:space="preserve"> </v>
      </c>
      <c r="H756" s="131" t="str">
        <f>IFERROR(INDEX(القاعدة!H:H,MATCH(ahlamine!A756,القاعدة!$A:$A,0))," ")</f>
        <v xml:space="preserve"> </v>
      </c>
      <c r="I756" s="131" t="str">
        <f>IFERROR(INDEX(القاعدة!I:I,MATCH(ahlamine!A756,القاعدة!$A:$A,0))," ")</f>
        <v xml:space="preserve"> </v>
      </c>
      <c r="J756" s="135" t="str">
        <f>IFERROR(INDEX(القاعدة!J:J,MATCH(ahlamine!A756,القاعدة!$A:$A,0))," ")</f>
        <v xml:space="preserve"> </v>
      </c>
      <c r="K756" s="135" t="str">
        <f>IFERROR(INDEX(القاعدة!L:L,MATCH(ahlamine!A756,القاعدة!$A:$A,0))," ")</f>
        <v xml:space="preserve"> </v>
      </c>
      <c r="L756" s="136" t="str">
        <f t="shared" si="39"/>
        <v/>
      </c>
      <c r="M756" s="31" t="str">
        <f t="shared" si="40"/>
        <v/>
      </c>
      <c r="N756" s="141" t="str">
        <f>IFERROR(RANK(L756,ahlamine31)+COUNTIF($L$10:L756,L756)-1," ")</f>
        <v xml:space="preserve"> </v>
      </c>
      <c r="O756" s="141">
        <v>747</v>
      </c>
      <c r="P756" s="137"/>
    </row>
    <row r="757" spans="1:16" x14ac:dyDescent="0.3">
      <c r="A757" s="140" t="str">
        <f t="shared" si="38"/>
        <v>أهلامين_748</v>
      </c>
      <c r="B757" s="30" t="str">
        <f>C757&amp;"_"&amp;COUNTIF($C$10:$C$10:C757,C757)</f>
        <v xml:space="preserve"> _358</v>
      </c>
      <c r="C757" s="131" t="str">
        <f>IFERROR(INDEX(القاعدة!C:C,MATCH(ahlamine!A757,القاعدة!$A:$A,0))," ")</f>
        <v xml:space="preserve"> </v>
      </c>
      <c r="D757" s="131" t="str">
        <f>IFERROR(INDEX(القاعدة!D:D,MATCH(ahlamine!A757,القاعدة!$A:$A,0))," ")</f>
        <v xml:space="preserve"> </v>
      </c>
      <c r="E757" s="131" t="str">
        <f>IFERROR(INDEX(القاعدة!E:E,MATCH(ahlamine!A757,القاعدة!$A:$A,0))," ")</f>
        <v xml:space="preserve"> </v>
      </c>
      <c r="F757" s="131" t="str">
        <f>IFERROR(INDEX(القاعدة!F:F,MATCH(ahlamine!A757,القاعدة!$A:$A,0))," ")</f>
        <v xml:space="preserve"> </v>
      </c>
      <c r="G757" s="131" t="str">
        <f>IFERROR(INDEX(القاعدة!G:G,MATCH(ahlamine!A757,القاعدة!$A:$A,0))," ")</f>
        <v xml:space="preserve"> </v>
      </c>
      <c r="H757" s="131" t="str">
        <f>IFERROR(INDEX(القاعدة!H:H,MATCH(ahlamine!A757,القاعدة!$A:$A,0))," ")</f>
        <v xml:space="preserve"> </v>
      </c>
      <c r="I757" s="131" t="str">
        <f>IFERROR(INDEX(القاعدة!I:I,MATCH(ahlamine!A757,القاعدة!$A:$A,0))," ")</f>
        <v xml:space="preserve"> </v>
      </c>
      <c r="J757" s="135" t="str">
        <f>IFERROR(INDEX(القاعدة!J:J,MATCH(ahlamine!A757,القاعدة!$A:$A,0))," ")</f>
        <v xml:space="preserve"> </v>
      </c>
      <c r="K757" s="135" t="str">
        <f>IFERROR(INDEX(القاعدة!L:L,MATCH(ahlamine!A757,القاعدة!$A:$A,0))," ")</f>
        <v xml:space="preserve"> </v>
      </c>
      <c r="L757" s="136" t="str">
        <f t="shared" si="39"/>
        <v/>
      </c>
      <c r="M757" s="31" t="str">
        <f t="shared" si="40"/>
        <v/>
      </c>
      <c r="N757" s="141" t="str">
        <f>IFERROR(RANK(L757,ahlamine31)+COUNTIF($L$10:L757,L757)-1," ")</f>
        <v xml:space="preserve"> </v>
      </c>
      <c r="O757" s="141">
        <v>748</v>
      </c>
      <c r="P757" s="137"/>
    </row>
    <row r="758" spans="1:16" x14ac:dyDescent="0.3">
      <c r="A758" s="140" t="str">
        <f t="shared" si="38"/>
        <v>أهلامين_749</v>
      </c>
      <c r="B758" s="30" t="str">
        <f>C758&amp;"_"&amp;COUNTIF($C$10:$C$10:C758,C758)</f>
        <v xml:space="preserve"> _359</v>
      </c>
      <c r="C758" s="131" t="str">
        <f>IFERROR(INDEX(القاعدة!C:C,MATCH(ahlamine!A758,القاعدة!$A:$A,0))," ")</f>
        <v xml:space="preserve"> </v>
      </c>
      <c r="D758" s="131" t="str">
        <f>IFERROR(INDEX(القاعدة!D:D,MATCH(ahlamine!A758,القاعدة!$A:$A,0))," ")</f>
        <v xml:space="preserve"> </v>
      </c>
      <c r="E758" s="131" t="str">
        <f>IFERROR(INDEX(القاعدة!E:E,MATCH(ahlamine!A758,القاعدة!$A:$A,0))," ")</f>
        <v xml:space="preserve"> </v>
      </c>
      <c r="F758" s="131" t="str">
        <f>IFERROR(INDEX(القاعدة!F:F,MATCH(ahlamine!A758,القاعدة!$A:$A,0))," ")</f>
        <v xml:space="preserve"> </v>
      </c>
      <c r="G758" s="131" t="str">
        <f>IFERROR(INDEX(القاعدة!G:G,MATCH(ahlamine!A758,القاعدة!$A:$A,0))," ")</f>
        <v xml:space="preserve"> </v>
      </c>
      <c r="H758" s="131" t="str">
        <f>IFERROR(INDEX(القاعدة!H:H,MATCH(ahlamine!A758,القاعدة!$A:$A,0))," ")</f>
        <v xml:space="preserve"> </v>
      </c>
      <c r="I758" s="131" t="str">
        <f>IFERROR(INDEX(القاعدة!I:I,MATCH(ahlamine!A758,القاعدة!$A:$A,0))," ")</f>
        <v xml:space="preserve"> </v>
      </c>
      <c r="J758" s="135" t="str">
        <f>IFERROR(INDEX(القاعدة!J:J,MATCH(ahlamine!A758,القاعدة!$A:$A,0))," ")</f>
        <v xml:space="preserve"> </v>
      </c>
      <c r="K758" s="135" t="str">
        <f>IFERROR(INDEX(القاعدة!L:L,MATCH(ahlamine!A758,القاعدة!$A:$A,0))," ")</f>
        <v xml:space="preserve"> </v>
      </c>
      <c r="L758" s="136" t="str">
        <f t="shared" si="39"/>
        <v/>
      </c>
      <c r="M758" s="31" t="str">
        <f t="shared" si="40"/>
        <v/>
      </c>
      <c r="N758" s="141" t="str">
        <f>IFERROR(RANK(L758,ahlamine31)+COUNTIF($L$10:L758,L758)-1," ")</f>
        <v xml:space="preserve"> </v>
      </c>
      <c r="O758" s="141">
        <v>749</v>
      </c>
      <c r="P758" s="137"/>
    </row>
    <row r="759" spans="1:16" x14ac:dyDescent="0.3">
      <c r="A759" s="140" t="str">
        <f t="shared" si="38"/>
        <v>أهلامين_750</v>
      </c>
      <c r="B759" s="30" t="str">
        <f>C759&amp;"_"&amp;COUNTIF($C$10:$C$10:C759,C759)</f>
        <v xml:space="preserve"> _360</v>
      </c>
      <c r="C759" s="131" t="str">
        <f>IFERROR(INDEX(القاعدة!C:C,MATCH(ahlamine!A759,القاعدة!$A:$A,0))," ")</f>
        <v xml:space="preserve"> </v>
      </c>
      <c r="D759" s="131" t="str">
        <f>IFERROR(INDEX(القاعدة!D:D,MATCH(ahlamine!A759,القاعدة!$A:$A,0))," ")</f>
        <v xml:space="preserve"> </v>
      </c>
      <c r="E759" s="131" t="str">
        <f>IFERROR(INDEX(القاعدة!E:E,MATCH(ahlamine!A759,القاعدة!$A:$A,0))," ")</f>
        <v xml:space="preserve"> </v>
      </c>
      <c r="F759" s="131" t="str">
        <f>IFERROR(INDEX(القاعدة!F:F,MATCH(ahlamine!A759,القاعدة!$A:$A,0))," ")</f>
        <v xml:space="preserve"> </v>
      </c>
      <c r="G759" s="131" t="str">
        <f>IFERROR(INDEX(القاعدة!G:G,MATCH(ahlamine!A759,القاعدة!$A:$A,0))," ")</f>
        <v xml:space="preserve"> </v>
      </c>
      <c r="H759" s="131" t="str">
        <f>IFERROR(INDEX(القاعدة!H:H,MATCH(ahlamine!A759,القاعدة!$A:$A,0))," ")</f>
        <v xml:space="preserve"> </v>
      </c>
      <c r="I759" s="131" t="str">
        <f>IFERROR(INDEX(القاعدة!I:I,MATCH(ahlamine!A759,القاعدة!$A:$A,0))," ")</f>
        <v xml:space="preserve"> </v>
      </c>
      <c r="J759" s="135" t="str">
        <f>IFERROR(INDEX(القاعدة!J:J,MATCH(ahlamine!A759,القاعدة!$A:$A,0))," ")</f>
        <v xml:space="preserve"> </v>
      </c>
      <c r="K759" s="135" t="str">
        <f>IFERROR(INDEX(القاعدة!L:L,MATCH(ahlamine!A759,القاعدة!$A:$A,0))," ")</f>
        <v xml:space="preserve"> </v>
      </c>
      <c r="L759" s="136" t="str">
        <f t="shared" si="39"/>
        <v/>
      </c>
      <c r="M759" s="31" t="str">
        <f t="shared" si="40"/>
        <v/>
      </c>
      <c r="N759" s="141" t="str">
        <f>IFERROR(RANK(L759,ahlamine31)+COUNTIF($L$10:L759,L759)-1," ")</f>
        <v xml:space="preserve"> </v>
      </c>
      <c r="O759" s="141">
        <v>750</v>
      </c>
      <c r="P759" s="137"/>
    </row>
    <row r="760" spans="1:16" x14ac:dyDescent="0.3">
      <c r="A760" s="140" t="str">
        <f t="shared" si="38"/>
        <v>أهلامين_751</v>
      </c>
      <c r="B760" s="30" t="str">
        <f>C760&amp;"_"&amp;COUNTIF($C$10:$C$10:C760,C760)</f>
        <v xml:space="preserve"> _361</v>
      </c>
      <c r="C760" s="131" t="str">
        <f>IFERROR(INDEX(القاعدة!C:C,MATCH(ahlamine!A760,القاعدة!$A:$A,0))," ")</f>
        <v xml:space="preserve"> </v>
      </c>
      <c r="D760" s="131" t="str">
        <f>IFERROR(INDEX(القاعدة!D:D,MATCH(ahlamine!A760,القاعدة!$A:$A,0))," ")</f>
        <v xml:space="preserve"> </v>
      </c>
      <c r="E760" s="131" t="str">
        <f>IFERROR(INDEX(القاعدة!E:E,MATCH(ahlamine!A760,القاعدة!$A:$A,0))," ")</f>
        <v xml:space="preserve"> </v>
      </c>
      <c r="F760" s="131" t="str">
        <f>IFERROR(INDEX(القاعدة!F:F,MATCH(ahlamine!A760,القاعدة!$A:$A,0))," ")</f>
        <v xml:space="preserve"> </v>
      </c>
      <c r="G760" s="131" t="str">
        <f>IFERROR(INDEX(القاعدة!G:G,MATCH(ahlamine!A760,القاعدة!$A:$A,0))," ")</f>
        <v xml:space="preserve"> </v>
      </c>
      <c r="H760" s="131" t="str">
        <f>IFERROR(INDEX(القاعدة!H:H,MATCH(ahlamine!A760,القاعدة!$A:$A,0))," ")</f>
        <v xml:space="preserve"> </v>
      </c>
      <c r="I760" s="131" t="str">
        <f>IFERROR(INDEX(القاعدة!I:I,MATCH(ahlamine!A760,القاعدة!$A:$A,0))," ")</f>
        <v xml:space="preserve"> </v>
      </c>
      <c r="J760" s="135" t="str">
        <f>IFERROR(INDEX(القاعدة!J:J,MATCH(ahlamine!A760,القاعدة!$A:$A,0))," ")</f>
        <v xml:space="preserve"> </v>
      </c>
      <c r="K760" s="135" t="str">
        <f>IFERROR(INDEX(القاعدة!L:L,MATCH(ahlamine!A760,القاعدة!$A:$A,0))," ")</f>
        <v xml:space="preserve"> </v>
      </c>
      <c r="L760" s="136" t="str">
        <f t="shared" si="39"/>
        <v/>
      </c>
      <c r="M760" s="31" t="str">
        <f t="shared" si="40"/>
        <v/>
      </c>
      <c r="N760" s="141" t="str">
        <f>IFERROR(RANK(L760,ahlamine31)+COUNTIF($L$10:L760,L760)-1," ")</f>
        <v xml:space="preserve"> </v>
      </c>
      <c r="O760" s="141">
        <v>751</v>
      </c>
      <c r="P760" s="137"/>
    </row>
    <row r="761" spans="1:16" x14ac:dyDescent="0.3">
      <c r="A761" s="140" t="str">
        <f t="shared" si="38"/>
        <v>أهلامين_752</v>
      </c>
      <c r="B761" s="30" t="str">
        <f>C761&amp;"_"&amp;COUNTIF($C$10:$C$10:C761,C761)</f>
        <v xml:space="preserve"> _362</v>
      </c>
      <c r="C761" s="131" t="str">
        <f>IFERROR(INDEX(القاعدة!C:C,MATCH(ahlamine!A761,القاعدة!$A:$A,0))," ")</f>
        <v xml:space="preserve"> </v>
      </c>
      <c r="D761" s="131" t="str">
        <f>IFERROR(INDEX(القاعدة!D:D,MATCH(ahlamine!A761,القاعدة!$A:$A,0))," ")</f>
        <v xml:space="preserve"> </v>
      </c>
      <c r="E761" s="131" t="str">
        <f>IFERROR(INDEX(القاعدة!E:E,MATCH(ahlamine!A761,القاعدة!$A:$A,0))," ")</f>
        <v xml:space="preserve"> </v>
      </c>
      <c r="F761" s="131" t="str">
        <f>IFERROR(INDEX(القاعدة!F:F,MATCH(ahlamine!A761,القاعدة!$A:$A,0))," ")</f>
        <v xml:space="preserve"> </v>
      </c>
      <c r="G761" s="131" t="str">
        <f>IFERROR(INDEX(القاعدة!G:G,MATCH(ahlamine!A761,القاعدة!$A:$A,0))," ")</f>
        <v xml:space="preserve"> </v>
      </c>
      <c r="H761" s="131" t="str">
        <f>IFERROR(INDEX(القاعدة!H:H,MATCH(ahlamine!A761,القاعدة!$A:$A,0))," ")</f>
        <v xml:space="preserve"> </v>
      </c>
      <c r="I761" s="131" t="str">
        <f>IFERROR(INDEX(القاعدة!I:I,MATCH(ahlamine!A761,القاعدة!$A:$A,0))," ")</f>
        <v xml:space="preserve"> </v>
      </c>
      <c r="J761" s="135" t="str">
        <f>IFERROR(INDEX(القاعدة!J:J,MATCH(ahlamine!A761,القاعدة!$A:$A,0))," ")</f>
        <v xml:space="preserve"> </v>
      </c>
      <c r="K761" s="135" t="str">
        <f>IFERROR(INDEX(القاعدة!L:L,MATCH(ahlamine!A761,القاعدة!$A:$A,0))," ")</f>
        <v xml:space="preserve"> </v>
      </c>
      <c r="L761" s="136" t="str">
        <f t="shared" si="39"/>
        <v/>
      </c>
      <c r="M761" s="31" t="str">
        <f t="shared" si="40"/>
        <v/>
      </c>
      <c r="N761" s="141" t="str">
        <f>IFERROR(RANK(L761,ahlamine31)+COUNTIF($L$10:L761,L761)-1," ")</f>
        <v xml:space="preserve"> </v>
      </c>
      <c r="O761" s="141">
        <v>752</v>
      </c>
      <c r="P761" s="137"/>
    </row>
    <row r="762" spans="1:16" x14ac:dyDescent="0.3">
      <c r="A762" s="140" t="str">
        <f t="shared" si="38"/>
        <v>أهلامين_753</v>
      </c>
      <c r="B762" s="30" t="str">
        <f>C762&amp;"_"&amp;COUNTIF($C$10:$C$10:C762,C762)</f>
        <v xml:space="preserve"> _363</v>
      </c>
      <c r="C762" s="131" t="str">
        <f>IFERROR(INDEX(القاعدة!C:C,MATCH(ahlamine!A762,القاعدة!$A:$A,0))," ")</f>
        <v xml:space="preserve"> </v>
      </c>
      <c r="D762" s="131" t="str">
        <f>IFERROR(INDEX(القاعدة!D:D,MATCH(ahlamine!A762,القاعدة!$A:$A,0))," ")</f>
        <v xml:space="preserve"> </v>
      </c>
      <c r="E762" s="131" t="str">
        <f>IFERROR(INDEX(القاعدة!E:E,MATCH(ahlamine!A762,القاعدة!$A:$A,0))," ")</f>
        <v xml:space="preserve"> </v>
      </c>
      <c r="F762" s="131" t="str">
        <f>IFERROR(INDEX(القاعدة!F:F,MATCH(ahlamine!A762,القاعدة!$A:$A,0))," ")</f>
        <v xml:space="preserve"> </v>
      </c>
      <c r="G762" s="131" t="str">
        <f>IFERROR(INDEX(القاعدة!G:G,MATCH(ahlamine!A762,القاعدة!$A:$A,0))," ")</f>
        <v xml:space="preserve"> </v>
      </c>
      <c r="H762" s="131" t="str">
        <f>IFERROR(INDEX(القاعدة!H:H,MATCH(ahlamine!A762,القاعدة!$A:$A,0))," ")</f>
        <v xml:space="preserve"> </v>
      </c>
      <c r="I762" s="131" t="str">
        <f>IFERROR(INDEX(القاعدة!I:I,MATCH(ahlamine!A762,القاعدة!$A:$A,0))," ")</f>
        <v xml:space="preserve"> </v>
      </c>
      <c r="J762" s="135" t="str">
        <f>IFERROR(INDEX(القاعدة!J:J,MATCH(ahlamine!A762,القاعدة!$A:$A,0))," ")</f>
        <v xml:space="preserve"> </v>
      </c>
      <c r="K762" s="135" t="str">
        <f>IFERROR(INDEX(القاعدة!L:L,MATCH(ahlamine!A762,القاعدة!$A:$A,0))," ")</f>
        <v xml:space="preserve"> </v>
      </c>
      <c r="L762" s="136" t="str">
        <f t="shared" si="39"/>
        <v/>
      </c>
      <c r="M762" s="31" t="str">
        <f t="shared" si="40"/>
        <v/>
      </c>
      <c r="N762" s="141" t="str">
        <f>IFERROR(RANK(L762,ahlamine31)+COUNTIF($L$10:L762,L762)-1," ")</f>
        <v xml:space="preserve"> </v>
      </c>
      <c r="O762" s="141">
        <v>753</v>
      </c>
      <c r="P762" s="137"/>
    </row>
    <row r="763" spans="1:16" x14ac:dyDescent="0.3">
      <c r="A763" s="140" t="str">
        <f t="shared" si="38"/>
        <v>أهلامين_754</v>
      </c>
      <c r="B763" s="30" t="str">
        <f>C763&amp;"_"&amp;COUNTIF($C$10:$C$10:C763,C763)</f>
        <v xml:space="preserve"> _364</v>
      </c>
      <c r="C763" s="131" t="str">
        <f>IFERROR(INDEX(القاعدة!C:C,MATCH(ahlamine!A763,القاعدة!$A:$A,0))," ")</f>
        <v xml:space="preserve"> </v>
      </c>
      <c r="D763" s="131" t="str">
        <f>IFERROR(INDEX(القاعدة!D:D,MATCH(ahlamine!A763,القاعدة!$A:$A,0))," ")</f>
        <v xml:space="preserve"> </v>
      </c>
      <c r="E763" s="131" t="str">
        <f>IFERROR(INDEX(القاعدة!E:E,MATCH(ahlamine!A763,القاعدة!$A:$A,0))," ")</f>
        <v xml:space="preserve"> </v>
      </c>
      <c r="F763" s="131" t="str">
        <f>IFERROR(INDEX(القاعدة!F:F,MATCH(ahlamine!A763,القاعدة!$A:$A,0))," ")</f>
        <v xml:space="preserve"> </v>
      </c>
      <c r="G763" s="131" t="str">
        <f>IFERROR(INDEX(القاعدة!G:G,MATCH(ahlamine!A763,القاعدة!$A:$A,0))," ")</f>
        <v xml:space="preserve"> </v>
      </c>
      <c r="H763" s="131" t="str">
        <f>IFERROR(INDEX(القاعدة!H:H,MATCH(ahlamine!A763,القاعدة!$A:$A,0))," ")</f>
        <v xml:space="preserve"> </v>
      </c>
      <c r="I763" s="131" t="str">
        <f>IFERROR(INDEX(القاعدة!I:I,MATCH(ahlamine!A763,القاعدة!$A:$A,0))," ")</f>
        <v xml:space="preserve"> </v>
      </c>
      <c r="J763" s="135" t="str">
        <f>IFERROR(INDEX(القاعدة!J:J,MATCH(ahlamine!A763,القاعدة!$A:$A,0))," ")</f>
        <v xml:space="preserve"> </v>
      </c>
      <c r="K763" s="135" t="str">
        <f>IFERROR(INDEX(القاعدة!L:L,MATCH(ahlamine!A763,القاعدة!$A:$A,0))," ")</f>
        <v xml:space="preserve"> </v>
      </c>
      <c r="L763" s="136" t="str">
        <f t="shared" si="39"/>
        <v/>
      </c>
      <c r="M763" s="31" t="str">
        <f t="shared" si="40"/>
        <v/>
      </c>
      <c r="N763" s="141" t="str">
        <f>IFERROR(RANK(L763,ahlamine31)+COUNTIF($L$10:L763,L763)-1," ")</f>
        <v xml:space="preserve"> </v>
      </c>
      <c r="O763" s="141">
        <v>754</v>
      </c>
      <c r="P763" s="137"/>
    </row>
    <row r="764" spans="1:16" x14ac:dyDescent="0.3">
      <c r="A764" s="140" t="str">
        <f t="shared" si="38"/>
        <v>أهلامين_755</v>
      </c>
      <c r="B764" s="30" t="str">
        <f>C764&amp;"_"&amp;COUNTIF($C$10:$C$10:C764,C764)</f>
        <v xml:space="preserve"> _365</v>
      </c>
      <c r="C764" s="131" t="str">
        <f>IFERROR(INDEX(القاعدة!C:C,MATCH(ahlamine!A764,القاعدة!$A:$A,0))," ")</f>
        <v xml:space="preserve"> </v>
      </c>
      <c r="D764" s="131" t="str">
        <f>IFERROR(INDEX(القاعدة!D:D,MATCH(ahlamine!A764,القاعدة!$A:$A,0))," ")</f>
        <v xml:space="preserve"> </v>
      </c>
      <c r="E764" s="131" t="str">
        <f>IFERROR(INDEX(القاعدة!E:E,MATCH(ahlamine!A764,القاعدة!$A:$A,0))," ")</f>
        <v xml:space="preserve"> </v>
      </c>
      <c r="F764" s="131" t="str">
        <f>IFERROR(INDEX(القاعدة!F:F,MATCH(ahlamine!A764,القاعدة!$A:$A,0))," ")</f>
        <v xml:space="preserve"> </v>
      </c>
      <c r="G764" s="131" t="str">
        <f>IFERROR(INDEX(القاعدة!G:G,MATCH(ahlamine!A764,القاعدة!$A:$A,0))," ")</f>
        <v xml:space="preserve"> </v>
      </c>
      <c r="H764" s="131" t="str">
        <f>IFERROR(INDEX(القاعدة!H:H,MATCH(ahlamine!A764,القاعدة!$A:$A,0))," ")</f>
        <v xml:space="preserve"> </v>
      </c>
      <c r="I764" s="131" t="str">
        <f>IFERROR(INDEX(القاعدة!I:I,MATCH(ahlamine!A764,القاعدة!$A:$A,0))," ")</f>
        <v xml:space="preserve"> </v>
      </c>
      <c r="J764" s="135" t="str">
        <f>IFERROR(INDEX(القاعدة!J:J,MATCH(ahlamine!A764,القاعدة!$A:$A,0))," ")</f>
        <v xml:space="preserve"> </v>
      </c>
      <c r="K764" s="135" t="str">
        <f>IFERROR(INDEX(القاعدة!L:L,MATCH(ahlamine!A764,القاعدة!$A:$A,0))," ")</f>
        <v xml:space="preserve"> </v>
      </c>
      <c r="L764" s="136" t="str">
        <f t="shared" si="39"/>
        <v/>
      </c>
      <c r="M764" s="31" t="str">
        <f t="shared" si="40"/>
        <v/>
      </c>
      <c r="N764" s="141" t="str">
        <f>IFERROR(RANK(L764,ahlamine31)+COUNTIF($L$10:L764,L764)-1," ")</f>
        <v xml:space="preserve"> </v>
      </c>
      <c r="O764" s="141">
        <v>755</v>
      </c>
      <c r="P764" s="137"/>
    </row>
    <row r="765" spans="1:16" x14ac:dyDescent="0.3">
      <c r="A765" s="140" t="str">
        <f t="shared" si="38"/>
        <v>أهلامين_756</v>
      </c>
      <c r="B765" s="30" t="str">
        <f>C765&amp;"_"&amp;COUNTIF($C$10:$C$10:C765,C765)</f>
        <v xml:space="preserve"> _366</v>
      </c>
      <c r="C765" s="131" t="str">
        <f>IFERROR(INDEX(القاعدة!C:C,MATCH(ahlamine!A765,القاعدة!$A:$A,0))," ")</f>
        <v xml:space="preserve"> </v>
      </c>
      <c r="D765" s="131" t="str">
        <f>IFERROR(INDEX(القاعدة!D:D,MATCH(ahlamine!A765,القاعدة!$A:$A,0))," ")</f>
        <v xml:space="preserve"> </v>
      </c>
      <c r="E765" s="131" t="str">
        <f>IFERROR(INDEX(القاعدة!E:E,MATCH(ahlamine!A765,القاعدة!$A:$A,0))," ")</f>
        <v xml:space="preserve"> </v>
      </c>
      <c r="F765" s="131" t="str">
        <f>IFERROR(INDEX(القاعدة!F:F,MATCH(ahlamine!A765,القاعدة!$A:$A,0))," ")</f>
        <v xml:space="preserve"> </v>
      </c>
      <c r="G765" s="131" t="str">
        <f>IFERROR(INDEX(القاعدة!G:G,MATCH(ahlamine!A765,القاعدة!$A:$A,0))," ")</f>
        <v xml:space="preserve"> </v>
      </c>
      <c r="H765" s="131" t="str">
        <f>IFERROR(INDEX(القاعدة!H:H,MATCH(ahlamine!A765,القاعدة!$A:$A,0))," ")</f>
        <v xml:space="preserve"> </v>
      </c>
      <c r="I765" s="131" t="str">
        <f>IFERROR(INDEX(القاعدة!I:I,MATCH(ahlamine!A765,القاعدة!$A:$A,0))," ")</f>
        <v xml:space="preserve"> </v>
      </c>
      <c r="J765" s="135" t="str">
        <f>IFERROR(INDEX(القاعدة!J:J,MATCH(ahlamine!A765,القاعدة!$A:$A,0))," ")</f>
        <v xml:space="preserve"> </v>
      </c>
      <c r="K765" s="135" t="str">
        <f>IFERROR(INDEX(القاعدة!L:L,MATCH(ahlamine!A765,القاعدة!$A:$A,0))," ")</f>
        <v xml:space="preserve"> </v>
      </c>
      <c r="L765" s="136" t="str">
        <f t="shared" si="39"/>
        <v/>
      </c>
      <c r="M765" s="31" t="str">
        <f t="shared" si="40"/>
        <v/>
      </c>
      <c r="N765" s="141" t="str">
        <f>IFERROR(RANK(L765,ahlamine31)+COUNTIF($L$10:L765,L765)-1," ")</f>
        <v xml:space="preserve"> </v>
      </c>
      <c r="O765" s="141">
        <v>756</v>
      </c>
      <c r="P765" s="137"/>
    </row>
    <row r="766" spans="1:16" x14ac:dyDescent="0.3">
      <c r="A766" s="140" t="str">
        <f t="shared" si="38"/>
        <v>أهلامين_757</v>
      </c>
      <c r="B766" s="30" t="str">
        <f>C766&amp;"_"&amp;COUNTIF($C$10:$C$10:C766,C766)</f>
        <v xml:space="preserve"> _367</v>
      </c>
      <c r="C766" s="131" t="str">
        <f>IFERROR(INDEX(القاعدة!C:C,MATCH(ahlamine!A766,القاعدة!$A:$A,0))," ")</f>
        <v xml:space="preserve"> </v>
      </c>
      <c r="D766" s="131" t="str">
        <f>IFERROR(INDEX(القاعدة!D:D,MATCH(ahlamine!A766,القاعدة!$A:$A,0))," ")</f>
        <v xml:space="preserve"> </v>
      </c>
      <c r="E766" s="131" t="str">
        <f>IFERROR(INDEX(القاعدة!E:E,MATCH(ahlamine!A766,القاعدة!$A:$A,0))," ")</f>
        <v xml:space="preserve"> </v>
      </c>
      <c r="F766" s="131" t="str">
        <f>IFERROR(INDEX(القاعدة!F:F,MATCH(ahlamine!A766,القاعدة!$A:$A,0))," ")</f>
        <v xml:space="preserve"> </v>
      </c>
      <c r="G766" s="131" t="str">
        <f>IFERROR(INDEX(القاعدة!G:G,MATCH(ahlamine!A766,القاعدة!$A:$A,0))," ")</f>
        <v xml:space="preserve"> </v>
      </c>
      <c r="H766" s="131" t="str">
        <f>IFERROR(INDEX(القاعدة!H:H,MATCH(ahlamine!A766,القاعدة!$A:$A,0))," ")</f>
        <v xml:space="preserve"> </v>
      </c>
      <c r="I766" s="131" t="str">
        <f>IFERROR(INDEX(القاعدة!I:I,MATCH(ahlamine!A766,القاعدة!$A:$A,0))," ")</f>
        <v xml:space="preserve"> </v>
      </c>
      <c r="J766" s="135" t="str">
        <f>IFERROR(INDEX(القاعدة!J:J,MATCH(ahlamine!A766,القاعدة!$A:$A,0))," ")</f>
        <v xml:space="preserve"> </v>
      </c>
      <c r="K766" s="135" t="str">
        <f>IFERROR(INDEX(القاعدة!L:L,MATCH(ahlamine!A766,القاعدة!$A:$A,0))," ")</f>
        <v xml:space="preserve"> </v>
      </c>
      <c r="L766" s="136" t="str">
        <f t="shared" si="39"/>
        <v/>
      </c>
      <c r="M766" s="31" t="str">
        <f t="shared" si="40"/>
        <v/>
      </c>
      <c r="N766" s="141" t="str">
        <f>IFERROR(RANK(L766,ahlamine31)+COUNTIF($L$10:L766,L766)-1," ")</f>
        <v xml:space="preserve"> </v>
      </c>
      <c r="O766" s="141">
        <v>757</v>
      </c>
      <c r="P766" s="137"/>
    </row>
    <row r="767" spans="1:16" x14ac:dyDescent="0.3">
      <c r="A767" s="140" t="str">
        <f t="shared" si="38"/>
        <v>أهلامين_758</v>
      </c>
      <c r="B767" s="30" t="str">
        <f>C767&amp;"_"&amp;COUNTIF($C$10:$C$10:C767,C767)</f>
        <v xml:space="preserve"> _368</v>
      </c>
      <c r="C767" s="131" t="str">
        <f>IFERROR(INDEX(القاعدة!C:C,MATCH(ahlamine!A767,القاعدة!$A:$A,0))," ")</f>
        <v xml:space="preserve"> </v>
      </c>
      <c r="D767" s="131" t="str">
        <f>IFERROR(INDEX(القاعدة!D:D,MATCH(ahlamine!A767,القاعدة!$A:$A,0))," ")</f>
        <v xml:space="preserve"> </v>
      </c>
      <c r="E767" s="131" t="str">
        <f>IFERROR(INDEX(القاعدة!E:E,MATCH(ahlamine!A767,القاعدة!$A:$A,0))," ")</f>
        <v xml:space="preserve"> </v>
      </c>
      <c r="F767" s="131" t="str">
        <f>IFERROR(INDEX(القاعدة!F:F,MATCH(ahlamine!A767,القاعدة!$A:$A,0))," ")</f>
        <v xml:space="preserve"> </v>
      </c>
      <c r="G767" s="131" t="str">
        <f>IFERROR(INDEX(القاعدة!G:G,MATCH(ahlamine!A767,القاعدة!$A:$A,0))," ")</f>
        <v xml:space="preserve"> </v>
      </c>
      <c r="H767" s="131" t="str">
        <f>IFERROR(INDEX(القاعدة!H:H,MATCH(ahlamine!A767,القاعدة!$A:$A,0))," ")</f>
        <v xml:space="preserve"> </v>
      </c>
      <c r="I767" s="131" t="str">
        <f>IFERROR(INDEX(القاعدة!I:I,MATCH(ahlamine!A767,القاعدة!$A:$A,0))," ")</f>
        <v xml:space="preserve"> </v>
      </c>
      <c r="J767" s="135" t="str">
        <f>IFERROR(INDEX(القاعدة!J:J,MATCH(ahlamine!A767,القاعدة!$A:$A,0))," ")</f>
        <v xml:space="preserve"> </v>
      </c>
      <c r="K767" s="135" t="str">
        <f>IFERROR(INDEX(القاعدة!L:L,MATCH(ahlamine!A767,القاعدة!$A:$A,0))," ")</f>
        <v xml:space="preserve"> </v>
      </c>
      <c r="L767" s="136" t="str">
        <f t="shared" si="39"/>
        <v/>
      </c>
      <c r="M767" s="31" t="str">
        <f t="shared" si="40"/>
        <v/>
      </c>
      <c r="N767" s="141" t="str">
        <f>IFERROR(RANK(L767,ahlamine31)+COUNTIF($L$10:L767,L767)-1," ")</f>
        <v xml:space="preserve"> </v>
      </c>
      <c r="O767" s="141">
        <v>758</v>
      </c>
      <c r="P767" s="137"/>
    </row>
    <row r="768" spans="1:16" x14ac:dyDescent="0.3">
      <c r="A768" s="140" t="str">
        <f t="shared" si="38"/>
        <v>أهلامين_759</v>
      </c>
      <c r="B768" s="30" t="str">
        <f>C768&amp;"_"&amp;COUNTIF($C$10:$C$10:C768,C768)</f>
        <v xml:space="preserve"> _369</v>
      </c>
      <c r="C768" s="131" t="str">
        <f>IFERROR(INDEX(القاعدة!C:C,MATCH(ahlamine!A768,القاعدة!$A:$A,0))," ")</f>
        <v xml:space="preserve"> </v>
      </c>
      <c r="D768" s="131" t="str">
        <f>IFERROR(INDEX(القاعدة!D:D,MATCH(ahlamine!A768,القاعدة!$A:$A,0))," ")</f>
        <v xml:space="preserve"> </v>
      </c>
      <c r="E768" s="131" t="str">
        <f>IFERROR(INDEX(القاعدة!E:E,MATCH(ahlamine!A768,القاعدة!$A:$A,0))," ")</f>
        <v xml:space="preserve"> </v>
      </c>
      <c r="F768" s="131" t="str">
        <f>IFERROR(INDEX(القاعدة!F:F,MATCH(ahlamine!A768,القاعدة!$A:$A,0))," ")</f>
        <v xml:space="preserve"> </v>
      </c>
      <c r="G768" s="131" t="str">
        <f>IFERROR(INDEX(القاعدة!G:G,MATCH(ahlamine!A768,القاعدة!$A:$A,0))," ")</f>
        <v xml:space="preserve"> </v>
      </c>
      <c r="H768" s="131" t="str">
        <f>IFERROR(INDEX(القاعدة!H:H,MATCH(ahlamine!A768,القاعدة!$A:$A,0))," ")</f>
        <v xml:space="preserve"> </v>
      </c>
      <c r="I768" s="131" t="str">
        <f>IFERROR(INDEX(القاعدة!I:I,MATCH(ahlamine!A768,القاعدة!$A:$A,0))," ")</f>
        <v xml:space="preserve"> </v>
      </c>
      <c r="J768" s="135" t="str">
        <f>IFERROR(INDEX(القاعدة!J:J,MATCH(ahlamine!A768,القاعدة!$A:$A,0))," ")</f>
        <v xml:space="preserve"> </v>
      </c>
      <c r="K768" s="135" t="str">
        <f>IFERROR(INDEX(القاعدة!L:L,MATCH(ahlamine!A768,القاعدة!$A:$A,0))," ")</f>
        <v xml:space="preserve"> </v>
      </c>
      <c r="L768" s="136" t="str">
        <f t="shared" si="39"/>
        <v/>
      </c>
      <c r="M768" s="31" t="str">
        <f t="shared" si="40"/>
        <v/>
      </c>
      <c r="N768" s="141" t="str">
        <f>IFERROR(RANK(L768,ahlamine31)+COUNTIF($L$10:L768,L768)-1," ")</f>
        <v xml:space="preserve"> </v>
      </c>
      <c r="O768" s="141">
        <v>759</v>
      </c>
      <c r="P768" s="137"/>
    </row>
    <row r="769" spans="1:16" x14ac:dyDescent="0.3">
      <c r="A769" s="140" t="str">
        <f t="shared" si="38"/>
        <v>أهلامين_760</v>
      </c>
      <c r="B769" s="30" t="str">
        <f>C769&amp;"_"&amp;COUNTIF($C$10:$C$10:C769,C769)</f>
        <v xml:space="preserve"> _370</v>
      </c>
      <c r="C769" s="131" t="str">
        <f>IFERROR(INDEX(القاعدة!C:C,MATCH(ahlamine!A769,القاعدة!$A:$A,0))," ")</f>
        <v xml:space="preserve"> </v>
      </c>
      <c r="D769" s="131" t="str">
        <f>IFERROR(INDEX(القاعدة!D:D,MATCH(ahlamine!A769,القاعدة!$A:$A,0))," ")</f>
        <v xml:space="preserve"> </v>
      </c>
      <c r="E769" s="131" t="str">
        <f>IFERROR(INDEX(القاعدة!E:E,MATCH(ahlamine!A769,القاعدة!$A:$A,0))," ")</f>
        <v xml:space="preserve"> </v>
      </c>
      <c r="F769" s="131" t="str">
        <f>IFERROR(INDEX(القاعدة!F:F,MATCH(ahlamine!A769,القاعدة!$A:$A,0))," ")</f>
        <v xml:space="preserve"> </v>
      </c>
      <c r="G769" s="131" t="str">
        <f>IFERROR(INDEX(القاعدة!G:G,MATCH(ahlamine!A769,القاعدة!$A:$A,0))," ")</f>
        <v xml:space="preserve"> </v>
      </c>
      <c r="H769" s="131" t="str">
        <f>IFERROR(INDEX(القاعدة!H:H,MATCH(ahlamine!A769,القاعدة!$A:$A,0))," ")</f>
        <v xml:space="preserve"> </v>
      </c>
      <c r="I769" s="131" t="str">
        <f>IFERROR(INDEX(القاعدة!I:I,MATCH(ahlamine!A769,القاعدة!$A:$A,0))," ")</f>
        <v xml:space="preserve"> </v>
      </c>
      <c r="J769" s="135" t="str">
        <f>IFERROR(INDEX(القاعدة!J:J,MATCH(ahlamine!A769,القاعدة!$A:$A,0))," ")</f>
        <v xml:space="preserve"> </v>
      </c>
      <c r="K769" s="135" t="str">
        <f>IFERROR(INDEX(القاعدة!L:L,MATCH(ahlamine!A769,القاعدة!$A:$A,0))," ")</f>
        <v xml:space="preserve"> </v>
      </c>
      <c r="L769" s="136" t="str">
        <f t="shared" si="39"/>
        <v/>
      </c>
      <c r="M769" s="31" t="str">
        <f t="shared" si="40"/>
        <v/>
      </c>
      <c r="N769" s="141" t="str">
        <f>IFERROR(RANK(L769,ahlamine31)+COUNTIF($L$10:L769,L769)-1," ")</f>
        <v xml:space="preserve"> </v>
      </c>
      <c r="O769" s="141">
        <v>760</v>
      </c>
      <c r="P769" s="137"/>
    </row>
    <row r="770" spans="1:16" x14ac:dyDescent="0.3">
      <c r="A770" s="140" t="str">
        <f t="shared" si="38"/>
        <v>أهلامين_761</v>
      </c>
      <c r="B770" s="30" t="str">
        <f>C770&amp;"_"&amp;COUNTIF($C$10:$C$10:C770,C770)</f>
        <v xml:space="preserve"> _371</v>
      </c>
      <c r="C770" s="131" t="str">
        <f>IFERROR(INDEX(القاعدة!C:C,MATCH(ahlamine!A770,القاعدة!$A:$A,0))," ")</f>
        <v xml:space="preserve"> </v>
      </c>
      <c r="D770" s="131" t="str">
        <f>IFERROR(INDEX(القاعدة!D:D,MATCH(ahlamine!A770,القاعدة!$A:$A,0))," ")</f>
        <v xml:space="preserve"> </v>
      </c>
      <c r="E770" s="131" t="str">
        <f>IFERROR(INDEX(القاعدة!E:E,MATCH(ahlamine!A770,القاعدة!$A:$A,0))," ")</f>
        <v xml:space="preserve"> </v>
      </c>
      <c r="F770" s="131" t="str">
        <f>IFERROR(INDEX(القاعدة!F:F,MATCH(ahlamine!A770,القاعدة!$A:$A,0))," ")</f>
        <v xml:space="preserve"> </v>
      </c>
      <c r="G770" s="131" t="str">
        <f>IFERROR(INDEX(القاعدة!G:G,MATCH(ahlamine!A770,القاعدة!$A:$A,0))," ")</f>
        <v xml:space="preserve"> </v>
      </c>
      <c r="H770" s="131" t="str">
        <f>IFERROR(INDEX(القاعدة!H:H,MATCH(ahlamine!A770,القاعدة!$A:$A,0))," ")</f>
        <v xml:space="preserve"> </v>
      </c>
      <c r="I770" s="131" t="str">
        <f>IFERROR(INDEX(القاعدة!I:I,MATCH(ahlamine!A770,القاعدة!$A:$A,0))," ")</f>
        <v xml:space="preserve"> </v>
      </c>
      <c r="J770" s="135" t="str">
        <f>IFERROR(INDEX(القاعدة!J:J,MATCH(ahlamine!A770,القاعدة!$A:$A,0))," ")</f>
        <v xml:space="preserve"> </v>
      </c>
      <c r="K770" s="135" t="str">
        <f>IFERROR(INDEX(القاعدة!L:L,MATCH(ahlamine!A770,القاعدة!$A:$A,0))," ")</f>
        <v xml:space="preserve"> </v>
      </c>
      <c r="L770" s="136" t="str">
        <f t="shared" si="39"/>
        <v/>
      </c>
      <c r="M770" s="31" t="str">
        <f t="shared" si="40"/>
        <v/>
      </c>
      <c r="N770" s="141" t="str">
        <f>IFERROR(RANK(L770,ahlamine31)+COUNTIF($L$10:L770,L770)-1," ")</f>
        <v xml:space="preserve"> </v>
      </c>
      <c r="O770" s="141">
        <v>761</v>
      </c>
      <c r="P770" s="137"/>
    </row>
    <row r="771" spans="1:16" x14ac:dyDescent="0.3">
      <c r="A771" s="140" t="str">
        <f t="shared" si="38"/>
        <v>أهلامين_762</v>
      </c>
      <c r="B771" s="30" t="str">
        <f>C771&amp;"_"&amp;COUNTIF($C$10:$C$10:C771,C771)</f>
        <v xml:space="preserve"> _372</v>
      </c>
      <c r="C771" s="131" t="str">
        <f>IFERROR(INDEX(القاعدة!C:C,MATCH(ahlamine!A771,القاعدة!$A:$A,0))," ")</f>
        <v xml:space="preserve"> </v>
      </c>
      <c r="D771" s="131" t="str">
        <f>IFERROR(INDEX(القاعدة!D:D,MATCH(ahlamine!A771,القاعدة!$A:$A,0))," ")</f>
        <v xml:space="preserve"> </v>
      </c>
      <c r="E771" s="131" t="str">
        <f>IFERROR(INDEX(القاعدة!E:E,MATCH(ahlamine!A771,القاعدة!$A:$A,0))," ")</f>
        <v xml:space="preserve"> </v>
      </c>
      <c r="F771" s="131" t="str">
        <f>IFERROR(INDEX(القاعدة!F:F,MATCH(ahlamine!A771,القاعدة!$A:$A,0))," ")</f>
        <v xml:space="preserve"> </v>
      </c>
      <c r="G771" s="131" t="str">
        <f>IFERROR(INDEX(القاعدة!G:G,MATCH(ahlamine!A771,القاعدة!$A:$A,0))," ")</f>
        <v xml:space="preserve"> </v>
      </c>
      <c r="H771" s="131" t="str">
        <f>IFERROR(INDEX(القاعدة!H:H,MATCH(ahlamine!A771,القاعدة!$A:$A,0))," ")</f>
        <v xml:space="preserve"> </v>
      </c>
      <c r="I771" s="131" t="str">
        <f>IFERROR(INDEX(القاعدة!I:I,MATCH(ahlamine!A771,القاعدة!$A:$A,0))," ")</f>
        <v xml:space="preserve"> </v>
      </c>
      <c r="J771" s="135" t="str">
        <f>IFERROR(INDEX(القاعدة!J:J,MATCH(ahlamine!A771,القاعدة!$A:$A,0))," ")</f>
        <v xml:space="preserve"> </v>
      </c>
      <c r="K771" s="135" t="str">
        <f>IFERROR(INDEX(القاعدة!L:L,MATCH(ahlamine!A771,القاعدة!$A:$A,0))," ")</f>
        <v xml:space="preserve"> </v>
      </c>
      <c r="L771" s="136" t="str">
        <f t="shared" si="39"/>
        <v/>
      </c>
      <c r="M771" s="31" t="str">
        <f t="shared" si="40"/>
        <v/>
      </c>
      <c r="N771" s="141" t="str">
        <f>IFERROR(RANK(L771,ahlamine31)+COUNTIF($L$10:L771,L771)-1," ")</f>
        <v xml:space="preserve"> </v>
      </c>
      <c r="O771" s="141">
        <v>762</v>
      </c>
      <c r="P771" s="137"/>
    </row>
    <row r="772" spans="1:16" x14ac:dyDescent="0.3">
      <c r="A772" s="140" t="str">
        <f t="shared" si="38"/>
        <v>أهلامين_763</v>
      </c>
      <c r="B772" s="30" t="str">
        <f>C772&amp;"_"&amp;COUNTIF($C$10:$C$10:C772,C772)</f>
        <v xml:space="preserve"> _373</v>
      </c>
      <c r="C772" s="131" t="str">
        <f>IFERROR(INDEX(القاعدة!C:C,MATCH(ahlamine!A772,القاعدة!$A:$A,0))," ")</f>
        <v xml:space="preserve"> </v>
      </c>
      <c r="D772" s="131" t="str">
        <f>IFERROR(INDEX(القاعدة!D:D,MATCH(ahlamine!A772,القاعدة!$A:$A,0))," ")</f>
        <v xml:space="preserve"> </v>
      </c>
      <c r="E772" s="131" t="str">
        <f>IFERROR(INDEX(القاعدة!E:E,MATCH(ahlamine!A772,القاعدة!$A:$A,0))," ")</f>
        <v xml:space="preserve"> </v>
      </c>
      <c r="F772" s="131" t="str">
        <f>IFERROR(INDEX(القاعدة!F:F,MATCH(ahlamine!A772,القاعدة!$A:$A,0))," ")</f>
        <v xml:space="preserve"> </v>
      </c>
      <c r="G772" s="131" t="str">
        <f>IFERROR(INDEX(القاعدة!G:G,MATCH(ahlamine!A772,القاعدة!$A:$A,0))," ")</f>
        <v xml:space="preserve"> </v>
      </c>
      <c r="H772" s="131" t="str">
        <f>IFERROR(INDEX(القاعدة!H:H,MATCH(ahlamine!A772,القاعدة!$A:$A,0))," ")</f>
        <v xml:space="preserve"> </v>
      </c>
      <c r="I772" s="131" t="str">
        <f>IFERROR(INDEX(القاعدة!I:I,MATCH(ahlamine!A772,القاعدة!$A:$A,0))," ")</f>
        <v xml:space="preserve"> </v>
      </c>
      <c r="J772" s="135" t="str">
        <f>IFERROR(INDEX(القاعدة!J:J,MATCH(ahlamine!A772,القاعدة!$A:$A,0))," ")</f>
        <v xml:space="preserve"> </v>
      </c>
      <c r="K772" s="135" t="str">
        <f>IFERROR(INDEX(القاعدة!L:L,MATCH(ahlamine!A772,القاعدة!$A:$A,0))," ")</f>
        <v xml:space="preserve"> </v>
      </c>
      <c r="L772" s="136" t="str">
        <f t="shared" si="39"/>
        <v/>
      </c>
      <c r="M772" s="31" t="str">
        <f t="shared" si="40"/>
        <v/>
      </c>
      <c r="N772" s="141" t="str">
        <f>IFERROR(RANK(L772,ahlamine31)+COUNTIF($L$10:L772,L772)-1," ")</f>
        <v xml:space="preserve"> </v>
      </c>
      <c r="O772" s="141">
        <v>763</v>
      </c>
      <c r="P772" s="137"/>
    </row>
    <row r="773" spans="1:16" x14ac:dyDescent="0.3">
      <c r="A773" s="140" t="str">
        <f t="shared" si="38"/>
        <v>أهلامين_764</v>
      </c>
      <c r="B773" s="30" t="str">
        <f>C773&amp;"_"&amp;COUNTIF($C$10:$C$10:C773,C773)</f>
        <v xml:space="preserve"> _374</v>
      </c>
      <c r="C773" s="131" t="str">
        <f>IFERROR(INDEX(القاعدة!C:C,MATCH(ahlamine!A773,القاعدة!$A:$A,0))," ")</f>
        <v xml:space="preserve"> </v>
      </c>
      <c r="D773" s="131" t="str">
        <f>IFERROR(INDEX(القاعدة!D:D,MATCH(ahlamine!A773,القاعدة!$A:$A,0))," ")</f>
        <v xml:space="preserve"> </v>
      </c>
      <c r="E773" s="131" t="str">
        <f>IFERROR(INDEX(القاعدة!E:E,MATCH(ahlamine!A773,القاعدة!$A:$A,0))," ")</f>
        <v xml:space="preserve"> </v>
      </c>
      <c r="F773" s="131" t="str">
        <f>IFERROR(INDEX(القاعدة!F:F,MATCH(ahlamine!A773,القاعدة!$A:$A,0))," ")</f>
        <v xml:space="preserve"> </v>
      </c>
      <c r="G773" s="131" t="str">
        <f>IFERROR(INDEX(القاعدة!G:G,MATCH(ahlamine!A773,القاعدة!$A:$A,0))," ")</f>
        <v xml:space="preserve"> </v>
      </c>
      <c r="H773" s="131" t="str">
        <f>IFERROR(INDEX(القاعدة!H:H,MATCH(ahlamine!A773,القاعدة!$A:$A,0))," ")</f>
        <v xml:space="preserve"> </v>
      </c>
      <c r="I773" s="131" t="str">
        <f>IFERROR(INDEX(القاعدة!I:I,MATCH(ahlamine!A773,القاعدة!$A:$A,0))," ")</f>
        <v xml:space="preserve"> </v>
      </c>
      <c r="J773" s="135" t="str">
        <f>IFERROR(INDEX(القاعدة!J:J,MATCH(ahlamine!A773,القاعدة!$A:$A,0))," ")</f>
        <v xml:space="preserve"> </v>
      </c>
      <c r="K773" s="135" t="str">
        <f>IFERROR(INDEX(القاعدة!L:L,MATCH(ahlamine!A773,القاعدة!$A:$A,0))," ")</f>
        <v xml:space="preserve"> </v>
      </c>
      <c r="L773" s="136" t="str">
        <f t="shared" si="39"/>
        <v/>
      </c>
      <c r="M773" s="31" t="str">
        <f t="shared" si="40"/>
        <v/>
      </c>
      <c r="N773" s="141" t="str">
        <f>IFERROR(RANK(L773,ahlamine31)+COUNTIF($L$10:L773,L773)-1," ")</f>
        <v xml:space="preserve"> </v>
      </c>
      <c r="O773" s="141">
        <v>764</v>
      </c>
      <c r="P773" s="137"/>
    </row>
    <row r="774" spans="1:16" x14ac:dyDescent="0.3">
      <c r="A774" s="140" t="str">
        <f t="shared" si="38"/>
        <v>أهلامين_765</v>
      </c>
      <c r="B774" s="30" t="str">
        <f>C774&amp;"_"&amp;COUNTIF($C$10:$C$10:C774,C774)</f>
        <v xml:space="preserve"> _375</v>
      </c>
      <c r="C774" s="131" t="str">
        <f>IFERROR(INDEX(القاعدة!C:C,MATCH(ahlamine!A774,القاعدة!$A:$A,0))," ")</f>
        <v xml:space="preserve"> </v>
      </c>
      <c r="D774" s="131" t="str">
        <f>IFERROR(INDEX(القاعدة!D:D,MATCH(ahlamine!A774,القاعدة!$A:$A,0))," ")</f>
        <v xml:space="preserve"> </v>
      </c>
      <c r="E774" s="131" t="str">
        <f>IFERROR(INDEX(القاعدة!E:E,MATCH(ahlamine!A774,القاعدة!$A:$A,0))," ")</f>
        <v xml:space="preserve"> </v>
      </c>
      <c r="F774" s="131" t="str">
        <f>IFERROR(INDEX(القاعدة!F:F,MATCH(ahlamine!A774,القاعدة!$A:$A,0))," ")</f>
        <v xml:space="preserve"> </v>
      </c>
      <c r="G774" s="131" t="str">
        <f>IFERROR(INDEX(القاعدة!G:G,MATCH(ahlamine!A774,القاعدة!$A:$A,0))," ")</f>
        <v xml:space="preserve"> </v>
      </c>
      <c r="H774" s="131" t="str">
        <f>IFERROR(INDEX(القاعدة!H:H,MATCH(ahlamine!A774,القاعدة!$A:$A,0))," ")</f>
        <v xml:space="preserve"> </v>
      </c>
      <c r="I774" s="131" t="str">
        <f>IFERROR(INDEX(القاعدة!I:I,MATCH(ahlamine!A774,القاعدة!$A:$A,0))," ")</f>
        <v xml:space="preserve"> </v>
      </c>
      <c r="J774" s="135" t="str">
        <f>IFERROR(INDEX(القاعدة!J:J,MATCH(ahlamine!A774,القاعدة!$A:$A,0))," ")</f>
        <v xml:space="preserve"> </v>
      </c>
      <c r="K774" s="135" t="str">
        <f>IFERROR(INDEX(القاعدة!L:L,MATCH(ahlamine!A774,القاعدة!$A:$A,0))," ")</f>
        <v xml:space="preserve"> </v>
      </c>
      <c r="L774" s="136" t="str">
        <f t="shared" si="39"/>
        <v/>
      </c>
      <c r="M774" s="31" t="str">
        <f t="shared" si="40"/>
        <v/>
      </c>
      <c r="N774" s="141" t="str">
        <f>IFERROR(RANK(L774,ahlamine31)+COUNTIF($L$10:L774,L774)-1," ")</f>
        <v xml:space="preserve"> </v>
      </c>
      <c r="O774" s="141">
        <v>765</v>
      </c>
      <c r="P774" s="137"/>
    </row>
    <row r="775" spans="1:16" x14ac:dyDescent="0.3">
      <c r="A775" s="140" t="str">
        <f t="shared" si="38"/>
        <v>أهلامين_766</v>
      </c>
      <c r="B775" s="30" t="str">
        <f>C775&amp;"_"&amp;COUNTIF($C$10:$C$10:C775,C775)</f>
        <v xml:space="preserve"> _376</v>
      </c>
      <c r="C775" s="131" t="str">
        <f>IFERROR(INDEX(القاعدة!C:C,MATCH(ahlamine!A775,القاعدة!$A:$A,0))," ")</f>
        <v xml:space="preserve"> </v>
      </c>
      <c r="D775" s="131" t="str">
        <f>IFERROR(INDEX(القاعدة!D:D,MATCH(ahlamine!A775,القاعدة!$A:$A,0))," ")</f>
        <v xml:space="preserve"> </v>
      </c>
      <c r="E775" s="131" t="str">
        <f>IFERROR(INDEX(القاعدة!E:E,MATCH(ahlamine!A775,القاعدة!$A:$A,0))," ")</f>
        <v xml:space="preserve"> </v>
      </c>
      <c r="F775" s="131" t="str">
        <f>IFERROR(INDEX(القاعدة!F:F,MATCH(ahlamine!A775,القاعدة!$A:$A,0))," ")</f>
        <v xml:space="preserve"> </v>
      </c>
      <c r="G775" s="131" t="str">
        <f>IFERROR(INDEX(القاعدة!G:G,MATCH(ahlamine!A775,القاعدة!$A:$A,0))," ")</f>
        <v xml:space="preserve"> </v>
      </c>
      <c r="H775" s="131" t="str">
        <f>IFERROR(INDEX(القاعدة!H:H,MATCH(ahlamine!A775,القاعدة!$A:$A,0))," ")</f>
        <v xml:space="preserve"> </v>
      </c>
      <c r="I775" s="131" t="str">
        <f>IFERROR(INDEX(القاعدة!I:I,MATCH(ahlamine!A775,القاعدة!$A:$A,0))," ")</f>
        <v xml:space="preserve"> </v>
      </c>
      <c r="J775" s="135" t="str">
        <f>IFERROR(INDEX(القاعدة!J:J,MATCH(ahlamine!A775,القاعدة!$A:$A,0))," ")</f>
        <v xml:space="preserve"> </v>
      </c>
      <c r="K775" s="135" t="str">
        <f>IFERROR(INDEX(القاعدة!L:L,MATCH(ahlamine!A775,القاعدة!$A:$A,0))," ")</f>
        <v xml:space="preserve"> </v>
      </c>
      <c r="L775" s="136" t="str">
        <f t="shared" si="39"/>
        <v/>
      </c>
      <c r="M775" s="31" t="str">
        <f t="shared" si="40"/>
        <v/>
      </c>
      <c r="N775" s="141" t="str">
        <f>IFERROR(RANK(L775,ahlamine31)+COUNTIF($L$10:L775,L775)-1," ")</f>
        <v xml:space="preserve"> </v>
      </c>
      <c r="O775" s="141">
        <v>766</v>
      </c>
      <c r="P775" s="137"/>
    </row>
    <row r="776" spans="1:16" x14ac:dyDescent="0.3">
      <c r="A776" s="140" t="str">
        <f t="shared" si="38"/>
        <v>أهلامين_767</v>
      </c>
      <c r="B776" s="30" t="str">
        <f>C776&amp;"_"&amp;COUNTIF($C$10:$C$10:C776,C776)</f>
        <v xml:space="preserve"> _377</v>
      </c>
      <c r="C776" s="131" t="str">
        <f>IFERROR(INDEX(القاعدة!C:C,MATCH(ahlamine!A776,القاعدة!$A:$A,0))," ")</f>
        <v xml:space="preserve"> </v>
      </c>
      <c r="D776" s="131" t="str">
        <f>IFERROR(INDEX(القاعدة!D:D,MATCH(ahlamine!A776,القاعدة!$A:$A,0))," ")</f>
        <v xml:space="preserve"> </v>
      </c>
      <c r="E776" s="131" t="str">
        <f>IFERROR(INDEX(القاعدة!E:E,MATCH(ahlamine!A776,القاعدة!$A:$A,0))," ")</f>
        <v xml:space="preserve"> </v>
      </c>
      <c r="F776" s="131" t="str">
        <f>IFERROR(INDEX(القاعدة!F:F,MATCH(ahlamine!A776,القاعدة!$A:$A,0))," ")</f>
        <v xml:space="preserve"> </v>
      </c>
      <c r="G776" s="131" t="str">
        <f>IFERROR(INDEX(القاعدة!G:G,MATCH(ahlamine!A776,القاعدة!$A:$A,0))," ")</f>
        <v xml:space="preserve"> </v>
      </c>
      <c r="H776" s="131" t="str">
        <f>IFERROR(INDEX(القاعدة!H:H,MATCH(ahlamine!A776,القاعدة!$A:$A,0))," ")</f>
        <v xml:space="preserve"> </v>
      </c>
      <c r="I776" s="131" t="str">
        <f>IFERROR(INDEX(القاعدة!I:I,MATCH(ahlamine!A776,القاعدة!$A:$A,0))," ")</f>
        <v xml:space="preserve"> </v>
      </c>
      <c r="J776" s="135" t="str">
        <f>IFERROR(INDEX(القاعدة!J:J,MATCH(ahlamine!A776,القاعدة!$A:$A,0))," ")</f>
        <v xml:space="preserve"> </v>
      </c>
      <c r="K776" s="135" t="str">
        <f>IFERROR(INDEX(القاعدة!L:L,MATCH(ahlamine!A776,القاعدة!$A:$A,0))," ")</f>
        <v xml:space="preserve"> </v>
      </c>
      <c r="L776" s="136" t="str">
        <f t="shared" si="39"/>
        <v/>
      </c>
      <c r="M776" s="31" t="str">
        <f t="shared" si="40"/>
        <v/>
      </c>
      <c r="N776" s="141" t="str">
        <f>IFERROR(RANK(L776,ahlamine31)+COUNTIF($L$10:L776,L776)-1," ")</f>
        <v xml:space="preserve"> </v>
      </c>
      <c r="O776" s="141">
        <v>767</v>
      </c>
      <c r="P776" s="137"/>
    </row>
    <row r="777" spans="1:16" x14ac:dyDescent="0.3">
      <c r="A777" s="140" t="str">
        <f t="shared" si="38"/>
        <v>أهلامين_768</v>
      </c>
      <c r="B777" s="30" t="str">
        <f>C777&amp;"_"&amp;COUNTIF($C$10:$C$10:C777,C777)</f>
        <v xml:space="preserve"> _378</v>
      </c>
      <c r="C777" s="131" t="str">
        <f>IFERROR(INDEX(القاعدة!C:C,MATCH(ahlamine!A777,القاعدة!$A:$A,0))," ")</f>
        <v xml:space="preserve"> </v>
      </c>
      <c r="D777" s="131" t="str">
        <f>IFERROR(INDEX(القاعدة!D:D,MATCH(ahlamine!A777,القاعدة!$A:$A,0))," ")</f>
        <v xml:space="preserve"> </v>
      </c>
      <c r="E777" s="131" t="str">
        <f>IFERROR(INDEX(القاعدة!E:E,MATCH(ahlamine!A777,القاعدة!$A:$A,0))," ")</f>
        <v xml:space="preserve"> </v>
      </c>
      <c r="F777" s="131" t="str">
        <f>IFERROR(INDEX(القاعدة!F:F,MATCH(ahlamine!A777,القاعدة!$A:$A,0))," ")</f>
        <v xml:space="preserve"> </v>
      </c>
      <c r="G777" s="131" t="str">
        <f>IFERROR(INDEX(القاعدة!G:G,MATCH(ahlamine!A777,القاعدة!$A:$A,0))," ")</f>
        <v xml:space="preserve"> </v>
      </c>
      <c r="H777" s="131" t="str">
        <f>IFERROR(INDEX(القاعدة!H:H,MATCH(ahlamine!A777,القاعدة!$A:$A,0))," ")</f>
        <v xml:space="preserve"> </v>
      </c>
      <c r="I777" s="131" t="str">
        <f>IFERROR(INDEX(القاعدة!I:I,MATCH(ahlamine!A777,القاعدة!$A:$A,0))," ")</f>
        <v xml:space="preserve"> </v>
      </c>
      <c r="J777" s="135" t="str">
        <f>IFERROR(INDEX(القاعدة!J:J,MATCH(ahlamine!A777,القاعدة!$A:$A,0))," ")</f>
        <v xml:space="preserve"> </v>
      </c>
      <c r="K777" s="135" t="str">
        <f>IFERROR(INDEX(القاعدة!L:L,MATCH(ahlamine!A777,القاعدة!$A:$A,0))," ")</f>
        <v xml:space="preserve"> </v>
      </c>
      <c r="L777" s="136" t="str">
        <f t="shared" si="39"/>
        <v/>
      </c>
      <c r="M777" s="31" t="str">
        <f t="shared" si="40"/>
        <v/>
      </c>
      <c r="N777" s="141" t="str">
        <f>IFERROR(RANK(L777,ahlamine31)+COUNTIF($L$10:L777,L777)-1," ")</f>
        <v xml:space="preserve"> </v>
      </c>
      <c r="O777" s="141">
        <v>768</v>
      </c>
      <c r="P777" s="137"/>
    </row>
    <row r="778" spans="1:16" x14ac:dyDescent="0.3">
      <c r="A778" s="140" t="str">
        <f t="shared" si="38"/>
        <v>أهلامين_769</v>
      </c>
      <c r="B778" s="30" t="str">
        <f>C778&amp;"_"&amp;COUNTIF($C$10:$C$10:C778,C778)</f>
        <v xml:space="preserve"> _379</v>
      </c>
      <c r="C778" s="131" t="str">
        <f>IFERROR(INDEX(القاعدة!C:C,MATCH(ahlamine!A778,القاعدة!$A:$A,0))," ")</f>
        <v xml:space="preserve"> </v>
      </c>
      <c r="D778" s="131" t="str">
        <f>IFERROR(INDEX(القاعدة!D:D,MATCH(ahlamine!A778,القاعدة!$A:$A,0))," ")</f>
        <v xml:space="preserve"> </v>
      </c>
      <c r="E778" s="131" t="str">
        <f>IFERROR(INDEX(القاعدة!E:E,MATCH(ahlamine!A778,القاعدة!$A:$A,0))," ")</f>
        <v xml:space="preserve"> </v>
      </c>
      <c r="F778" s="131" t="str">
        <f>IFERROR(INDEX(القاعدة!F:F,MATCH(ahlamine!A778,القاعدة!$A:$A,0))," ")</f>
        <v xml:space="preserve"> </v>
      </c>
      <c r="G778" s="131" t="str">
        <f>IFERROR(INDEX(القاعدة!G:G,MATCH(ahlamine!A778,القاعدة!$A:$A,0))," ")</f>
        <v xml:space="preserve"> </v>
      </c>
      <c r="H778" s="131" t="str">
        <f>IFERROR(INDEX(القاعدة!H:H,MATCH(ahlamine!A778,القاعدة!$A:$A,0))," ")</f>
        <v xml:space="preserve"> </v>
      </c>
      <c r="I778" s="131" t="str">
        <f>IFERROR(INDEX(القاعدة!I:I,MATCH(ahlamine!A778,القاعدة!$A:$A,0))," ")</f>
        <v xml:space="preserve"> </v>
      </c>
      <c r="J778" s="135" t="str">
        <f>IFERROR(INDEX(القاعدة!J:J,MATCH(ahlamine!A778,القاعدة!$A:$A,0))," ")</f>
        <v xml:space="preserve"> </v>
      </c>
      <c r="K778" s="135" t="str">
        <f>IFERROR(INDEX(القاعدة!L:L,MATCH(ahlamine!A778,القاعدة!$A:$A,0))," ")</f>
        <v xml:space="preserve"> </v>
      </c>
      <c r="L778" s="136" t="str">
        <f t="shared" si="39"/>
        <v/>
      </c>
      <c r="M778" s="31" t="str">
        <f t="shared" si="40"/>
        <v/>
      </c>
      <c r="N778" s="141" t="str">
        <f>IFERROR(RANK(L778,ahlamine31)+COUNTIF($L$10:L778,L778)-1," ")</f>
        <v xml:space="preserve"> </v>
      </c>
      <c r="O778" s="141">
        <v>769</v>
      </c>
      <c r="P778" s="137"/>
    </row>
    <row r="779" spans="1:16" x14ac:dyDescent="0.3">
      <c r="A779" s="140" t="str">
        <f t="shared" ref="A779:A842" si="41">$R$6&amp;"_"&amp;O779</f>
        <v>أهلامين_770</v>
      </c>
      <c r="B779" s="30" t="str">
        <f>C779&amp;"_"&amp;COUNTIF($C$10:$C$10:C779,C779)</f>
        <v xml:space="preserve"> _380</v>
      </c>
      <c r="C779" s="131" t="str">
        <f>IFERROR(INDEX(القاعدة!C:C,MATCH(ahlamine!A779,القاعدة!$A:$A,0))," ")</f>
        <v xml:space="preserve"> </v>
      </c>
      <c r="D779" s="131" t="str">
        <f>IFERROR(INDEX(القاعدة!D:D,MATCH(ahlamine!A779,القاعدة!$A:$A,0))," ")</f>
        <v xml:space="preserve"> </v>
      </c>
      <c r="E779" s="131" t="str">
        <f>IFERROR(INDEX(القاعدة!E:E,MATCH(ahlamine!A779,القاعدة!$A:$A,0))," ")</f>
        <v xml:space="preserve"> </v>
      </c>
      <c r="F779" s="131" t="str">
        <f>IFERROR(INDEX(القاعدة!F:F,MATCH(ahlamine!A779,القاعدة!$A:$A,0))," ")</f>
        <v xml:space="preserve"> </v>
      </c>
      <c r="G779" s="131" t="str">
        <f>IFERROR(INDEX(القاعدة!G:G,MATCH(ahlamine!A779,القاعدة!$A:$A,0))," ")</f>
        <v xml:space="preserve"> </v>
      </c>
      <c r="H779" s="131" t="str">
        <f>IFERROR(INDEX(القاعدة!H:H,MATCH(ahlamine!A779,القاعدة!$A:$A,0))," ")</f>
        <v xml:space="preserve"> </v>
      </c>
      <c r="I779" s="131" t="str">
        <f>IFERROR(INDEX(القاعدة!I:I,MATCH(ahlamine!A779,القاعدة!$A:$A,0))," ")</f>
        <v xml:space="preserve"> </v>
      </c>
      <c r="J779" s="135" t="str">
        <f>IFERROR(INDEX(القاعدة!J:J,MATCH(ahlamine!A779,القاعدة!$A:$A,0))," ")</f>
        <v xml:space="preserve"> </v>
      </c>
      <c r="K779" s="135" t="str">
        <f>IFERROR(INDEX(القاعدة!L:L,MATCH(ahlamine!A779,القاعدة!$A:$A,0))," ")</f>
        <v xml:space="preserve"> </v>
      </c>
      <c r="L779" s="136" t="str">
        <f t="shared" ref="L779:L842" si="42">IFERROR(AVERAGE(J779:K779),"")</f>
        <v/>
      </c>
      <c r="M779" s="31" t="str">
        <f t="shared" ref="M779:M842" si="43">IF(ISBLANK(L779)," ",IF(L779&lt;=2.5,"توبيخ",IF(AND(L779&gt;=2.51,L779&lt;=3),"إنذار",IF(AND(L779&gt;=3.001,L779&lt;=4),"تنبيه",IF(AND(L779&gt;=6,L779&lt;=6.99),"لوحة الشرف",IF(AND(L779&gt;=7,L779&lt;=7.99),"تشجيع",IF(AND(L779&gt;=8,L779&lt;=9.99),"تنويه","")))))))</f>
        <v/>
      </c>
      <c r="N779" s="141" t="str">
        <f>IFERROR(RANK(L779,ahlamine31)+COUNTIF($L$10:L779,L779)-1," ")</f>
        <v xml:space="preserve"> </v>
      </c>
      <c r="O779" s="141">
        <v>770</v>
      </c>
      <c r="P779" s="137"/>
    </row>
    <row r="780" spans="1:16" x14ac:dyDescent="0.3">
      <c r="A780" s="140" t="str">
        <f t="shared" si="41"/>
        <v>أهلامين_771</v>
      </c>
      <c r="B780" s="30" t="str">
        <f>C780&amp;"_"&amp;COUNTIF($C$10:$C$10:C780,C780)</f>
        <v xml:space="preserve"> _381</v>
      </c>
      <c r="C780" s="131" t="str">
        <f>IFERROR(INDEX(القاعدة!C:C,MATCH(ahlamine!A780,القاعدة!$A:$A,0))," ")</f>
        <v xml:space="preserve"> </v>
      </c>
      <c r="D780" s="131" t="str">
        <f>IFERROR(INDEX(القاعدة!D:D,MATCH(ahlamine!A780,القاعدة!$A:$A,0))," ")</f>
        <v xml:space="preserve"> </v>
      </c>
      <c r="E780" s="131" t="str">
        <f>IFERROR(INDEX(القاعدة!E:E,MATCH(ahlamine!A780,القاعدة!$A:$A,0))," ")</f>
        <v xml:space="preserve"> </v>
      </c>
      <c r="F780" s="131" t="str">
        <f>IFERROR(INDEX(القاعدة!F:F,MATCH(ahlamine!A780,القاعدة!$A:$A,0))," ")</f>
        <v xml:space="preserve"> </v>
      </c>
      <c r="G780" s="131" t="str">
        <f>IFERROR(INDEX(القاعدة!G:G,MATCH(ahlamine!A780,القاعدة!$A:$A,0))," ")</f>
        <v xml:space="preserve"> </v>
      </c>
      <c r="H780" s="131" t="str">
        <f>IFERROR(INDEX(القاعدة!H:H,MATCH(ahlamine!A780,القاعدة!$A:$A,0))," ")</f>
        <v xml:space="preserve"> </v>
      </c>
      <c r="I780" s="131" t="str">
        <f>IFERROR(INDEX(القاعدة!I:I,MATCH(ahlamine!A780,القاعدة!$A:$A,0))," ")</f>
        <v xml:space="preserve"> </v>
      </c>
      <c r="J780" s="135" t="str">
        <f>IFERROR(INDEX(القاعدة!J:J,MATCH(ahlamine!A780,القاعدة!$A:$A,0))," ")</f>
        <v xml:space="preserve"> </v>
      </c>
      <c r="K780" s="135" t="str">
        <f>IFERROR(INDEX(القاعدة!L:L,MATCH(ahlamine!A780,القاعدة!$A:$A,0))," ")</f>
        <v xml:space="preserve"> </v>
      </c>
      <c r="L780" s="136" t="str">
        <f t="shared" si="42"/>
        <v/>
      </c>
      <c r="M780" s="31" t="str">
        <f t="shared" si="43"/>
        <v/>
      </c>
      <c r="N780" s="141" t="str">
        <f>IFERROR(RANK(L780,ahlamine31)+COUNTIF($L$10:L780,L780)-1," ")</f>
        <v xml:space="preserve"> </v>
      </c>
      <c r="O780" s="141">
        <v>771</v>
      </c>
      <c r="P780" s="137"/>
    </row>
    <row r="781" spans="1:16" x14ac:dyDescent="0.3">
      <c r="A781" s="140" t="str">
        <f t="shared" si="41"/>
        <v>أهلامين_772</v>
      </c>
      <c r="B781" s="30" t="str">
        <f>C781&amp;"_"&amp;COUNTIF($C$10:$C$10:C781,C781)</f>
        <v xml:space="preserve"> _382</v>
      </c>
      <c r="C781" s="131" t="str">
        <f>IFERROR(INDEX(القاعدة!C:C,MATCH(ahlamine!A781,القاعدة!$A:$A,0))," ")</f>
        <v xml:space="preserve"> </v>
      </c>
      <c r="D781" s="131" t="str">
        <f>IFERROR(INDEX(القاعدة!D:D,MATCH(ahlamine!A781,القاعدة!$A:$A,0))," ")</f>
        <v xml:space="preserve"> </v>
      </c>
      <c r="E781" s="131" t="str">
        <f>IFERROR(INDEX(القاعدة!E:E,MATCH(ahlamine!A781,القاعدة!$A:$A,0))," ")</f>
        <v xml:space="preserve"> </v>
      </c>
      <c r="F781" s="131" t="str">
        <f>IFERROR(INDEX(القاعدة!F:F,MATCH(ahlamine!A781,القاعدة!$A:$A,0))," ")</f>
        <v xml:space="preserve"> </v>
      </c>
      <c r="G781" s="131" t="str">
        <f>IFERROR(INDEX(القاعدة!G:G,MATCH(ahlamine!A781,القاعدة!$A:$A,0))," ")</f>
        <v xml:space="preserve"> </v>
      </c>
      <c r="H781" s="131" t="str">
        <f>IFERROR(INDEX(القاعدة!H:H,MATCH(ahlamine!A781,القاعدة!$A:$A,0))," ")</f>
        <v xml:space="preserve"> </v>
      </c>
      <c r="I781" s="131" t="str">
        <f>IFERROR(INDEX(القاعدة!I:I,MATCH(ahlamine!A781,القاعدة!$A:$A,0))," ")</f>
        <v xml:space="preserve"> </v>
      </c>
      <c r="J781" s="135" t="str">
        <f>IFERROR(INDEX(القاعدة!J:J,MATCH(ahlamine!A781,القاعدة!$A:$A,0))," ")</f>
        <v xml:space="preserve"> </v>
      </c>
      <c r="K781" s="135" t="str">
        <f>IFERROR(INDEX(القاعدة!L:L,MATCH(ahlamine!A781,القاعدة!$A:$A,0))," ")</f>
        <v xml:space="preserve"> </v>
      </c>
      <c r="L781" s="136" t="str">
        <f t="shared" si="42"/>
        <v/>
      </c>
      <c r="M781" s="31" t="str">
        <f t="shared" si="43"/>
        <v/>
      </c>
      <c r="N781" s="141" t="str">
        <f>IFERROR(RANK(L781,ahlamine31)+COUNTIF($L$10:L781,L781)-1," ")</f>
        <v xml:space="preserve"> </v>
      </c>
      <c r="O781" s="141">
        <v>772</v>
      </c>
      <c r="P781" s="137"/>
    </row>
    <row r="782" spans="1:16" x14ac:dyDescent="0.3">
      <c r="A782" s="140" t="str">
        <f t="shared" si="41"/>
        <v>أهلامين_773</v>
      </c>
      <c r="B782" s="30" t="str">
        <f>C782&amp;"_"&amp;COUNTIF($C$10:$C$10:C782,C782)</f>
        <v xml:space="preserve"> _383</v>
      </c>
      <c r="C782" s="131" t="str">
        <f>IFERROR(INDEX(القاعدة!C:C,MATCH(ahlamine!A782,القاعدة!$A:$A,0))," ")</f>
        <v xml:space="preserve"> </v>
      </c>
      <c r="D782" s="131" t="str">
        <f>IFERROR(INDEX(القاعدة!D:D,MATCH(ahlamine!A782,القاعدة!$A:$A,0))," ")</f>
        <v xml:space="preserve"> </v>
      </c>
      <c r="E782" s="131" t="str">
        <f>IFERROR(INDEX(القاعدة!E:E,MATCH(ahlamine!A782,القاعدة!$A:$A,0))," ")</f>
        <v xml:space="preserve"> </v>
      </c>
      <c r="F782" s="131" t="str">
        <f>IFERROR(INDEX(القاعدة!F:F,MATCH(ahlamine!A782,القاعدة!$A:$A,0))," ")</f>
        <v xml:space="preserve"> </v>
      </c>
      <c r="G782" s="131" t="str">
        <f>IFERROR(INDEX(القاعدة!G:G,MATCH(ahlamine!A782,القاعدة!$A:$A,0))," ")</f>
        <v xml:space="preserve"> </v>
      </c>
      <c r="H782" s="131" t="str">
        <f>IFERROR(INDEX(القاعدة!H:H,MATCH(ahlamine!A782,القاعدة!$A:$A,0))," ")</f>
        <v xml:space="preserve"> </v>
      </c>
      <c r="I782" s="131" t="str">
        <f>IFERROR(INDEX(القاعدة!I:I,MATCH(ahlamine!A782,القاعدة!$A:$A,0))," ")</f>
        <v xml:space="preserve"> </v>
      </c>
      <c r="J782" s="135" t="str">
        <f>IFERROR(INDEX(القاعدة!J:J,MATCH(ahlamine!A782,القاعدة!$A:$A,0))," ")</f>
        <v xml:space="preserve"> </v>
      </c>
      <c r="K782" s="135" t="str">
        <f>IFERROR(INDEX(القاعدة!L:L,MATCH(ahlamine!A782,القاعدة!$A:$A,0))," ")</f>
        <v xml:space="preserve"> </v>
      </c>
      <c r="L782" s="136" t="str">
        <f t="shared" si="42"/>
        <v/>
      </c>
      <c r="M782" s="31" t="str">
        <f t="shared" si="43"/>
        <v/>
      </c>
      <c r="N782" s="141" t="str">
        <f>IFERROR(RANK(L782,ahlamine31)+COUNTIF($L$10:L782,L782)-1," ")</f>
        <v xml:space="preserve"> </v>
      </c>
      <c r="O782" s="141">
        <v>773</v>
      </c>
      <c r="P782" s="137"/>
    </row>
    <row r="783" spans="1:16" x14ac:dyDescent="0.3">
      <c r="A783" s="140" t="str">
        <f t="shared" si="41"/>
        <v>أهلامين_774</v>
      </c>
      <c r="B783" s="30" t="str">
        <f>C783&amp;"_"&amp;COUNTIF($C$10:$C$10:C783,C783)</f>
        <v xml:space="preserve"> _384</v>
      </c>
      <c r="C783" s="131" t="str">
        <f>IFERROR(INDEX(القاعدة!C:C,MATCH(ahlamine!A783,القاعدة!$A:$A,0))," ")</f>
        <v xml:space="preserve"> </v>
      </c>
      <c r="D783" s="131" t="str">
        <f>IFERROR(INDEX(القاعدة!D:D,MATCH(ahlamine!A783,القاعدة!$A:$A,0))," ")</f>
        <v xml:space="preserve"> </v>
      </c>
      <c r="E783" s="131" t="str">
        <f>IFERROR(INDEX(القاعدة!E:E,MATCH(ahlamine!A783,القاعدة!$A:$A,0))," ")</f>
        <v xml:space="preserve"> </v>
      </c>
      <c r="F783" s="131" t="str">
        <f>IFERROR(INDEX(القاعدة!F:F,MATCH(ahlamine!A783,القاعدة!$A:$A,0))," ")</f>
        <v xml:space="preserve"> </v>
      </c>
      <c r="G783" s="131" t="str">
        <f>IFERROR(INDEX(القاعدة!G:G,MATCH(ahlamine!A783,القاعدة!$A:$A,0))," ")</f>
        <v xml:space="preserve"> </v>
      </c>
      <c r="H783" s="131" t="str">
        <f>IFERROR(INDEX(القاعدة!H:H,MATCH(ahlamine!A783,القاعدة!$A:$A,0))," ")</f>
        <v xml:space="preserve"> </v>
      </c>
      <c r="I783" s="131" t="str">
        <f>IFERROR(INDEX(القاعدة!I:I,MATCH(ahlamine!A783,القاعدة!$A:$A,0))," ")</f>
        <v xml:space="preserve"> </v>
      </c>
      <c r="J783" s="135" t="str">
        <f>IFERROR(INDEX(القاعدة!J:J,MATCH(ahlamine!A783,القاعدة!$A:$A,0))," ")</f>
        <v xml:space="preserve"> </v>
      </c>
      <c r="K783" s="135" t="str">
        <f>IFERROR(INDEX(القاعدة!L:L,MATCH(ahlamine!A783,القاعدة!$A:$A,0))," ")</f>
        <v xml:space="preserve"> </v>
      </c>
      <c r="L783" s="136" t="str">
        <f t="shared" si="42"/>
        <v/>
      </c>
      <c r="M783" s="31" t="str">
        <f t="shared" si="43"/>
        <v/>
      </c>
      <c r="N783" s="141" t="str">
        <f>IFERROR(RANK(L783,ahlamine31)+COUNTIF($L$10:L783,L783)-1," ")</f>
        <v xml:space="preserve"> </v>
      </c>
      <c r="O783" s="141">
        <v>774</v>
      </c>
      <c r="P783" s="137"/>
    </row>
    <row r="784" spans="1:16" x14ac:dyDescent="0.3">
      <c r="A784" s="140" t="str">
        <f t="shared" si="41"/>
        <v>أهلامين_775</v>
      </c>
      <c r="B784" s="30" t="str">
        <f>C784&amp;"_"&amp;COUNTIF($C$10:$C$10:C784,C784)</f>
        <v xml:space="preserve"> _385</v>
      </c>
      <c r="C784" s="131" t="str">
        <f>IFERROR(INDEX(القاعدة!C:C,MATCH(ahlamine!A784,القاعدة!$A:$A,0))," ")</f>
        <v xml:space="preserve"> </v>
      </c>
      <c r="D784" s="131" t="str">
        <f>IFERROR(INDEX(القاعدة!D:D,MATCH(ahlamine!A784,القاعدة!$A:$A,0))," ")</f>
        <v xml:space="preserve"> </v>
      </c>
      <c r="E784" s="131" t="str">
        <f>IFERROR(INDEX(القاعدة!E:E,MATCH(ahlamine!A784,القاعدة!$A:$A,0))," ")</f>
        <v xml:space="preserve"> </v>
      </c>
      <c r="F784" s="131" t="str">
        <f>IFERROR(INDEX(القاعدة!F:F,MATCH(ahlamine!A784,القاعدة!$A:$A,0))," ")</f>
        <v xml:space="preserve"> </v>
      </c>
      <c r="G784" s="131" t="str">
        <f>IFERROR(INDEX(القاعدة!G:G,MATCH(ahlamine!A784,القاعدة!$A:$A,0))," ")</f>
        <v xml:space="preserve"> </v>
      </c>
      <c r="H784" s="131" t="str">
        <f>IFERROR(INDEX(القاعدة!H:H,MATCH(ahlamine!A784,القاعدة!$A:$A,0))," ")</f>
        <v xml:space="preserve"> </v>
      </c>
      <c r="I784" s="131" t="str">
        <f>IFERROR(INDEX(القاعدة!I:I,MATCH(ahlamine!A784,القاعدة!$A:$A,0))," ")</f>
        <v xml:space="preserve"> </v>
      </c>
      <c r="J784" s="135" t="str">
        <f>IFERROR(INDEX(القاعدة!J:J,MATCH(ahlamine!A784,القاعدة!$A:$A,0))," ")</f>
        <v xml:space="preserve"> </v>
      </c>
      <c r="K784" s="135" t="str">
        <f>IFERROR(INDEX(القاعدة!L:L,MATCH(ahlamine!A784,القاعدة!$A:$A,0))," ")</f>
        <v xml:space="preserve"> </v>
      </c>
      <c r="L784" s="136" t="str">
        <f t="shared" si="42"/>
        <v/>
      </c>
      <c r="M784" s="31" t="str">
        <f t="shared" si="43"/>
        <v/>
      </c>
      <c r="N784" s="141" t="str">
        <f>IFERROR(RANK(L784,ahlamine31)+COUNTIF($L$10:L784,L784)-1," ")</f>
        <v xml:space="preserve"> </v>
      </c>
      <c r="O784" s="141">
        <v>775</v>
      </c>
      <c r="P784" s="137"/>
    </row>
    <row r="785" spans="1:16" x14ac:dyDescent="0.3">
      <c r="A785" s="140" t="str">
        <f t="shared" si="41"/>
        <v>أهلامين_776</v>
      </c>
      <c r="B785" s="30" t="str">
        <f>C785&amp;"_"&amp;COUNTIF($C$10:$C$10:C785,C785)</f>
        <v xml:space="preserve"> _386</v>
      </c>
      <c r="C785" s="131" t="str">
        <f>IFERROR(INDEX(القاعدة!C:C,MATCH(ahlamine!A785,القاعدة!$A:$A,0))," ")</f>
        <v xml:space="preserve"> </v>
      </c>
      <c r="D785" s="131" t="str">
        <f>IFERROR(INDEX(القاعدة!D:D,MATCH(ahlamine!A785,القاعدة!$A:$A,0))," ")</f>
        <v xml:space="preserve"> </v>
      </c>
      <c r="E785" s="131" t="str">
        <f>IFERROR(INDEX(القاعدة!E:E,MATCH(ahlamine!A785,القاعدة!$A:$A,0))," ")</f>
        <v xml:space="preserve"> </v>
      </c>
      <c r="F785" s="131" t="str">
        <f>IFERROR(INDEX(القاعدة!F:F,MATCH(ahlamine!A785,القاعدة!$A:$A,0))," ")</f>
        <v xml:space="preserve"> </v>
      </c>
      <c r="G785" s="131" t="str">
        <f>IFERROR(INDEX(القاعدة!G:G,MATCH(ahlamine!A785,القاعدة!$A:$A,0))," ")</f>
        <v xml:space="preserve"> </v>
      </c>
      <c r="H785" s="131" t="str">
        <f>IFERROR(INDEX(القاعدة!H:H,MATCH(ahlamine!A785,القاعدة!$A:$A,0))," ")</f>
        <v xml:space="preserve"> </v>
      </c>
      <c r="I785" s="131" t="str">
        <f>IFERROR(INDEX(القاعدة!I:I,MATCH(ahlamine!A785,القاعدة!$A:$A,0))," ")</f>
        <v xml:space="preserve"> </v>
      </c>
      <c r="J785" s="135" t="str">
        <f>IFERROR(INDEX(القاعدة!J:J,MATCH(ahlamine!A785,القاعدة!$A:$A,0))," ")</f>
        <v xml:space="preserve"> </v>
      </c>
      <c r="K785" s="135" t="str">
        <f>IFERROR(INDEX(القاعدة!L:L,MATCH(ahlamine!A785,القاعدة!$A:$A,0))," ")</f>
        <v xml:space="preserve"> </v>
      </c>
      <c r="L785" s="136" t="str">
        <f t="shared" si="42"/>
        <v/>
      </c>
      <c r="M785" s="31" t="str">
        <f t="shared" si="43"/>
        <v/>
      </c>
      <c r="N785" s="141" t="str">
        <f>IFERROR(RANK(L785,ahlamine31)+COUNTIF($L$10:L785,L785)-1," ")</f>
        <v xml:space="preserve"> </v>
      </c>
      <c r="O785" s="141">
        <v>776</v>
      </c>
      <c r="P785" s="137"/>
    </row>
    <row r="786" spans="1:16" x14ac:dyDescent="0.3">
      <c r="A786" s="140" t="str">
        <f t="shared" si="41"/>
        <v>أهلامين_777</v>
      </c>
      <c r="B786" s="30" t="str">
        <f>C786&amp;"_"&amp;COUNTIF($C$10:$C$10:C786,C786)</f>
        <v xml:space="preserve"> _387</v>
      </c>
      <c r="C786" s="131" t="str">
        <f>IFERROR(INDEX(القاعدة!C:C,MATCH(ahlamine!A786,القاعدة!$A:$A,0))," ")</f>
        <v xml:space="preserve"> </v>
      </c>
      <c r="D786" s="131" t="str">
        <f>IFERROR(INDEX(القاعدة!D:D,MATCH(ahlamine!A786,القاعدة!$A:$A,0))," ")</f>
        <v xml:space="preserve"> </v>
      </c>
      <c r="E786" s="131" t="str">
        <f>IFERROR(INDEX(القاعدة!E:E,MATCH(ahlamine!A786,القاعدة!$A:$A,0))," ")</f>
        <v xml:space="preserve"> </v>
      </c>
      <c r="F786" s="131" t="str">
        <f>IFERROR(INDEX(القاعدة!F:F,MATCH(ahlamine!A786,القاعدة!$A:$A,0))," ")</f>
        <v xml:space="preserve"> </v>
      </c>
      <c r="G786" s="131" t="str">
        <f>IFERROR(INDEX(القاعدة!G:G,MATCH(ahlamine!A786,القاعدة!$A:$A,0))," ")</f>
        <v xml:space="preserve"> </v>
      </c>
      <c r="H786" s="131" t="str">
        <f>IFERROR(INDEX(القاعدة!H:H,MATCH(ahlamine!A786,القاعدة!$A:$A,0))," ")</f>
        <v xml:space="preserve"> </v>
      </c>
      <c r="I786" s="131" t="str">
        <f>IFERROR(INDEX(القاعدة!I:I,MATCH(ahlamine!A786,القاعدة!$A:$A,0))," ")</f>
        <v xml:space="preserve"> </v>
      </c>
      <c r="J786" s="135" t="str">
        <f>IFERROR(INDEX(القاعدة!J:J,MATCH(ahlamine!A786,القاعدة!$A:$A,0))," ")</f>
        <v xml:space="preserve"> </v>
      </c>
      <c r="K786" s="135" t="str">
        <f>IFERROR(INDEX(القاعدة!L:L,MATCH(ahlamine!A786,القاعدة!$A:$A,0))," ")</f>
        <v xml:space="preserve"> </v>
      </c>
      <c r="L786" s="136" t="str">
        <f t="shared" si="42"/>
        <v/>
      </c>
      <c r="M786" s="31" t="str">
        <f t="shared" si="43"/>
        <v/>
      </c>
      <c r="N786" s="141" t="str">
        <f>IFERROR(RANK(L786,ahlamine31)+COUNTIF($L$10:L786,L786)-1," ")</f>
        <v xml:space="preserve"> </v>
      </c>
      <c r="O786" s="141">
        <v>777</v>
      </c>
      <c r="P786" s="137"/>
    </row>
    <row r="787" spans="1:16" x14ac:dyDescent="0.3">
      <c r="A787" s="140" t="str">
        <f t="shared" si="41"/>
        <v>أهلامين_778</v>
      </c>
      <c r="B787" s="30" t="str">
        <f>C787&amp;"_"&amp;COUNTIF($C$10:$C$10:C787,C787)</f>
        <v xml:space="preserve"> _388</v>
      </c>
      <c r="C787" s="131" t="str">
        <f>IFERROR(INDEX(القاعدة!C:C,MATCH(ahlamine!A787,القاعدة!$A:$A,0))," ")</f>
        <v xml:space="preserve"> </v>
      </c>
      <c r="D787" s="131" t="str">
        <f>IFERROR(INDEX(القاعدة!D:D,MATCH(ahlamine!A787,القاعدة!$A:$A,0))," ")</f>
        <v xml:space="preserve"> </v>
      </c>
      <c r="E787" s="131" t="str">
        <f>IFERROR(INDEX(القاعدة!E:E,MATCH(ahlamine!A787,القاعدة!$A:$A,0))," ")</f>
        <v xml:space="preserve"> </v>
      </c>
      <c r="F787" s="131" t="str">
        <f>IFERROR(INDEX(القاعدة!F:F,MATCH(ahlamine!A787,القاعدة!$A:$A,0))," ")</f>
        <v xml:space="preserve"> </v>
      </c>
      <c r="G787" s="131" t="str">
        <f>IFERROR(INDEX(القاعدة!G:G,MATCH(ahlamine!A787,القاعدة!$A:$A,0))," ")</f>
        <v xml:space="preserve"> </v>
      </c>
      <c r="H787" s="131" t="str">
        <f>IFERROR(INDEX(القاعدة!H:H,MATCH(ahlamine!A787,القاعدة!$A:$A,0))," ")</f>
        <v xml:space="preserve"> </v>
      </c>
      <c r="I787" s="131" t="str">
        <f>IFERROR(INDEX(القاعدة!I:I,MATCH(ahlamine!A787,القاعدة!$A:$A,0))," ")</f>
        <v xml:space="preserve"> </v>
      </c>
      <c r="J787" s="135" t="str">
        <f>IFERROR(INDEX(القاعدة!J:J,MATCH(ahlamine!A787,القاعدة!$A:$A,0))," ")</f>
        <v xml:space="preserve"> </v>
      </c>
      <c r="K787" s="135" t="str">
        <f>IFERROR(INDEX(القاعدة!L:L,MATCH(ahlamine!A787,القاعدة!$A:$A,0))," ")</f>
        <v xml:space="preserve"> </v>
      </c>
      <c r="L787" s="136" t="str">
        <f t="shared" si="42"/>
        <v/>
      </c>
      <c r="M787" s="31" t="str">
        <f t="shared" si="43"/>
        <v/>
      </c>
      <c r="N787" s="141" t="str">
        <f>IFERROR(RANK(L787,ahlamine31)+COUNTIF($L$10:L787,L787)-1," ")</f>
        <v xml:space="preserve"> </v>
      </c>
      <c r="O787" s="141">
        <v>778</v>
      </c>
      <c r="P787" s="137"/>
    </row>
    <row r="788" spans="1:16" x14ac:dyDescent="0.3">
      <c r="A788" s="140" t="str">
        <f t="shared" si="41"/>
        <v>أهلامين_779</v>
      </c>
      <c r="B788" s="30" t="str">
        <f>C788&amp;"_"&amp;COUNTIF($C$10:$C$10:C788,C788)</f>
        <v xml:space="preserve"> _389</v>
      </c>
      <c r="C788" s="131" t="str">
        <f>IFERROR(INDEX(القاعدة!C:C,MATCH(ahlamine!A788,القاعدة!$A:$A,0))," ")</f>
        <v xml:space="preserve"> </v>
      </c>
      <c r="D788" s="131" t="str">
        <f>IFERROR(INDEX(القاعدة!D:D,MATCH(ahlamine!A788,القاعدة!$A:$A,0))," ")</f>
        <v xml:space="preserve"> </v>
      </c>
      <c r="E788" s="131" t="str">
        <f>IFERROR(INDEX(القاعدة!E:E,MATCH(ahlamine!A788,القاعدة!$A:$A,0))," ")</f>
        <v xml:space="preserve"> </v>
      </c>
      <c r="F788" s="131" t="str">
        <f>IFERROR(INDEX(القاعدة!F:F,MATCH(ahlamine!A788,القاعدة!$A:$A,0))," ")</f>
        <v xml:space="preserve"> </v>
      </c>
      <c r="G788" s="131" t="str">
        <f>IFERROR(INDEX(القاعدة!G:G,MATCH(ahlamine!A788,القاعدة!$A:$A,0))," ")</f>
        <v xml:space="preserve"> </v>
      </c>
      <c r="H788" s="131" t="str">
        <f>IFERROR(INDEX(القاعدة!H:H,MATCH(ahlamine!A788,القاعدة!$A:$A,0))," ")</f>
        <v xml:space="preserve"> </v>
      </c>
      <c r="I788" s="131" t="str">
        <f>IFERROR(INDEX(القاعدة!I:I,MATCH(ahlamine!A788,القاعدة!$A:$A,0))," ")</f>
        <v xml:space="preserve"> </v>
      </c>
      <c r="J788" s="135" t="str">
        <f>IFERROR(INDEX(القاعدة!J:J,MATCH(ahlamine!A788,القاعدة!$A:$A,0))," ")</f>
        <v xml:space="preserve"> </v>
      </c>
      <c r="K788" s="135" t="str">
        <f>IFERROR(INDEX(القاعدة!L:L,MATCH(ahlamine!A788,القاعدة!$A:$A,0))," ")</f>
        <v xml:space="preserve"> </v>
      </c>
      <c r="L788" s="136" t="str">
        <f t="shared" si="42"/>
        <v/>
      </c>
      <c r="M788" s="31" t="str">
        <f t="shared" si="43"/>
        <v/>
      </c>
      <c r="N788" s="141" t="str">
        <f>IFERROR(RANK(L788,ahlamine31)+COUNTIF($L$10:L788,L788)-1," ")</f>
        <v xml:space="preserve"> </v>
      </c>
      <c r="O788" s="141">
        <v>779</v>
      </c>
      <c r="P788" s="137"/>
    </row>
    <row r="789" spans="1:16" x14ac:dyDescent="0.3">
      <c r="A789" s="140" t="str">
        <f t="shared" si="41"/>
        <v>أهلامين_780</v>
      </c>
      <c r="B789" s="30" t="str">
        <f>C789&amp;"_"&amp;COUNTIF($C$10:$C$10:C789,C789)</f>
        <v xml:space="preserve"> _390</v>
      </c>
      <c r="C789" s="131" t="str">
        <f>IFERROR(INDEX(القاعدة!C:C,MATCH(ahlamine!A789,القاعدة!$A:$A,0))," ")</f>
        <v xml:space="preserve"> </v>
      </c>
      <c r="D789" s="131" t="str">
        <f>IFERROR(INDEX(القاعدة!D:D,MATCH(ahlamine!A789,القاعدة!$A:$A,0))," ")</f>
        <v xml:space="preserve"> </v>
      </c>
      <c r="E789" s="131" t="str">
        <f>IFERROR(INDEX(القاعدة!E:E,MATCH(ahlamine!A789,القاعدة!$A:$A,0))," ")</f>
        <v xml:space="preserve"> </v>
      </c>
      <c r="F789" s="131" t="str">
        <f>IFERROR(INDEX(القاعدة!F:F,MATCH(ahlamine!A789,القاعدة!$A:$A,0))," ")</f>
        <v xml:space="preserve"> </v>
      </c>
      <c r="G789" s="131" t="str">
        <f>IFERROR(INDEX(القاعدة!G:G,MATCH(ahlamine!A789,القاعدة!$A:$A,0))," ")</f>
        <v xml:space="preserve"> </v>
      </c>
      <c r="H789" s="131" t="str">
        <f>IFERROR(INDEX(القاعدة!H:H,MATCH(ahlamine!A789,القاعدة!$A:$A,0))," ")</f>
        <v xml:space="preserve"> </v>
      </c>
      <c r="I789" s="131" t="str">
        <f>IFERROR(INDEX(القاعدة!I:I,MATCH(ahlamine!A789,القاعدة!$A:$A,0))," ")</f>
        <v xml:space="preserve"> </v>
      </c>
      <c r="J789" s="135" t="str">
        <f>IFERROR(INDEX(القاعدة!J:J,MATCH(ahlamine!A789,القاعدة!$A:$A,0))," ")</f>
        <v xml:space="preserve"> </v>
      </c>
      <c r="K789" s="135" t="str">
        <f>IFERROR(INDEX(القاعدة!L:L,MATCH(ahlamine!A789,القاعدة!$A:$A,0))," ")</f>
        <v xml:space="preserve"> </v>
      </c>
      <c r="L789" s="136" t="str">
        <f t="shared" si="42"/>
        <v/>
      </c>
      <c r="M789" s="31" t="str">
        <f t="shared" si="43"/>
        <v/>
      </c>
      <c r="N789" s="141" t="str">
        <f>IFERROR(RANK(L789,ahlamine31)+COUNTIF($L$10:L789,L789)-1," ")</f>
        <v xml:space="preserve"> </v>
      </c>
      <c r="O789" s="141">
        <v>780</v>
      </c>
      <c r="P789" s="137"/>
    </row>
    <row r="790" spans="1:16" x14ac:dyDescent="0.3">
      <c r="A790" s="140" t="str">
        <f t="shared" si="41"/>
        <v>أهلامين_781</v>
      </c>
      <c r="B790" s="30" t="str">
        <f>C790&amp;"_"&amp;COUNTIF($C$10:$C$10:C790,C790)</f>
        <v xml:space="preserve"> _391</v>
      </c>
      <c r="C790" s="131" t="str">
        <f>IFERROR(INDEX(القاعدة!C:C,MATCH(ahlamine!A790,القاعدة!$A:$A,0))," ")</f>
        <v xml:space="preserve"> </v>
      </c>
      <c r="D790" s="131" t="str">
        <f>IFERROR(INDEX(القاعدة!D:D,MATCH(ahlamine!A790,القاعدة!$A:$A,0))," ")</f>
        <v xml:space="preserve"> </v>
      </c>
      <c r="E790" s="131" t="str">
        <f>IFERROR(INDEX(القاعدة!E:E,MATCH(ahlamine!A790,القاعدة!$A:$A,0))," ")</f>
        <v xml:space="preserve"> </v>
      </c>
      <c r="F790" s="131" t="str">
        <f>IFERROR(INDEX(القاعدة!F:F,MATCH(ahlamine!A790,القاعدة!$A:$A,0))," ")</f>
        <v xml:space="preserve"> </v>
      </c>
      <c r="G790" s="131" t="str">
        <f>IFERROR(INDEX(القاعدة!G:G,MATCH(ahlamine!A790,القاعدة!$A:$A,0))," ")</f>
        <v xml:space="preserve"> </v>
      </c>
      <c r="H790" s="131" t="str">
        <f>IFERROR(INDEX(القاعدة!H:H,MATCH(ahlamine!A790,القاعدة!$A:$A,0))," ")</f>
        <v xml:space="preserve"> </v>
      </c>
      <c r="I790" s="131" t="str">
        <f>IFERROR(INDEX(القاعدة!I:I,MATCH(ahlamine!A790,القاعدة!$A:$A,0))," ")</f>
        <v xml:space="preserve"> </v>
      </c>
      <c r="J790" s="135" t="str">
        <f>IFERROR(INDEX(القاعدة!J:J,MATCH(ahlamine!A790,القاعدة!$A:$A,0))," ")</f>
        <v xml:space="preserve"> </v>
      </c>
      <c r="K790" s="135" t="str">
        <f>IFERROR(INDEX(القاعدة!L:L,MATCH(ahlamine!A790,القاعدة!$A:$A,0))," ")</f>
        <v xml:space="preserve"> </v>
      </c>
      <c r="L790" s="136" t="str">
        <f t="shared" si="42"/>
        <v/>
      </c>
      <c r="M790" s="31" t="str">
        <f t="shared" si="43"/>
        <v/>
      </c>
      <c r="N790" s="141" t="str">
        <f>IFERROR(RANK(L790,ahlamine31)+COUNTIF($L$10:L790,L790)-1," ")</f>
        <v xml:space="preserve"> </v>
      </c>
      <c r="O790" s="141">
        <v>781</v>
      </c>
      <c r="P790" s="137"/>
    </row>
    <row r="791" spans="1:16" x14ac:dyDescent="0.3">
      <c r="A791" s="140" t="str">
        <f t="shared" si="41"/>
        <v>أهلامين_782</v>
      </c>
      <c r="B791" s="30" t="str">
        <f>C791&amp;"_"&amp;COUNTIF($C$10:$C$10:C791,C791)</f>
        <v xml:space="preserve"> _392</v>
      </c>
      <c r="C791" s="131" t="str">
        <f>IFERROR(INDEX(القاعدة!C:C,MATCH(ahlamine!A791,القاعدة!$A:$A,0))," ")</f>
        <v xml:space="preserve"> </v>
      </c>
      <c r="D791" s="131" t="str">
        <f>IFERROR(INDEX(القاعدة!D:D,MATCH(ahlamine!A791,القاعدة!$A:$A,0))," ")</f>
        <v xml:space="preserve"> </v>
      </c>
      <c r="E791" s="131" t="str">
        <f>IFERROR(INDEX(القاعدة!E:E,MATCH(ahlamine!A791,القاعدة!$A:$A,0))," ")</f>
        <v xml:space="preserve"> </v>
      </c>
      <c r="F791" s="131" t="str">
        <f>IFERROR(INDEX(القاعدة!F:F,MATCH(ahlamine!A791,القاعدة!$A:$A,0))," ")</f>
        <v xml:space="preserve"> </v>
      </c>
      <c r="G791" s="131" t="str">
        <f>IFERROR(INDEX(القاعدة!G:G,MATCH(ahlamine!A791,القاعدة!$A:$A,0))," ")</f>
        <v xml:space="preserve"> </v>
      </c>
      <c r="H791" s="131" t="str">
        <f>IFERROR(INDEX(القاعدة!H:H,MATCH(ahlamine!A791,القاعدة!$A:$A,0))," ")</f>
        <v xml:space="preserve"> </v>
      </c>
      <c r="I791" s="131" t="str">
        <f>IFERROR(INDEX(القاعدة!I:I,MATCH(ahlamine!A791,القاعدة!$A:$A,0))," ")</f>
        <v xml:space="preserve"> </v>
      </c>
      <c r="J791" s="135" t="str">
        <f>IFERROR(INDEX(القاعدة!J:J,MATCH(ahlamine!A791,القاعدة!$A:$A,0))," ")</f>
        <v xml:space="preserve"> </v>
      </c>
      <c r="K791" s="135" t="str">
        <f>IFERROR(INDEX(القاعدة!L:L,MATCH(ahlamine!A791,القاعدة!$A:$A,0))," ")</f>
        <v xml:space="preserve"> </v>
      </c>
      <c r="L791" s="136" t="str">
        <f t="shared" si="42"/>
        <v/>
      </c>
      <c r="M791" s="31" t="str">
        <f t="shared" si="43"/>
        <v/>
      </c>
      <c r="N791" s="141" t="str">
        <f>IFERROR(RANK(L791,ahlamine31)+COUNTIF($L$10:L791,L791)-1," ")</f>
        <v xml:space="preserve"> </v>
      </c>
      <c r="O791" s="141">
        <v>782</v>
      </c>
      <c r="P791" s="137"/>
    </row>
    <row r="792" spans="1:16" x14ac:dyDescent="0.3">
      <c r="A792" s="140" t="str">
        <f t="shared" si="41"/>
        <v>أهلامين_783</v>
      </c>
      <c r="B792" s="30" t="str">
        <f>C792&amp;"_"&amp;COUNTIF($C$10:$C$10:C792,C792)</f>
        <v xml:space="preserve"> _393</v>
      </c>
      <c r="C792" s="131" t="str">
        <f>IFERROR(INDEX(القاعدة!C:C,MATCH(ahlamine!A792,القاعدة!$A:$A,0))," ")</f>
        <v xml:space="preserve"> </v>
      </c>
      <c r="D792" s="131" t="str">
        <f>IFERROR(INDEX(القاعدة!D:D,MATCH(ahlamine!A792,القاعدة!$A:$A,0))," ")</f>
        <v xml:space="preserve"> </v>
      </c>
      <c r="E792" s="131" t="str">
        <f>IFERROR(INDEX(القاعدة!E:E,MATCH(ahlamine!A792,القاعدة!$A:$A,0))," ")</f>
        <v xml:space="preserve"> </v>
      </c>
      <c r="F792" s="131" t="str">
        <f>IFERROR(INDEX(القاعدة!F:F,MATCH(ahlamine!A792,القاعدة!$A:$A,0))," ")</f>
        <v xml:space="preserve"> </v>
      </c>
      <c r="G792" s="131" t="str">
        <f>IFERROR(INDEX(القاعدة!G:G,MATCH(ahlamine!A792,القاعدة!$A:$A,0))," ")</f>
        <v xml:space="preserve"> </v>
      </c>
      <c r="H792" s="131" t="str">
        <f>IFERROR(INDEX(القاعدة!H:H,MATCH(ahlamine!A792,القاعدة!$A:$A,0))," ")</f>
        <v xml:space="preserve"> </v>
      </c>
      <c r="I792" s="131" t="str">
        <f>IFERROR(INDEX(القاعدة!I:I,MATCH(ahlamine!A792,القاعدة!$A:$A,0))," ")</f>
        <v xml:space="preserve"> </v>
      </c>
      <c r="J792" s="135" t="str">
        <f>IFERROR(INDEX(القاعدة!J:J,MATCH(ahlamine!A792,القاعدة!$A:$A,0))," ")</f>
        <v xml:space="preserve"> </v>
      </c>
      <c r="K792" s="135" t="str">
        <f>IFERROR(INDEX(القاعدة!L:L,MATCH(ahlamine!A792,القاعدة!$A:$A,0))," ")</f>
        <v xml:space="preserve"> </v>
      </c>
      <c r="L792" s="136" t="str">
        <f t="shared" si="42"/>
        <v/>
      </c>
      <c r="M792" s="31" t="str">
        <f t="shared" si="43"/>
        <v/>
      </c>
      <c r="N792" s="141" t="str">
        <f>IFERROR(RANK(L792,ahlamine31)+COUNTIF($L$10:L792,L792)-1," ")</f>
        <v xml:space="preserve"> </v>
      </c>
      <c r="O792" s="141">
        <v>783</v>
      </c>
      <c r="P792" s="137"/>
    </row>
    <row r="793" spans="1:16" x14ac:dyDescent="0.3">
      <c r="A793" s="140" t="str">
        <f t="shared" si="41"/>
        <v>أهلامين_784</v>
      </c>
      <c r="B793" s="30" t="str">
        <f>C793&amp;"_"&amp;COUNTIF($C$10:$C$10:C793,C793)</f>
        <v xml:space="preserve"> _394</v>
      </c>
      <c r="C793" s="131" t="str">
        <f>IFERROR(INDEX(القاعدة!C:C,MATCH(ahlamine!A793,القاعدة!$A:$A,0))," ")</f>
        <v xml:space="preserve"> </v>
      </c>
      <c r="D793" s="131" t="str">
        <f>IFERROR(INDEX(القاعدة!D:D,MATCH(ahlamine!A793,القاعدة!$A:$A,0))," ")</f>
        <v xml:space="preserve"> </v>
      </c>
      <c r="E793" s="131" t="str">
        <f>IFERROR(INDEX(القاعدة!E:E,MATCH(ahlamine!A793,القاعدة!$A:$A,0))," ")</f>
        <v xml:space="preserve"> </v>
      </c>
      <c r="F793" s="131" t="str">
        <f>IFERROR(INDEX(القاعدة!F:F,MATCH(ahlamine!A793,القاعدة!$A:$A,0))," ")</f>
        <v xml:space="preserve"> </v>
      </c>
      <c r="G793" s="131" t="str">
        <f>IFERROR(INDEX(القاعدة!G:G,MATCH(ahlamine!A793,القاعدة!$A:$A,0))," ")</f>
        <v xml:space="preserve"> </v>
      </c>
      <c r="H793" s="131" t="str">
        <f>IFERROR(INDEX(القاعدة!H:H,MATCH(ahlamine!A793,القاعدة!$A:$A,0))," ")</f>
        <v xml:space="preserve"> </v>
      </c>
      <c r="I793" s="131" t="str">
        <f>IFERROR(INDEX(القاعدة!I:I,MATCH(ahlamine!A793,القاعدة!$A:$A,0))," ")</f>
        <v xml:space="preserve"> </v>
      </c>
      <c r="J793" s="135" t="str">
        <f>IFERROR(INDEX(القاعدة!J:J,MATCH(ahlamine!A793,القاعدة!$A:$A,0))," ")</f>
        <v xml:space="preserve"> </v>
      </c>
      <c r="K793" s="135" t="str">
        <f>IFERROR(INDEX(القاعدة!L:L,MATCH(ahlamine!A793,القاعدة!$A:$A,0))," ")</f>
        <v xml:space="preserve"> </v>
      </c>
      <c r="L793" s="136" t="str">
        <f t="shared" si="42"/>
        <v/>
      </c>
      <c r="M793" s="31" t="str">
        <f t="shared" si="43"/>
        <v/>
      </c>
      <c r="N793" s="141" t="str">
        <f>IFERROR(RANK(L793,ahlamine31)+COUNTIF($L$10:L793,L793)-1," ")</f>
        <v xml:space="preserve"> </v>
      </c>
      <c r="O793" s="141">
        <v>784</v>
      </c>
      <c r="P793" s="137"/>
    </row>
    <row r="794" spans="1:16" x14ac:dyDescent="0.3">
      <c r="A794" s="140" t="str">
        <f t="shared" si="41"/>
        <v>أهلامين_785</v>
      </c>
      <c r="B794" s="30" t="str">
        <f>C794&amp;"_"&amp;COUNTIF($C$10:$C$10:C794,C794)</f>
        <v xml:space="preserve"> _395</v>
      </c>
      <c r="C794" s="131" t="str">
        <f>IFERROR(INDEX(القاعدة!C:C,MATCH(ahlamine!A794,القاعدة!$A:$A,0))," ")</f>
        <v xml:space="preserve"> </v>
      </c>
      <c r="D794" s="131" t="str">
        <f>IFERROR(INDEX(القاعدة!D:D,MATCH(ahlamine!A794,القاعدة!$A:$A,0))," ")</f>
        <v xml:space="preserve"> </v>
      </c>
      <c r="E794" s="131" t="str">
        <f>IFERROR(INDEX(القاعدة!E:E,MATCH(ahlamine!A794,القاعدة!$A:$A,0))," ")</f>
        <v xml:space="preserve"> </v>
      </c>
      <c r="F794" s="131" t="str">
        <f>IFERROR(INDEX(القاعدة!F:F,MATCH(ahlamine!A794,القاعدة!$A:$A,0))," ")</f>
        <v xml:space="preserve"> </v>
      </c>
      <c r="G794" s="131" t="str">
        <f>IFERROR(INDEX(القاعدة!G:G,MATCH(ahlamine!A794,القاعدة!$A:$A,0))," ")</f>
        <v xml:space="preserve"> </v>
      </c>
      <c r="H794" s="131" t="str">
        <f>IFERROR(INDEX(القاعدة!H:H,MATCH(ahlamine!A794,القاعدة!$A:$A,0))," ")</f>
        <v xml:space="preserve"> </v>
      </c>
      <c r="I794" s="131" t="str">
        <f>IFERROR(INDEX(القاعدة!I:I,MATCH(ahlamine!A794,القاعدة!$A:$A,0))," ")</f>
        <v xml:space="preserve"> </v>
      </c>
      <c r="J794" s="135" t="str">
        <f>IFERROR(INDEX(القاعدة!J:J,MATCH(ahlamine!A794,القاعدة!$A:$A,0))," ")</f>
        <v xml:space="preserve"> </v>
      </c>
      <c r="K794" s="135" t="str">
        <f>IFERROR(INDEX(القاعدة!L:L,MATCH(ahlamine!A794,القاعدة!$A:$A,0))," ")</f>
        <v xml:space="preserve"> </v>
      </c>
      <c r="L794" s="136" t="str">
        <f t="shared" si="42"/>
        <v/>
      </c>
      <c r="M794" s="31" t="str">
        <f t="shared" si="43"/>
        <v/>
      </c>
      <c r="N794" s="141" t="str">
        <f>IFERROR(RANK(L794,ahlamine31)+COUNTIF($L$10:L794,L794)-1," ")</f>
        <v xml:space="preserve"> </v>
      </c>
      <c r="O794" s="141">
        <v>785</v>
      </c>
      <c r="P794" s="137"/>
    </row>
    <row r="795" spans="1:16" x14ac:dyDescent="0.3">
      <c r="A795" s="140" t="str">
        <f t="shared" si="41"/>
        <v>أهلامين_786</v>
      </c>
      <c r="B795" s="30" t="str">
        <f>C795&amp;"_"&amp;COUNTIF($C$10:$C$10:C795,C795)</f>
        <v xml:space="preserve"> _396</v>
      </c>
      <c r="C795" s="131" t="str">
        <f>IFERROR(INDEX(القاعدة!C:C,MATCH(ahlamine!A795,القاعدة!$A:$A,0))," ")</f>
        <v xml:space="preserve"> </v>
      </c>
      <c r="D795" s="131" t="str">
        <f>IFERROR(INDEX(القاعدة!D:D,MATCH(ahlamine!A795,القاعدة!$A:$A,0))," ")</f>
        <v xml:space="preserve"> </v>
      </c>
      <c r="E795" s="131" t="str">
        <f>IFERROR(INDEX(القاعدة!E:E,MATCH(ahlamine!A795,القاعدة!$A:$A,0))," ")</f>
        <v xml:space="preserve"> </v>
      </c>
      <c r="F795" s="131" t="str">
        <f>IFERROR(INDEX(القاعدة!F:F,MATCH(ahlamine!A795,القاعدة!$A:$A,0))," ")</f>
        <v xml:space="preserve"> </v>
      </c>
      <c r="G795" s="131" t="str">
        <f>IFERROR(INDEX(القاعدة!G:G,MATCH(ahlamine!A795,القاعدة!$A:$A,0))," ")</f>
        <v xml:space="preserve"> </v>
      </c>
      <c r="H795" s="131" t="str">
        <f>IFERROR(INDEX(القاعدة!H:H,MATCH(ahlamine!A795,القاعدة!$A:$A,0))," ")</f>
        <v xml:space="preserve"> </v>
      </c>
      <c r="I795" s="131" t="str">
        <f>IFERROR(INDEX(القاعدة!I:I,MATCH(ahlamine!A795,القاعدة!$A:$A,0))," ")</f>
        <v xml:space="preserve"> </v>
      </c>
      <c r="J795" s="135" t="str">
        <f>IFERROR(INDEX(القاعدة!J:J,MATCH(ahlamine!A795,القاعدة!$A:$A,0))," ")</f>
        <v xml:space="preserve"> </v>
      </c>
      <c r="K795" s="135" t="str">
        <f>IFERROR(INDEX(القاعدة!L:L,MATCH(ahlamine!A795,القاعدة!$A:$A,0))," ")</f>
        <v xml:space="preserve"> </v>
      </c>
      <c r="L795" s="136" t="str">
        <f t="shared" si="42"/>
        <v/>
      </c>
      <c r="M795" s="31" t="str">
        <f t="shared" si="43"/>
        <v/>
      </c>
      <c r="N795" s="141" t="str">
        <f>IFERROR(RANK(L795,ahlamine31)+COUNTIF($L$10:L795,L795)-1," ")</f>
        <v xml:space="preserve"> </v>
      </c>
      <c r="O795" s="141">
        <v>786</v>
      </c>
      <c r="P795" s="137"/>
    </row>
    <row r="796" spans="1:16" x14ac:dyDescent="0.3">
      <c r="A796" s="140" t="str">
        <f t="shared" si="41"/>
        <v>أهلامين_787</v>
      </c>
      <c r="B796" s="30" t="str">
        <f>C796&amp;"_"&amp;COUNTIF($C$10:$C$10:C796,C796)</f>
        <v xml:space="preserve"> _397</v>
      </c>
      <c r="C796" s="131" t="str">
        <f>IFERROR(INDEX(القاعدة!C:C,MATCH(ahlamine!A796,القاعدة!$A:$A,0))," ")</f>
        <v xml:space="preserve"> </v>
      </c>
      <c r="D796" s="131" t="str">
        <f>IFERROR(INDEX(القاعدة!D:D,MATCH(ahlamine!A796,القاعدة!$A:$A,0))," ")</f>
        <v xml:space="preserve"> </v>
      </c>
      <c r="E796" s="131" t="str">
        <f>IFERROR(INDEX(القاعدة!E:E,MATCH(ahlamine!A796,القاعدة!$A:$A,0))," ")</f>
        <v xml:space="preserve"> </v>
      </c>
      <c r="F796" s="131" t="str">
        <f>IFERROR(INDEX(القاعدة!F:F,MATCH(ahlamine!A796,القاعدة!$A:$A,0))," ")</f>
        <v xml:space="preserve"> </v>
      </c>
      <c r="G796" s="131" t="str">
        <f>IFERROR(INDEX(القاعدة!G:G,MATCH(ahlamine!A796,القاعدة!$A:$A,0))," ")</f>
        <v xml:space="preserve"> </v>
      </c>
      <c r="H796" s="131" t="str">
        <f>IFERROR(INDEX(القاعدة!H:H,MATCH(ahlamine!A796,القاعدة!$A:$A,0))," ")</f>
        <v xml:space="preserve"> </v>
      </c>
      <c r="I796" s="131" t="str">
        <f>IFERROR(INDEX(القاعدة!I:I,MATCH(ahlamine!A796,القاعدة!$A:$A,0))," ")</f>
        <v xml:space="preserve"> </v>
      </c>
      <c r="J796" s="135" t="str">
        <f>IFERROR(INDEX(القاعدة!J:J,MATCH(ahlamine!A796,القاعدة!$A:$A,0))," ")</f>
        <v xml:space="preserve"> </v>
      </c>
      <c r="K796" s="135" t="str">
        <f>IFERROR(INDEX(القاعدة!L:L,MATCH(ahlamine!A796,القاعدة!$A:$A,0))," ")</f>
        <v xml:space="preserve"> </v>
      </c>
      <c r="L796" s="136" t="str">
        <f t="shared" si="42"/>
        <v/>
      </c>
      <c r="M796" s="31" t="str">
        <f t="shared" si="43"/>
        <v/>
      </c>
      <c r="N796" s="141" t="str">
        <f>IFERROR(RANK(L796,ahlamine31)+COUNTIF($L$10:L796,L796)-1," ")</f>
        <v xml:space="preserve"> </v>
      </c>
      <c r="O796" s="141">
        <v>787</v>
      </c>
      <c r="P796" s="137"/>
    </row>
    <row r="797" spans="1:16" x14ac:dyDescent="0.3">
      <c r="A797" s="140" t="str">
        <f t="shared" si="41"/>
        <v>أهلامين_788</v>
      </c>
      <c r="B797" s="30" t="str">
        <f>C797&amp;"_"&amp;COUNTIF($C$10:$C$10:C797,C797)</f>
        <v xml:space="preserve"> _398</v>
      </c>
      <c r="C797" s="131" t="str">
        <f>IFERROR(INDEX(القاعدة!C:C,MATCH(ahlamine!A797,القاعدة!$A:$A,0))," ")</f>
        <v xml:space="preserve"> </v>
      </c>
      <c r="D797" s="131" t="str">
        <f>IFERROR(INDEX(القاعدة!D:D,MATCH(ahlamine!A797,القاعدة!$A:$A,0))," ")</f>
        <v xml:space="preserve"> </v>
      </c>
      <c r="E797" s="131" t="str">
        <f>IFERROR(INDEX(القاعدة!E:E,MATCH(ahlamine!A797,القاعدة!$A:$A,0))," ")</f>
        <v xml:space="preserve"> </v>
      </c>
      <c r="F797" s="131" t="str">
        <f>IFERROR(INDEX(القاعدة!F:F,MATCH(ahlamine!A797,القاعدة!$A:$A,0))," ")</f>
        <v xml:space="preserve"> </v>
      </c>
      <c r="G797" s="131" t="str">
        <f>IFERROR(INDEX(القاعدة!G:G,MATCH(ahlamine!A797,القاعدة!$A:$A,0))," ")</f>
        <v xml:space="preserve"> </v>
      </c>
      <c r="H797" s="131" t="str">
        <f>IFERROR(INDEX(القاعدة!H:H,MATCH(ahlamine!A797,القاعدة!$A:$A,0))," ")</f>
        <v xml:space="preserve"> </v>
      </c>
      <c r="I797" s="131" t="str">
        <f>IFERROR(INDEX(القاعدة!I:I,MATCH(ahlamine!A797,القاعدة!$A:$A,0))," ")</f>
        <v xml:space="preserve"> </v>
      </c>
      <c r="J797" s="135" t="str">
        <f>IFERROR(INDEX(القاعدة!J:J,MATCH(ahlamine!A797,القاعدة!$A:$A,0))," ")</f>
        <v xml:space="preserve"> </v>
      </c>
      <c r="K797" s="135" t="str">
        <f>IFERROR(INDEX(القاعدة!L:L,MATCH(ahlamine!A797,القاعدة!$A:$A,0))," ")</f>
        <v xml:space="preserve"> </v>
      </c>
      <c r="L797" s="136" t="str">
        <f t="shared" si="42"/>
        <v/>
      </c>
      <c r="M797" s="31" t="str">
        <f t="shared" si="43"/>
        <v/>
      </c>
      <c r="N797" s="141" t="str">
        <f>IFERROR(RANK(L797,ahlamine31)+COUNTIF($L$10:L797,L797)-1," ")</f>
        <v xml:space="preserve"> </v>
      </c>
      <c r="O797" s="141">
        <v>788</v>
      </c>
      <c r="P797" s="137"/>
    </row>
    <row r="798" spans="1:16" x14ac:dyDescent="0.3">
      <c r="A798" s="140" t="str">
        <f t="shared" si="41"/>
        <v>أهلامين_789</v>
      </c>
      <c r="B798" s="30" t="str">
        <f>C798&amp;"_"&amp;COUNTIF($C$10:$C$10:C798,C798)</f>
        <v xml:space="preserve"> _399</v>
      </c>
      <c r="C798" s="131" t="str">
        <f>IFERROR(INDEX(القاعدة!C:C,MATCH(ahlamine!A798,القاعدة!$A:$A,0))," ")</f>
        <v xml:space="preserve"> </v>
      </c>
      <c r="D798" s="131" t="str">
        <f>IFERROR(INDEX(القاعدة!D:D,MATCH(ahlamine!A798,القاعدة!$A:$A,0))," ")</f>
        <v xml:space="preserve"> </v>
      </c>
      <c r="E798" s="131" t="str">
        <f>IFERROR(INDEX(القاعدة!E:E,MATCH(ahlamine!A798,القاعدة!$A:$A,0))," ")</f>
        <v xml:space="preserve"> </v>
      </c>
      <c r="F798" s="131" t="str">
        <f>IFERROR(INDEX(القاعدة!F:F,MATCH(ahlamine!A798,القاعدة!$A:$A,0))," ")</f>
        <v xml:space="preserve"> </v>
      </c>
      <c r="G798" s="131" t="str">
        <f>IFERROR(INDEX(القاعدة!G:G,MATCH(ahlamine!A798,القاعدة!$A:$A,0))," ")</f>
        <v xml:space="preserve"> </v>
      </c>
      <c r="H798" s="131" t="str">
        <f>IFERROR(INDEX(القاعدة!H:H,MATCH(ahlamine!A798,القاعدة!$A:$A,0))," ")</f>
        <v xml:space="preserve"> </v>
      </c>
      <c r="I798" s="131" t="str">
        <f>IFERROR(INDEX(القاعدة!I:I,MATCH(ahlamine!A798,القاعدة!$A:$A,0))," ")</f>
        <v xml:space="preserve"> </v>
      </c>
      <c r="J798" s="135" t="str">
        <f>IFERROR(INDEX(القاعدة!J:J,MATCH(ahlamine!A798,القاعدة!$A:$A,0))," ")</f>
        <v xml:space="preserve"> </v>
      </c>
      <c r="K798" s="135" t="str">
        <f>IFERROR(INDEX(القاعدة!L:L,MATCH(ahlamine!A798,القاعدة!$A:$A,0))," ")</f>
        <v xml:space="preserve"> </v>
      </c>
      <c r="L798" s="136" t="str">
        <f t="shared" si="42"/>
        <v/>
      </c>
      <c r="M798" s="31" t="str">
        <f t="shared" si="43"/>
        <v/>
      </c>
      <c r="N798" s="141" t="str">
        <f>IFERROR(RANK(L798,ahlamine31)+COUNTIF($L$10:L798,L798)-1," ")</f>
        <v xml:space="preserve"> </v>
      </c>
      <c r="O798" s="141">
        <v>789</v>
      </c>
      <c r="P798" s="137"/>
    </row>
    <row r="799" spans="1:16" x14ac:dyDescent="0.3">
      <c r="A799" s="140" t="str">
        <f t="shared" si="41"/>
        <v>أهلامين_790</v>
      </c>
      <c r="B799" s="30" t="str">
        <f>C799&amp;"_"&amp;COUNTIF($C$10:$C$10:C799,C799)</f>
        <v xml:space="preserve"> _400</v>
      </c>
      <c r="C799" s="131" t="str">
        <f>IFERROR(INDEX(القاعدة!C:C,MATCH(ahlamine!A799,القاعدة!$A:$A,0))," ")</f>
        <v xml:space="preserve"> </v>
      </c>
      <c r="D799" s="131" t="str">
        <f>IFERROR(INDEX(القاعدة!D:D,MATCH(ahlamine!A799,القاعدة!$A:$A,0))," ")</f>
        <v xml:space="preserve"> </v>
      </c>
      <c r="E799" s="131" t="str">
        <f>IFERROR(INDEX(القاعدة!E:E,MATCH(ahlamine!A799,القاعدة!$A:$A,0))," ")</f>
        <v xml:space="preserve"> </v>
      </c>
      <c r="F799" s="131" t="str">
        <f>IFERROR(INDEX(القاعدة!F:F,MATCH(ahlamine!A799,القاعدة!$A:$A,0))," ")</f>
        <v xml:space="preserve"> </v>
      </c>
      <c r="G799" s="131" t="str">
        <f>IFERROR(INDEX(القاعدة!G:G,MATCH(ahlamine!A799,القاعدة!$A:$A,0))," ")</f>
        <v xml:space="preserve"> </v>
      </c>
      <c r="H799" s="131" t="str">
        <f>IFERROR(INDEX(القاعدة!H:H,MATCH(ahlamine!A799,القاعدة!$A:$A,0))," ")</f>
        <v xml:space="preserve"> </v>
      </c>
      <c r="I799" s="131" t="str">
        <f>IFERROR(INDEX(القاعدة!I:I,MATCH(ahlamine!A799,القاعدة!$A:$A,0))," ")</f>
        <v xml:space="preserve"> </v>
      </c>
      <c r="J799" s="135" t="str">
        <f>IFERROR(INDEX(القاعدة!J:J,MATCH(ahlamine!A799,القاعدة!$A:$A,0))," ")</f>
        <v xml:space="preserve"> </v>
      </c>
      <c r="K799" s="135" t="str">
        <f>IFERROR(INDEX(القاعدة!L:L,MATCH(ahlamine!A799,القاعدة!$A:$A,0))," ")</f>
        <v xml:space="preserve"> </v>
      </c>
      <c r="L799" s="136" t="str">
        <f t="shared" si="42"/>
        <v/>
      </c>
      <c r="M799" s="31" t="str">
        <f t="shared" si="43"/>
        <v/>
      </c>
      <c r="N799" s="141" t="str">
        <f>IFERROR(RANK(L799,ahlamine31)+COUNTIF($L$10:L799,L799)-1," ")</f>
        <v xml:space="preserve"> </v>
      </c>
      <c r="O799" s="141">
        <v>790</v>
      </c>
      <c r="P799" s="137"/>
    </row>
    <row r="800" spans="1:16" x14ac:dyDescent="0.3">
      <c r="A800" s="140" t="str">
        <f t="shared" si="41"/>
        <v>أهلامين_791</v>
      </c>
      <c r="B800" s="30" t="str">
        <f>C800&amp;"_"&amp;COUNTIF($C$10:$C$10:C800,C800)</f>
        <v xml:space="preserve"> _401</v>
      </c>
      <c r="C800" s="131" t="str">
        <f>IFERROR(INDEX(القاعدة!C:C,MATCH(ahlamine!A800,القاعدة!$A:$A,0))," ")</f>
        <v xml:space="preserve"> </v>
      </c>
      <c r="D800" s="131" t="str">
        <f>IFERROR(INDEX(القاعدة!D:D,MATCH(ahlamine!A800,القاعدة!$A:$A,0))," ")</f>
        <v xml:space="preserve"> </v>
      </c>
      <c r="E800" s="131" t="str">
        <f>IFERROR(INDEX(القاعدة!E:E,MATCH(ahlamine!A800,القاعدة!$A:$A,0))," ")</f>
        <v xml:space="preserve"> </v>
      </c>
      <c r="F800" s="131" t="str">
        <f>IFERROR(INDEX(القاعدة!F:F,MATCH(ahlamine!A800,القاعدة!$A:$A,0))," ")</f>
        <v xml:space="preserve"> </v>
      </c>
      <c r="G800" s="131" t="str">
        <f>IFERROR(INDEX(القاعدة!G:G,MATCH(ahlamine!A800,القاعدة!$A:$A,0))," ")</f>
        <v xml:space="preserve"> </v>
      </c>
      <c r="H800" s="131" t="str">
        <f>IFERROR(INDEX(القاعدة!H:H,MATCH(ahlamine!A800,القاعدة!$A:$A,0))," ")</f>
        <v xml:space="preserve"> </v>
      </c>
      <c r="I800" s="131" t="str">
        <f>IFERROR(INDEX(القاعدة!I:I,MATCH(ahlamine!A800,القاعدة!$A:$A,0))," ")</f>
        <v xml:space="preserve"> </v>
      </c>
      <c r="J800" s="135" t="str">
        <f>IFERROR(INDEX(القاعدة!J:J,MATCH(ahlamine!A800,القاعدة!$A:$A,0))," ")</f>
        <v xml:space="preserve"> </v>
      </c>
      <c r="K800" s="135" t="str">
        <f>IFERROR(INDEX(القاعدة!L:L,MATCH(ahlamine!A800,القاعدة!$A:$A,0))," ")</f>
        <v xml:space="preserve"> </v>
      </c>
      <c r="L800" s="136" t="str">
        <f t="shared" si="42"/>
        <v/>
      </c>
      <c r="M800" s="31" t="str">
        <f t="shared" si="43"/>
        <v/>
      </c>
      <c r="N800" s="141" t="str">
        <f>IFERROR(RANK(L800,ahlamine31)+COUNTIF($L$10:L800,L800)-1," ")</f>
        <v xml:space="preserve"> </v>
      </c>
      <c r="O800" s="141">
        <v>791</v>
      </c>
      <c r="P800" s="137"/>
    </row>
    <row r="801" spans="1:16" x14ac:dyDescent="0.3">
      <c r="A801" s="140" t="str">
        <f t="shared" si="41"/>
        <v>أهلامين_792</v>
      </c>
      <c r="B801" s="30" t="str">
        <f>C801&amp;"_"&amp;COUNTIF($C$10:$C$10:C801,C801)</f>
        <v xml:space="preserve"> _402</v>
      </c>
      <c r="C801" s="131" t="str">
        <f>IFERROR(INDEX(القاعدة!C:C,MATCH(ahlamine!A801,القاعدة!$A:$A,0))," ")</f>
        <v xml:space="preserve"> </v>
      </c>
      <c r="D801" s="131" t="str">
        <f>IFERROR(INDEX(القاعدة!D:D,MATCH(ahlamine!A801,القاعدة!$A:$A,0))," ")</f>
        <v xml:space="preserve"> </v>
      </c>
      <c r="E801" s="131" t="str">
        <f>IFERROR(INDEX(القاعدة!E:E,MATCH(ahlamine!A801,القاعدة!$A:$A,0))," ")</f>
        <v xml:space="preserve"> </v>
      </c>
      <c r="F801" s="131" t="str">
        <f>IFERROR(INDEX(القاعدة!F:F,MATCH(ahlamine!A801,القاعدة!$A:$A,0))," ")</f>
        <v xml:space="preserve"> </v>
      </c>
      <c r="G801" s="131" t="str">
        <f>IFERROR(INDEX(القاعدة!G:G,MATCH(ahlamine!A801,القاعدة!$A:$A,0))," ")</f>
        <v xml:space="preserve"> </v>
      </c>
      <c r="H801" s="131" t="str">
        <f>IFERROR(INDEX(القاعدة!H:H,MATCH(ahlamine!A801,القاعدة!$A:$A,0))," ")</f>
        <v xml:space="preserve"> </v>
      </c>
      <c r="I801" s="131" t="str">
        <f>IFERROR(INDEX(القاعدة!I:I,MATCH(ahlamine!A801,القاعدة!$A:$A,0))," ")</f>
        <v xml:space="preserve"> </v>
      </c>
      <c r="J801" s="135" t="str">
        <f>IFERROR(INDEX(القاعدة!J:J,MATCH(ahlamine!A801,القاعدة!$A:$A,0))," ")</f>
        <v xml:space="preserve"> </v>
      </c>
      <c r="K801" s="135" t="str">
        <f>IFERROR(INDEX(القاعدة!L:L,MATCH(ahlamine!A801,القاعدة!$A:$A,0))," ")</f>
        <v xml:space="preserve"> </v>
      </c>
      <c r="L801" s="136" t="str">
        <f t="shared" si="42"/>
        <v/>
      </c>
      <c r="M801" s="31" t="str">
        <f t="shared" si="43"/>
        <v/>
      </c>
      <c r="N801" s="141" t="str">
        <f>IFERROR(RANK(L801,ahlamine31)+COUNTIF($L$10:L801,L801)-1," ")</f>
        <v xml:space="preserve"> </v>
      </c>
      <c r="O801" s="141">
        <v>792</v>
      </c>
      <c r="P801" s="137"/>
    </row>
    <row r="802" spans="1:16" x14ac:dyDescent="0.3">
      <c r="A802" s="140" t="str">
        <f t="shared" si="41"/>
        <v>أهلامين_793</v>
      </c>
      <c r="B802" s="30" t="str">
        <f>C802&amp;"_"&amp;COUNTIF($C$10:$C$10:C802,C802)</f>
        <v xml:space="preserve"> _403</v>
      </c>
      <c r="C802" s="131" t="str">
        <f>IFERROR(INDEX(القاعدة!C:C,MATCH(ahlamine!A802,القاعدة!$A:$A,0))," ")</f>
        <v xml:space="preserve"> </v>
      </c>
      <c r="D802" s="131" t="str">
        <f>IFERROR(INDEX(القاعدة!D:D,MATCH(ahlamine!A802,القاعدة!$A:$A,0))," ")</f>
        <v xml:space="preserve"> </v>
      </c>
      <c r="E802" s="131" t="str">
        <f>IFERROR(INDEX(القاعدة!E:E,MATCH(ahlamine!A802,القاعدة!$A:$A,0))," ")</f>
        <v xml:space="preserve"> </v>
      </c>
      <c r="F802" s="131" t="str">
        <f>IFERROR(INDEX(القاعدة!F:F,MATCH(ahlamine!A802,القاعدة!$A:$A,0))," ")</f>
        <v xml:space="preserve"> </v>
      </c>
      <c r="G802" s="131" t="str">
        <f>IFERROR(INDEX(القاعدة!G:G,MATCH(ahlamine!A802,القاعدة!$A:$A,0))," ")</f>
        <v xml:space="preserve"> </v>
      </c>
      <c r="H802" s="131" t="str">
        <f>IFERROR(INDEX(القاعدة!H:H,MATCH(ahlamine!A802,القاعدة!$A:$A,0))," ")</f>
        <v xml:space="preserve"> </v>
      </c>
      <c r="I802" s="131" t="str">
        <f>IFERROR(INDEX(القاعدة!I:I,MATCH(ahlamine!A802,القاعدة!$A:$A,0))," ")</f>
        <v xml:space="preserve"> </v>
      </c>
      <c r="J802" s="135" t="str">
        <f>IFERROR(INDEX(القاعدة!J:J,MATCH(ahlamine!A802,القاعدة!$A:$A,0))," ")</f>
        <v xml:space="preserve"> </v>
      </c>
      <c r="K802" s="135" t="str">
        <f>IFERROR(INDEX(القاعدة!L:L,MATCH(ahlamine!A802,القاعدة!$A:$A,0))," ")</f>
        <v xml:space="preserve"> </v>
      </c>
      <c r="L802" s="136" t="str">
        <f t="shared" si="42"/>
        <v/>
      </c>
      <c r="M802" s="31" t="str">
        <f t="shared" si="43"/>
        <v/>
      </c>
      <c r="N802" s="141" t="str">
        <f>IFERROR(RANK(L802,ahlamine31)+COUNTIF($L$10:L802,L802)-1," ")</f>
        <v xml:space="preserve"> </v>
      </c>
      <c r="O802" s="141">
        <v>793</v>
      </c>
      <c r="P802" s="137"/>
    </row>
    <row r="803" spans="1:16" x14ac:dyDescent="0.3">
      <c r="A803" s="140" t="str">
        <f t="shared" si="41"/>
        <v>أهلامين_794</v>
      </c>
      <c r="B803" s="30" t="str">
        <f>C803&amp;"_"&amp;COUNTIF($C$10:$C$10:C803,C803)</f>
        <v xml:space="preserve"> _404</v>
      </c>
      <c r="C803" s="131" t="str">
        <f>IFERROR(INDEX(القاعدة!C:C,MATCH(ahlamine!A803,القاعدة!$A:$A,0))," ")</f>
        <v xml:space="preserve"> </v>
      </c>
      <c r="D803" s="131" t="str">
        <f>IFERROR(INDEX(القاعدة!D:D,MATCH(ahlamine!A803,القاعدة!$A:$A,0))," ")</f>
        <v xml:space="preserve"> </v>
      </c>
      <c r="E803" s="131" t="str">
        <f>IFERROR(INDEX(القاعدة!E:E,MATCH(ahlamine!A803,القاعدة!$A:$A,0))," ")</f>
        <v xml:space="preserve"> </v>
      </c>
      <c r="F803" s="131" t="str">
        <f>IFERROR(INDEX(القاعدة!F:F,MATCH(ahlamine!A803,القاعدة!$A:$A,0))," ")</f>
        <v xml:space="preserve"> </v>
      </c>
      <c r="G803" s="131" t="str">
        <f>IFERROR(INDEX(القاعدة!G:G,MATCH(ahlamine!A803,القاعدة!$A:$A,0))," ")</f>
        <v xml:space="preserve"> </v>
      </c>
      <c r="H803" s="131" t="str">
        <f>IFERROR(INDEX(القاعدة!H:H,MATCH(ahlamine!A803,القاعدة!$A:$A,0))," ")</f>
        <v xml:space="preserve"> </v>
      </c>
      <c r="I803" s="131" t="str">
        <f>IFERROR(INDEX(القاعدة!I:I,MATCH(ahlamine!A803,القاعدة!$A:$A,0))," ")</f>
        <v xml:space="preserve"> </v>
      </c>
      <c r="J803" s="135" t="str">
        <f>IFERROR(INDEX(القاعدة!J:J,MATCH(ahlamine!A803,القاعدة!$A:$A,0))," ")</f>
        <v xml:space="preserve"> </v>
      </c>
      <c r="K803" s="135" t="str">
        <f>IFERROR(INDEX(القاعدة!L:L,MATCH(ahlamine!A803,القاعدة!$A:$A,0))," ")</f>
        <v xml:space="preserve"> </v>
      </c>
      <c r="L803" s="136" t="str">
        <f t="shared" si="42"/>
        <v/>
      </c>
      <c r="M803" s="31" t="str">
        <f t="shared" si="43"/>
        <v/>
      </c>
      <c r="N803" s="141" t="str">
        <f>IFERROR(RANK(L803,ahlamine31)+COUNTIF($L$10:L803,L803)-1," ")</f>
        <v xml:space="preserve"> </v>
      </c>
      <c r="O803" s="141">
        <v>794</v>
      </c>
      <c r="P803" s="137"/>
    </row>
    <row r="804" spans="1:16" x14ac:dyDescent="0.3">
      <c r="A804" s="140" t="str">
        <f t="shared" si="41"/>
        <v>أهلامين_795</v>
      </c>
      <c r="B804" s="30" t="str">
        <f>C804&amp;"_"&amp;COUNTIF($C$10:$C$10:C804,C804)</f>
        <v xml:space="preserve"> _405</v>
      </c>
      <c r="C804" s="131" t="str">
        <f>IFERROR(INDEX(القاعدة!C:C,MATCH(ahlamine!A804,القاعدة!$A:$A,0))," ")</f>
        <v xml:space="preserve"> </v>
      </c>
      <c r="D804" s="131" t="str">
        <f>IFERROR(INDEX(القاعدة!D:D,MATCH(ahlamine!A804,القاعدة!$A:$A,0))," ")</f>
        <v xml:space="preserve"> </v>
      </c>
      <c r="E804" s="131" t="str">
        <f>IFERROR(INDEX(القاعدة!E:E,MATCH(ahlamine!A804,القاعدة!$A:$A,0))," ")</f>
        <v xml:space="preserve"> </v>
      </c>
      <c r="F804" s="131" t="str">
        <f>IFERROR(INDEX(القاعدة!F:F,MATCH(ahlamine!A804,القاعدة!$A:$A,0))," ")</f>
        <v xml:space="preserve"> </v>
      </c>
      <c r="G804" s="131" t="str">
        <f>IFERROR(INDEX(القاعدة!G:G,MATCH(ahlamine!A804,القاعدة!$A:$A,0))," ")</f>
        <v xml:space="preserve"> </v>
      </c>
      <c r="H804" s="131" t="str">
        <f>IFERROR(INDEX(القاعدة!H:H,MATCH(ahlamine!A804,القاعدة!$A:$A,0))," ")</f>
        <v xml:space="preserve"> </v>
      </c>
      <c r="I804" s="131" t="str">
        <f>IFERROR(INDEX(القاعدة!I:I,MATCH(ahlamine!A804,القاعدة!$A:$A,0))," ")</f>
        <v xml:space="preserve"> </v>
      </c>
      <c r="J804" s="135" t="str">
        <f>IFERROR(INDEX(القاعدة!J:J,MATCH(ahlamine!A804,القاعدة!$A:$A,0))," ")</f>
        <v xml:space="preserve"> </v>
      </c>
      <c r="K804" s="135" t="str">
        <f>IFERROR(INDEX(القاعدة!L:L,MATCH(ahlamine!A804,القاعدة!$A:$A,0))," ")</f>
        <v xml:space="preserve"> </v>
      </c>
      <c r="L804" s="136" t="str">
        <f t="shared" si="42"/>
        <v/>
      </c>
      <c r="M804" s="31" t="str">
        <f t="shared" si="43"/>
        <v/>
      </c>
      <c r="N804" s="141" t="str">
        <f>IFERROR(RANK(L804,ahlamine31)+COUNTIF($L$10:L804,L804)-1," ")</f>
        <v xml:space="preserve"> </v>
      </c>
      <c r="O804" s="141">
        <v>795</v>
      </c>
      <c r="P804" s="137"/>
    </row>
    <row r="805" spans="1:16" x14ac:dyDescent="0.3">
      <c r="A805" s="140" t="str">
        <f t="shared" si="41"/>
        <v>أهلامين_796</v>
      </c>
      <c r="B805" s="30" t="str">
        <f>C805&amp;"_"&amp;COUNTIF($C$10:$C$10:C805,C805)</f>
        <v xml:space="preserve"> _406</v>
      </c>
      <c r="C805" s="131" t="str">
        <f>IFERROR(INDEX(القاعدة!C:C,MATCH(ahlamine!A805,القاعدة!$A:$A,0))," ")</f>
        <v xml:space="preserve"> </v>
      </c>
      <c r="D805" s="131" t="str">
        <f>IFERROR(INDEX(القاعدة!D:D,MATCH(ahlamine!A805,القاعدة!$A:$A,0))," ")</f>
        <v xml:space="preserve"> </v>
      </c>
      <c r="E805" s="131" t="str">
        <f>IFERROR(INDEX(القاعدة!E:E,MATCH(ahlamine!A805,القاعدة!$A:$A,0))," ")</f>
        <v xml:space="preserve"> </v>
      </c>
      <c r="F805" s="131" t="str">
        <f>IFERROR(INDEX(القاعدة!F:F,MATCH(ahlamine!A805,القاعدة!$A:$A,0))," ")</f>
        <v xml:space="preserve"> </v>
      </c>
      <c r="G805" s="131" t="str">
        <f>IFERROR(INDEX(القاعدة!G:G,MATCH(ahlamine!A805,القاعدة!$A:$A,0))," ")</f>
        <v xml:space="preserve"> </v>
      </c>
      <c r="H805" s="131" t="str">
        <f>IFERROR(INDEX(القاعدة!H:H,MATCH(ahlamine!A805,القاعدة!$A:$A,0))," ")</f>
        <v xml:space="preserve"> </v>
      </c>
      <c r="I805" s="131" t="str">
        <f>IFERROR(INDEX(القاعدة!I:I,MATCH(ahlamine!A805,القاعدة!$A:$A,0))," ")</f>
        <v xml:space="preserve"> </v>
      </c>
      <c r="J805" s="135" t="str">
        <f>IFERROR(INDEX(القاعدة!J:J,MATCH(ahlamine!A805,القاعدة!$A:$A,0))," ")</f>
        <v xml:space="preserve"> </v>
      </c>
      <c r="K805" s="135" t="str">
        <f>IFERROR(INDEX(القاعدة!L:L,MATCH(ahlamine!A805,القاعدة!$A:$A,0))," ")</f>
        <v xml:space="preserve"> </v>
      </c>
      <c r="L805" s="136" t="str">
        <f t="shared" si="42"/>
        <v/>
      </c>
      <c r="M805" s="31" t="str">
        <f t="shared" si="43"/>
        <v/>
      </c>
      <c r="N805" s="141" t="str">
        <f>IFERROR(RANK(L805,ahlamine31)+COUNTIF($L$10:L805,L805)-1," ")</f>
        <v xml:space="preserve"> </v>
      </c>
      <c r="O805" s="141">
        <v>796</v>
      </c>
      <c r="P805" s="137"/>
    </row>
    <row r="806" spans="1:16" x14ac:dyDescent="0.3">
      <c r="A806" s="140" t="str">
        <f t="shared" si="41"/>
        <v>أهلامين_797</v>
      </c>
      <c r="B806" s="30" t="str">
        <f>C806&amp;"_"&amp;COUNTIF($C$10:$C$10:C806,C806)</f>
        <v xml:space="preserve"> _407</v>
      </c>
      <c r="C806" s="131" t="str">
        <f>IFERROR(INDEX(القاعدة!C:C,MATCH(ahlamine!A806,القاعدة!$A:$A,0))," ")</f>
        <v xml:space="preserve"> </v>
      </c>
      <c r="D806" s="131" t="str">
        <f>IFERROR(INDEX(القاعدة!D:D,MATCH(ahlamine!A806,القاعدة!$A:$A,0))," ")</f>
        <v xml:space="preserve"> </v>
      </c>
      <c r="E806" s="131" t="str">
        <f>IFERROR(INDEX(القاعدة!E:E,MATCH(ahlamine!A806,القاعدة!$A:$A,0))," ")</f>
        <v xml:space="preserve"> </v>
      </c>
      <c r="F806" s="131" t="str">
        <f>IFERROR(INDEX(القاعدة!F:F,MATCH(ahlamine!A806,القاعدة!$A:$A,0))," ")</f>
        <v xml:space="preserve"> </v>
      </c>
      <c r="G806" s="131" t="str">
        <f>IFERROR(INDEX(القاعدة!G:G,MATCH(ahlamine!A806,القاعدة!$A:$A,0))," ")</f>
        <v xml:space="preserve"> </v>
      </c>
      <c r="H806" s="131" t="str">
        <f>IFERROR(INDEX(القاعدة!H:H,MATCH(ahlamine!A806,القاعدة!$A:$A,0))," ")</f>
        <v xml:space="preserve"> </v>
      </c>
      <c r="I806" s="131" t="str">
        <f>IFERROR(INDEX(القاعدة!I:I,MATCH(ahlamine!A806,القاعدة!$A:$A,0))," ")</f>
        <v xml:space="preserve"> </v>
      </c>
      <c r="J806" s="135" t="str">
        <f>IFERROR(INDEX(القاعدة!J:J,MATCH(ahlamine!A806,القاعدة!$A:$A,0))," ")</f>
        <v xml:space="preserve"> </v>
      </c>
      <c r="K806" s="135" t="str">
        <f>IFERROR(INDEX(القاعدة!L:L,MATCH(ahlamine!A806,القاعدة!$A:$A,0))," ")</f>
        <v xml:space="preserve"> </v>
      </c>
      <c r="L806" s="136" t="str">
        <f t="shared" si="42"/>
        <v/>
      </c>
      <c r="M806" s="31" t="str">
        <f t="shared" si="43"/>
        <v/>
      </c>
      <c r="N806" s="141" t="str">
        <f>IFERROR(RANK(L806,ahlamine31)+COUNTIF($L$10:L806,L806)-1," ")</f>
        <v xml:space="preserve"> </v>
      </c>
      <c r="O806" s="141">
        <v>797</v>
      </c>
      <c r="P806" s="137"/>
    </row>
    <row r="807" spans="1:16" x14ac:dyDescent="0.3">
      <c r="A807" s="140" t="str">
        <f t="shared" si="41"/>
        <v>أهلامين_798</v>
      </c>
      <c r="B807" s="30" t="str">
        <f>C807&amp;"_"&amp;COUNTIF($C$10:$C$10:C807,C807)</f>
        <v xml:space="preserve"> _408</v>
      </c>
      <c r="C807" s="131" t="str">
        <f>IFERROR(INDEX(القاعدة!C:C,MATCH(ahlamine!A807,القاعدة!$A:$A,0))," ")</f>
        <v xml:space="preserve"> </v>
      </c>
      <c r="D807" s="131" t="str">
        <f>IFERROR(INDEX(القاعدة!D:D,MATCH(ahlamine!A807,القاعدة!$A:$A,0))," ")</f>
        <v xml:space="preserve"> </v>
      </c>
      <c r="E807" s="131" t="str">
        <f>IFERROR(INDEX(القاعدة!E:E,MATCH(ahlamine!A807,القاعدة!$A:$A,0))," ")</f>
        <v xml:space="preserve"> </v>
      </c>
      <c r="F807" s="131" t="str">
        <f>IFERROR(INDEX(القاعدة!F:F,MATCH(ahlamine!A807,القاعدة!$A:$A,0))," ")</f>
        <v xml:space="preserve"> </v>
      </c>
      <c r="G807" s="131" t="str">
        <f>IFERROR(INDEX(القاعدة!G:G,MATCH(ahlamine!A807,القاعدة!$A:$A,0))," ")</f>
        <v xml:space="preserve"> </v>
      </c>
      <c r="H807" s="131" t="str">
        <f>IFERROR(INDEX(القاعدة!H:H,MATCH(ahlamine!A807,القاعدة!$A:$A,0))," ")</f>
        <v xml:space="preserve"> </v>
      </c>
      <c r="I807" s="131" t="str">
        <f>IFERROR(INDEX(القاعدة!I:I,MATCH(ahlamine!A807,القاعدة!$A:$A,0))," ")</f>
        <v xml:space="preserve"> </v>
      </c>
      <c r="J807" s="135" t="str">
        <f>IFERROR(INDEX(القاعدة!J:J,MATCH(ahlamine!A807,القاعدة!$A:$A,0))," ")</f>
        <v xml:space="preserve"> </v>
      </c>
      <c r="K807" s="135" t="str">
        <f>IFERROR(INDEX(القاعدة!L:L,MATCH(ahlamine!A807,القاعدة!$A:$A,0))," ")</f>
        <v xml:space="preserve"> </v>
      </c>
      <c r="L807" s="136" t="str">
        <f t="shared" si="42"/>
        <v/>
      </c>
      <c r="M807" s="31" t="str">
        <f t="shared" si="43"/>
        <v/>
      </c>
      <c r="N807" s="141" t="str">
        <f>IFERROR(RANK(L807,ahlamine31)+COUNTIF($L$10:L807,L807)-1," ")</f>
        <v xml:space="preserve"> </v>
      </c>
      <c r="O807" s="141">
        <v>798</v>
      </c>
      <c r="P807" s="137"/>
    </row>
    <row r="808" spans="1:16" x14ac:dyDescent="0.3">
      <c r="A808" s="140" t="str">
        <f t="shared" si="41"/>
        <v>أهلامين_799</v>
      </c>
      <c r="B808" s="30" t="str">
        <f>C808&amp;"_"&amp;COUNTIF($C$10:$C$10:C808,C808)</f>
        <v xml:space="preserve"> _409</v>
      </c>
      <c r="C808" s="131" t="str">
        <f>IFERROR(INDEX(القاعدة!C:C,MATCH(ahlamine!A808,القاعدة!$A:$A,0))," ")</f>
        <v xml:space="preserve"> </v>
      </c>
      <c r="D808" s="131" t="str">
        <f>IFERROR(INDEX(القاعدة!D:D,MATCH(ahlamine!A808,القاعدة!$A:$A,0))," ")</f>
        <v xml:space="preserve"> </v>
      </c>
      <c r="E808" s="131" t="str">
        <f>IFERROR(INDEX(القاعدة!E:E,MATCH(ahlamine!A808,القاعدة!$A:$A,0))," ")</f>
        <v xml:space="preserve"> </v>
      </c>
      <c r="F808" s="131" t="str">
        <f>IFERROR(INDEX(القاعدة!F:F,MATCH(ahlamine!A808,القاعدة!$A:$A,0))," ")</f>
        <v xml:space="preserve"> </v>
      </c>
      <c r="G808" s="131" t="str">
        <f>IFERROR(INDEX(القاعدة!G:G,MATCH(ahlamine!A808,القاعدة!$A:$A,0))," ")</f>
        <v xml:space="preserve"> </v>
      </c>
      <c r="H808" s="131" t="str">
        <f>IFERROR(INDEX(القاعدة!H:H,MATCH(ahlamine!A808,القاعدة!$A:$A,0))," ")</f>
        <v xml:space="preserve"> </v>
      </c>
      <c r="I808" s="131" t="str">
        <f>IFERROR(INDEX(القاعدة!I:I,MATCH(ahlamine!A808,القاعدة!$A:$A,0))," ")</f>
        <v xml:space="preserve"> </v>
      </c>
      <c r="J808" s="135" t="str">
        <f>IFERROR(INDEX(القاعدة!J:J,MATCH(ahlamine!A808,القاعدة!$A:$A,0))," ")</f>
        <v xml:space="preserve"> </v>
      </c>
      <c r="K808" s="135" t="str">
        <f>IFERROR(INDEX(القاعدة!L:L,MATCH(ahlamine!A808,القاعدة!$A:$A,0))," ")</f>
        <v xml:space="preserve"> </v>
      </c>
      <c r="L808" s="136" t="str">
        <f t="shared" si="42"/>
        <v/>
      </c>
      <c r="M808" s="31" t="str">
        <f t="shared" si="43"/>
        <v/>
      </c>
      <c r="N808" s="141" t="str">
        <f>IFERROR(RANK(L808,ahlamine31)+COUNTIF($L$10:L808,L808)-1," ")</f>
        <v xml:space="preserve"> </v>
      </c>
      <c r="O808" s="141">
        <v>799</v>
      </c>
      <c r="P808" s="137"/>
    </row>
    <row r="809" spans="1:16" x14ac:dyDescent="0.3">
      <c r="A809" s="140" t="str">
        <f t="shared" si="41"/>
        <v>أهلامين_800</v>
      </c>
      <c r="B809" s="30" t="str">
        <f>C809&amp;"_"&amp;COUNTIF($C$10:$C$10:C809,C809)</f>
        <v xml:space="preserve"> _410</v>
      </c>
      <c r="C809" s="131" t="str">
        <f>IFERROR(INDEX(القاعدة!C:C,MATCH(ahlamine!A809,القاعدة!$A:$A,0))," ")</f>
        <v xml:space="preserve"> </v>
      </c>
      <c r="D809" s="131" t="str">
        <f>IFERROR(INDEX(القاعدة!D:D,MATCH(ahlamine!A809,القاعدة!$A:$A,0))," ")</f>
        <v xml:space="preserve"> </v>
      </c>
      <c r="E809" s="131" t="str">
        <f>IFERROR(INDEX(القاعدة!E:E,MATCH(ahlamine!A809,القاعدة!$A:$A,0))," ")</f>
        <v xml:space="preserve"> </v>
      </c>
      <c r="F809" s="131" t="str">
        <f>IFERROR(INDEX(القاعدة!F:F,MATCH(ahlamine!A809,القاعدة!$A:$A,0))," ")</f>
        <v xml:space="preserve"> </v>
      </c>
      <c r="G809" s="131" t="str">
        <f>IFERROR(INDEX(القاعدة!G:G,MATCH(ahlamine!A809,القاعدة!$A:$A,0))," ")</f>
        <v xml:space="preserve"> </v>
      </c>
      <c r="H809" s="131" t="str">
        <f>IFERROR(INDEX(القاعدة!H:H,MATCH(ahlamine!A809,القاعدة!$A:$A,0))," ")</f>
        <v xml:space="preserve"> </v>
      </c>
      <c r="I809" s="131" t="str">
        <f>IFERROR(INDEX(القاعدة!I:I,MATCH(ahlamine!A809,القاعدة!$A:$A,0))," ")</f>
        <v xml:space="preserve"> </v>
      </c>
      <c r="J809" s="135" t="str">
        <f>IFERROR(INDEX(القاعدة!J:J,MATCH(ahlamine!A809,القاعدة!$A:$A,0))," ")</f>
        <v xml:space="preserve"> </v>
      </c>
      <c r="K809" s="135" t="str">
        <f>IFERROR(INDEX(القاعدة!L:L,MATCH(ahlamine!A809,القاعدة!$A:$A,0))," ")</f>
        <v xml:space="preserve"> </v>
      </c>
      <c r="L809" s="136" t="str">
        <f t="shared" si="42"/>
        <v/>
      </c>
      <c r="M809" s="31" t="str">
        <f t="shared" si="43"/>
        <v/>
      </c>
      <c r="N809" s="141" t="str">
        <f>IFERROR(RANK(L809,ahlamine31)+COUNTIF($L$10:L809,L809)-1," ")</f>
        <v xml:space="preserve"> </v>
      </c>
      <c r="O809" s="141">
        <v>800</v>
      </c>
      <c r="P809" s="137"/>
    </row>
    <row r="810" spans="1:16" x14ac:dyDescent="0.3">
      <c r="A810" s="140" t="str">
        <f t="shared" si="41"/>
        <v>أهلامين_801</v>
      </c>
      <c r="B810" s="30" t="str">
        <f>C810&amp;"_"&amp;COUNTIF($C$10:$C$10:C810,C810)</f>
        <v xml:space="preserve"> _411</v>
      </c>
      <c r="C810" s="131" t="str">
        <f>IFERROR(INDEX(القاعدة!C:C,MATCH(ahlamine!A810,القاعدة!$A:$A,0))," ")</f>
        <v xml:space="preserve"> </v>
      </c>
      <c r="D810" s="131" t="str">
        <f>IFERROR(INDEX(القاعدة!D:D,MATCH(ahlamine!A810,القاعدة!$A:$A,0))," ")</f>
        <v xml:space="preserve"> </v>
      </c>
      <c r="E810" s="131" t="str">
        <f>IFERROR(INDEX(القاعدة!E:E,MATCH(ahlamine!A810,القاعدة!$A:$A,0))," ")</f>
        <v xml:space="preserve"> </v>
      </c>
      <c r="F810" s="131" t="str">
        <f>IFERROR(INDEX(القاعدة!F:F,MATCH(ahlamine!A810,القاعدة!$A:$A,0))," ")</f>
        <v xml:space="preserve"> </v>
      </c>
      <c r="G810" s="131" t="str">
        <f>IFERROR(INDEX(القاعدة!G:G,MATCH(ahlamine!A810,القاعدة!$A:$A,0))," ")</f>
        <v xml:space="preserve"> </v>
      </c>
      <c r="H810" s="131" t="str">
        <f>IFERROR(INDEX(القاعدة!H:H,MATCH(ahlamine!A810,القاعدة!$A:$A,0))," ")</f>
        <v xml:space="preserve"> </v>
      </c>
      <c r="I810" s="131" t="str">
        <f>IFERROR(INDEX(القاعدة!I:I,MATCH(ahlamine!A810,القاعدة!$A:$A,0))," ")</f>
        <v xml:space="preserve"> </v>
      </c>
      <c r="J810" s="135" t="str">
        <f>IFERROR(INDEX(القاعدة!J:J,MATCH(ahlamine!A810,القاعدة!$A:$A,0))," ")</f>
        <v xml:space="preserve"> </v>
      </c>
      <c r="K810" s="135" t="str">
        <f>IFERROR(INDEX(القاعدة!L:L,MATCH(ahlamine!A810,القاعدة!$A:$A,0))," ")</f>
        <v xml:space="preserve"> </v>
      </c>
      <c r="L810" s="136" t="str">
        <f t="shared" si="42"/>
        <v/>
      </c>
      <c r="M810" s="31" t="str">
        <f t="shared" si="43"/>
        <v/>
      </c>
      <c r="N810" s="141" t="str">
        <f>IFERROR(RANK(L810,ahlamine31)+COUNTIF($L$10:L810,L810)-1," ")</f>
        <v xml:space="preserve"> </v>
      </c>
      <c r="O810" s="141">
        <v>801</v>
      </c>
      <c r="P810" s="137"/>
    </row>
    <row r="811" spans="1:16" x14ac:dyDescent="0.3">
      <c r="A811" s="140" t="str">
        <f t="shared" si="41"/>
        <v>أهلامين_802</v>
      </c>
      <c r="B811" s="30" t="str">
        <f>C811&amp;"_"&amp;COUNTIF($C$10:$C$10:C811,C811)</f>
        <v xml:space="preserve"> _412</v>
      </c>
      <c r="C811" s="131" t="str">
        <f>IFERROR(INDEX(القاعدة!C:C,MATCH(ahlamine!A811,القاعدة!$A:$A,0))," ")</f>
        <v xml:space="preserve"> </v>
      </c>
      <c r="D811" s="131" t="str">
        <f>IFERROR(INDEX(القاعدة!D:D,MATCH(ahlamine!A811,القاعدة!$A:$A,0))," ")</f>
        <v xml:space="preserve"> </v>
      </c>
      <c r="E811" s="131" t="str">
        <f>IFERROR(INDEX(القاعدة!E:E,MATCH(ahlamine!A811,القاعدة!$A:$A,0))," ")</f>
        <v xml:space="preserve"> </v>
      </c>
      <c r="F811" s="131" t="str">
        <f>IFERROR(INDEX(القاعدة!F:F,MATCH(ahlamine!A811,القاعدة!$A:$A,0))," ")</f>
        <v xml:space="preserve"> </v>
      </c>
      <c r="G811" s="131" t="str">
        <f>IFERROR(INDEX(القاعدة!G:G,MATCH(ahlamine!A811,القاعدة!$A:$A,0))," ")</f>
        <v xml:space="preserve"> </v>
      </c>
      <c r="H811" s="131" t="str">
        <f>IFERROR(INDEX(القاعدة!H:H,MATCH(ahlamine!A811,القاعدة!$A:$A,0))," ")</f>
        <v xml:space="preserve"> </v>
      </c>
      <c r="I811" s="131" t="str">
        <f>IFERROR(INDEX(القاعدة!I:I,MATCH(ahlamine!A811,القاعدة!$A:$A,0))," ")</f>
        <v xml:space="preserve"> </v>
      </c>
      <c r="J811" s="135" t="str">
        <f>IFERROR(INDEX(القاعدة!J:J,MATCH(ahlamine!A811,القاعدة!$A:$A,0))," ")</f>
        <v xml:space="preserve"> </v>
      </c>
      <c r="K811" s="135" t="str">
        <f>IFERROR(INDEX(القاعدة!L:L,MATCH(ahlamine!A811,القاعدة!$A:$A,0))," ")</f>
        <v xml:space="preserve"> </v>
      </c>
      <c r="L811" s="136" t="str">
        <f t="shared" si="42"/>
        <v/>
      </c>
      <c r="M811" s="31" t="str">
        <f t="shared" si="43"/>
        <v/>
      </c>
      <c r="N811" s="141" t="str">
        <f>IFERROR(RANK(L811,ahlamine31)+COUNTIF($L$10:L811,L811)-1," ")</f>
        <v xml:space="preserve"> </v>
      </c>
      <c r="O811" s="141">
        <v>802</v>
      </c>
      <c r="P811" s="137"/>
    </row>
    <row r="812" spans="1:16" x14ac:dyDescent="0.3">
      <c r="A812" s="140" t="str">
        <f t="shared" si="41"/>
        <v>أهلامين_803</v>
      </c>
      <c r="B812" s="30" t="str">
        <f>C812&amp;"_"&amp;COUNTIF($C$10:$C$10:C812,C812)</f>
        <v xml:space="preserve"> _413</v>
      </c>
      <c r="C812" s="131" t="str">
        <f>IFERROR(INDEX(القاعدة!C:C,MATCH(ahlamine!A812,القاعدة!$A:$A,0))," ")</f>
        <v xml:space="preserve"> </v>
      </c>
      <c r="D812" s="131" t="str">
        <f>IFERROR(INDEX(القاعدة!D:D,MATCH(ahlamine!A812,القاعدة!$A:$A,0))," ")</f>
        <v xml:space="preserve"> </v>
      </c>
      <c r="E812" s="131" t="str">
        <f>IFERROR(INDEX(القاعدة!E:E,MATCH(ahlamine!A812,القاعدة!$A:$A,0))," ")</f>
        <v xml:space="preserve"> </v>
      </c>
      <c r="F812" s="131" t="str">
        <f>IFERROR(INDEX(القاعدة!F:F,MATCH(ahlamine!A812,القاعدة!$A:$A,0))," ")</f>
        <v xml:space="preserve"> </v>
      </c>
      <c r="G812" s="131" t="str">
        <f>IFERROR(INDEX(القاعدة!G:G,MATCH(ahlamine!A812,القاعدة!$A:$A,0))," ")</f>
        <v xml:space="preserve"> </v>
      </c>
      <c r="H812" s="131" t="str">
        <f>IFERROR(INDEX(القاعدة!H:H,MATCH(ahlamine!A812,القاعدة!$A:$A,0))," ")</f>
        <v xml:space="preserve"> </v>
      </c>
      <c r="I812" s="131" t="str">
        <f>IFERROR(INDEX(القاعدة!I:I,MATCH(ahlamine!A812,القاعدة!$A:$A,0))," ")</f>
        <v xml:space="preserve"> </v>
      </c>
      <c r="J812" s="135" t="str">
        <f>IFERROR(INDEX(القاعدة!J:J,MATCH(ahlamine!A812,القاعدة!$A:$A,0))," ")</f>
        <v xml:space="preserve"> </v>
      </c>
      <c r="K812" s="135" t="str">
        <f>IFERROR(INDEX(القاعدة!L:L,MATCH(ahlamine!A812,القاعدة!$A:$A,0))," ")</f>
        <v xml:space="preserve"> </v>
      </c>
      <c r="L812" s="136" t="str">
        <f t="shared" si="42"/>
        <v/>
      </c>
      <c r="M812" s="31" t="str">
        <f t="shared" si="43"/>
        <v/>
      </c>
      <c r="N812" s="141" t="str">
        <f>IFERROR(RANK(L812,ahlamine31)+COUNTIF($L$10:L812,L812)-1," ")</f>
        <v xml:space="preserve"> </v>
      </c>
      <c r="O812" s="141">
        <v>803</v>
      </c>
      <c r="P812" s="137"/>
    </row>
    <row r="813" spans="1:16" x14ac:dyDescent="0.3">
      <c r="A813" s="140" t="str">
        <f t="shared" si="41"/>
        <v>أهلامين_804</v>
      </c>
      <c r="B813" s="30" t="str">
        <f>C813&amp;"_"&amp;COUNTIF($C$10:$C$10:C813,C813)</f>
        <v xml:space="preserve"> _414</v>
      </c>
      <c r="C813" s="131" t="str">
        <f>IFERROR(INDEX(القاعدة!C:C,MATCH(ahlamine!A813,القاعدة!$A:$A,0))," ")</f>
        <v xml:space="preserve"> </v>
      </c>
      <c r="D813" s="131" t="str">
        <f>IFERROR(INDEX(القاعدة!D:D,MATCH(ahlamine!A813,القاعدة!$A:$A,0))," ")</f>
        <v xml:space="preserve"> </v>
      </c>
      <c r="E813" s="131" t="str">
        <f>IFERROR(INDEX(القاعدة!E:E,MATCH(ahlamine!A813,القاعدة!$A:$A,0))," ")</f>
        <v xml:space="preserve"> </v>
      </c>
      <c r="F813" s="131" t="str">
        <f>IFERROR(INDEX(القاعدة!F:F,MATCH(ahlamine!A813,القاعدة!$A:$A,0))," ")</f>
        <v xml:space="preserve"> </v>
      </c>
      <c r="G813" s="131" t="str">
        <f>IFERROR(INDEX(القاعدة!G:G,MATCH(ahlamine!A813,القاعدة!$A:$A,0))," ")</f>
        <v xml:space="preserve"> </v>
      </c>
      <c r="H813" s="131" t="str">
        <f>IFERROR(INDEX(القاعدة!H:H,MATCH(ahlamine!A813,القاعدة!$A:$A,0))," ")</f>
        <v xml:space="preserve"> </v>
      </c>
      <c r="I813" s="131" t="str">
        <f>IFERROR(INDEX(القاعدة!I:I,MATCH(ahlamine!A813,القاعدة!$A:$A,0))," ")</f>
        <v xml:space="preserve"> </v>
      </c>
      <c r="J813" s="135" t="str">
        <f>IFERROR(INDEX(القاعدة!J:J,MATCH(ahlamine!A813,القاعدة!$A:$A,0))," ")</f>
        <v xml:space="preserve"> </v>
      </c>
      <c r="K813" s="135" t="str">
        <f>IFERROR(INDEX(القاعدة!L:L,MATCH(ahlamine!A813,القاعدة!$A:$A,0))," ")</f>
        <v xml:space="preserve"> </v>
      </c>
      <c r="L813" s="136" t="str">
        <f t="shared" si="42"/>
        <v/>
      </c>
      <c r="M813" s="31" t="str">
        <f t="shared" si="43"/>
        <v/>
      </c>
      <c r="N813" s="141" t="str">
        <f>IFERROR(RANK(L813,ahlamine31)+COUNTIF($L$10:L813,L813)-1," ")</f>
        <v xml:space="preserve"> </v>
      </c>
      <c r="O813" s="141">
        <v>804</v>
      </c>
      <c r="P813" s="137"/>
    </row>
    <row r="814" spans="1:16" x14ac:dyDescent="0.3">
      <c r="A814" s="140" t="str">
        <f t="shared" si="41"/>
        <v>أهلامين_805</v>
      </c>
      <c r="B814" s="30" t="str">
        <f>C814&amp;"_"&amp;COUNTIF($C$10:$C$10:C814,C814)</f>
        <v xml:space="preserve"> _415</v>
      </c>
      <c r="C814" s="131" t="str">
        <f>IFERROR(INDEX(القاعدة!C:C,MATCH(ahlamine!A814,القاعدة!$A:$A,0))," ")</f>
        <v xml:space="preserve"> </v>
      </c>
      <c r="D814" s="131" t="str">
        <f>IFERROR(INDEX(القاعدة!D:D,MATCH(ahlamine!A814,القاعدة!$A:$A,0))," ")</f>
        <v xml:space="preserve"> </v>
      </c>
      <c r="E814" s="131" t="str">
        <f>IFERROR(INDEX(القاعدة!E:E,MATCH(ahlamine!A814,القاعدة!$A:$A,0))," ")</f>
        <v xml:space="preserve"> </v>
      </c>
      <c r="F814" s="131" t="str">
        <f>IFERROR(INDEX(القاعدة!F:F,MATCH(ahlamine!A814,القاعدة!$A:$A,0))," ")</f>
        <v xml:space="preserve"> </v>
      </c>
      <c r="G814" s="131" t="str">
        <f>IFERROR(INDEX(القاعدة!G:G,MATCH(ahlamine!A814,القاعدة!$A:$A,0))," ")</f>
        <v xml:space="preserve"> </v>
      </c>
      <c r="H814" s="131" t="str">
        <f>IFERROR(INDEX(القاعدة!H:H,MATCH(ahlamine!A814,القاعدة!$A:$A,0))," ")</f>
        <v xml:space="preserve"> </v>
      </c>
      <c r="I814" s="131" t="str">
        <f>IFERROR(INDEX(القاعدة!I:I,MATCH(ahlamine!A814,القاعدة!$A:$A,0))," ")</f>
        <v xml:space="preserve"> </v>
      </c>
      <c r="J814" s="135" t="str">
        <f>IFERROR(INDEX(القاعدة!J:J,MATCH(ahlamine!A814,القاعدة!$A:$A,0))," ")</f>
        <v xml:space="preserve"> </v>
      </c>
      <c r="K814" s="135" t="str">
        <f>IFERROR(INDEX(القاعدة!L:L,MATCH(ahlamine!A814,القاعدة!$A:$A,0))," ")</f>
        <v xml:space="preserve"> </v>
      </c>
      <c r="L814" s="136" t="str">
        <f t="shared" si="42"/>
        <v/>
      </c>
      <c r="M814" s="31" t="str">
        <f t="shared" si="43"/>
        <v/>
      </c>
      <c r="N814" s="141" t="str">
        <f>IFERROR(RANK(L814,ahlamine31)+COUNTIF($L$10:L814,L814)-1," ")</f>
        <v xml:space="preserve"> </v>
      </c>
      <c r="O814" s="141">
        <v>805</v>
      </c>
      <c r="P814" s="137"/>
    </row>
    <row r="815" spans="1:16" x14ac:dyDescent="0.3">
      <c r="A815" s="140" t="str">
        <f t="shared" si="41"/>
        <v>أهلامين_806</v>
      </c>
      <c r="B815" s="30" t="str">
        <f>C815&amp;"_"&amp;COUNTIF($C$10:$C$10:C815,C815)</f>
        <v xml:space="preserve"> _416</v>
      </c>
      <c r="C815" s="131" t="str">
        <f>IFERROR(INDEX(القاعدة!C:C,MATCH(ahlamine!A815,القاعدة!$A:$A,0))," ")</f>
        <v xml:space="preserve"> </v>
      </c>
      <c r="D815" s="131" t="str">
        <f>IFERROR(INDEX(القاعدة!D:D,MATCH(ahlamine!A815,القاعدة!$A:$A,0))," ")</f>
        <v xml:space="preserve"> </v>
      </c>
      <c r="E815" s="131" t="str">
        <f>IFERROR(INDEX(القاعدة!E:E,MATCH(ahlamine!A815,القاعدة!$A:$A,0))," ")</f>
        <v xml:space="preserve"> </v>
      </c>
      <c r="F815" s="131" t="str">
        <f>IFERROR(INDEX(القاعدة!F:F,MATCH(ahlamine!A815,القاعدة!$A:$A,0))," ")</f>
        <v xml:space="preserve"> </v>
      </c>
      <c r="G815" s="131" t="str">
        <f>IFERROR(INDEX(القاعدة!G:G,MATCH(ahlamine!A815,القاعدة!$A:$A,0))," ")</f>
        <v xml:space="preserve"> </v>
      </c>
      <c r="H815" s="131" t="str">
        <f>IFERROR(INDEX(القاعدة!H:H,MATCH(ahlamine!A815,القاعدة!$A:$A,0))," ")</f>
        <v xml:space="preserve"> </v>
      </c>
      <c r="I815" s="131" t="str">
        <f>IFERROR(INDEX(القاعدة!I:I,MATCH(ahlamine!A815,القاعدة!$A:$A,0))," ")</f>
        <v xml:space="preserve"> </v>
      </c>
      <c r="J815" s="135" t="str">
        <f>IFERROR(INDEX(القاعدة!J:J,MATCH(ahlamine!A815,القاعدة!$A:$A,0))," ")</f>
        <v xml:space="preserve"> </v>
      </c>
      <c r="K815" s="135" t="str">
        <f>IFERROR(INDEX(القاعدة!L:L,MATCH(ahlamine!A815,القاعدة!$A:$A,0))," ")</f>
        <v xml:space="preserve"> </v>
      </c>
      <c r="L815" s="136" t="str">
        <f t="shared" si="42"/>
        <v/>
      </c>
      <c r="M815" s="31" t="str">
        <f t="shared" si="43"/>
        <v/>
      </c>
      <c r="N815" s="141" t="str">
        <f>IFERROR(RANK(L815,ahlamine31)+COUNTIF($L$10:L815,L815)-1," ")</f>
        <v xml:space="preserve"> </v>
      </c>
      <c r="O815" s="141">
        <v>806</v>
      </c>
      <c r="P815" s="137"/>
    </row>
    <row r="816" spans="1:16" x14ac:dyDescent="0.3">
      <c r="A816" s="140" t="str">
        <f t="shared" si="41"/>
        <v>أهلامين_807</v>
      </c>
      <c r="B816" s="30" t="str">
        <f>C816&amp;"_"&amp;COUNTIF($C$10:$C$10:C816,C816)</f>
        <v xml:space="preserve"> _417</v>
      </c>
      <c r="C816" s="131" t="str">
        <f>IFERROR(INDEX(القاعدة!C:C,MATCH(ahlamine!A816,القاعدة!$A:$A,0))," ")</f>
        <v xml:space="preserve"> </v>
      </c>
      <c r="D816" s="131" t="str">
        <f>IFERROR(INDEX(القاعدة!D:D,MATCH(ahlamine!A816,القاعدة!$A:$A,0))," ")</f>
        <v xml:space="preserve"> </v>
      </c>
      <c r="E816" s="131" t="str">
        <f>IFERROR(INDEX(القاعدة!E:E,MATCH(ahlamine!A816,القاعدة!$A:$A,0))," ")</f>
        <v xml:space="preserve"> </v>
      </c>
      <c r="F816" s="131" t="str">
        <f>IFERROR(INDEX(القاعدة!F:F,MATCH(ahlamine!A816,القاعدة!$A:$A,0))," ")</f>
        <v xml:space="preserve"> </v>
      </c>
      <c r="G816" s="131" t="str">
        <f>IFERROR(INDEX(القاعدة!G:G,MATCH(ahlamine!A816,القاعدة!$A:$A,0))," ")</f>
        <v xml:space="preserve"> </v>
      </c>
      <c r="H816" s="131" t="str">
        <f>IFERROR(INDEX(القاعدة!H:H,MATCH(ahlamine!A816,القاعدة!$A:$A,0))," ")</f>
        <v xml:space="preserve"> </v>
      </c>
      <c r="I816" s="131" t="str">
        <f>IFERROR(INDEX(القاعدة!I:I,MATCH(ahlamine!A816,القاعدة!$A:$A,0))," ")</f>
        <v xml:space="preserve"> </v>
      </c>
      <c r="J816" s="135" t="str">
        <f>IFERROR(INDEX(القاعدة!J:J,MATCH(ahlamine!A816,القاعدة!$A:$A,0))," ")</f>
        <v xml:space="preserve"> </v>
      </c>
      <c r="K816" s="135" t="str">
        <f>IFERROR(INDEX(القاعدة!L:L,MATCH(ahlamine!A816,القاعدة!$A:$A,0))," ")</f>
        <v xml:space="preserve"> </v>
      </c>
      <c r="L816" s="136" t="str">
        <f t="shared" si="42"/>
        <v/>
      </c>
      <c r="M816" s="31" t="str">
        <f t="shared" si="43"/>
        <v/>
      </c>
      <c r="N816" s="141" t="str">
        <f>IFERROR(RANK(L816,ahlamine31)+COUNTIF($L$10:L816,L816)-1," ")</f>
        <v xml:space="preserve"> </v>
      </c>
      <c r="O816" s="141">
        <v>807</v>
      </c>
      <c r="P816" s="137"/>
    </row>
    <row r="817" spans="1:16" x14ac:dyDescent="0.3">
      <c r="A817" s="140" t="str">
        <f t="shared" si="41"/>
        <v>أهلامين_808</v>
      </c>
      <c r="B817" s="30" t="str">
        <f>C817&amp;"_"&amp;COUNTIF($C$10:$C$10:C817,C817)</f>
        <v xml:space="preserve"> _418</v>
      </c>
      <c r="C817" s="131" t="str">
        <f>IFERROR(INDEX(القاعدة!C:C,MATCH(ahlamine!A817,القاعدة!$A:$A,0))," ")</f>
        <v xml:space="preserve"> </v>
      </c>
      <c r="D817" s="131" t="str">
        <f>IFERROR(INDEX(القاعدة!D:D,MATCH(ahlamine!A817,القاعدة!$A:$A,0))," ")</f>
        <v xml:space="preserve"> </v>
      </c>
      <c r="E817" s="131" t="str">
        <f>IFERROR(INDEX(القاعدة!E:E,MATCH(ahlamine!A817,القاعدة!$A:$A,0))," ")</f>
        <v xml:space="preserve"> </v>
      </c>
      <c r="F817" s="131" t="str">
        <f>IFERROR(INDEX(القاعدة!F:F,MATCH(ahlamine!A817,القاعدة!$A:$A,0))," ")</f>
        <v xml:space="preserve"> </v>
      </c>
      <c r="G817" s="131" t="str">
        <f>IFERROR(INDEX(القاعدة!G:G,MATCH(ahlamine!A817,القاعدة!$A:$A,0))," ")</f>
        <v xml:space="preserve"> </v>
      </c>
      <c r="H817" s="131" t="str">
        <f>IFERROR(INDEX(القاعدة!H:H,MATCH(ahlamine!A817,القاعدة!$A:$A,0))," ")</f>
        <v xml:space="preserve"> </v>
      </c>
      <c r="I817" s="131" t="str">
        <f>IFERROR(INDEX(القاعدة!I:I,MATCH(ahlamine!A817,القاعدة!$A:$A,0))," ")</f>
        <v xml:space="preserve"> </v>
      </c>
      <c r="J817" s="135" t="str">
        <f>IFERROR(INDEX(القاعدة!J:J,MATCH(ahlamine!A817,القاعدة!$A:$A,0))," ")</f>
        <v xml:space="preserve"> </v>
      </c>
      <c r="K817" s="135" t="str">
        <f>IFERROR(INDEX(القاعدة!L:L,MATCH(ahlamine!A817,القاعدة!$A:$A,0))," ")</f>
        <v xml:space="preserve"> </v>
      </c>
      <c r="L817" s="136" t="str">
        <f t="shared" si="42"/>
        <v/>
      </c>
      <c r="M817" s="31" t="str">
        <f t="shared" si="43"/>
        <v/>
      </c>
      <c r="N817" s="141" t="str">
        <f>IFERROR(RANK(L817,ahlamine31)+COUNTIF($L$10:L817,L817)-1," ")</f>
        <v xml:space="preserve"> </v>
      </c>
      <c r="O817" s="141">
        <v>808</v>
      </c>
      <c r="P817" s="137"/>
    </row>
    <row r="818" spans="1:16" x14ac:dyDescent="0.3">
      <c r="A818" s="140" t="str">
        <f t="shared" si="41"/>
        <v>أهلامين_809</v>
      </c>
      <c r="B818" s="30" t="str">
        <f>C818&amp;"_"&amp;COUNTIF($C$10:$C$10:C818,C818)</f>
        <v xml:space="preserve"> _419</v>
      </c>
      <c r="C818" s="131" t="str">
        <f>IFERROR(INDEX(القاعدة!C:C,MATCH(ahlamine!A818,القاعدة!$A:$A,0))," ")</f>
        <v xml:space="preserve"> </v>
      </c>
      <c r="D818" s="131" t="str">
        <f>IFERROR(INDEX(القاعدة!D:D,MATCH(ahlamine!A818,القاعدة!$A:$A,0))," ")</f>
        <v xml:space="preserve"> </v>
      </c>
      <c r="E818" s="131" t="str">
        <f>IFERROR(INDEX(القاعدة!E:E,MATCH(ahlamine!A818,القاعدة!$A:$A,0))," ")</f>
        <v xml:space="preserve"> </v>
      </c>
      <c r="F818" s="131" t="str">
        <f>IFERROR(INDEX(القاعدة!F:F,MATCH(ahlamine!A818,القاعدة!$A:$A,0))," ")</f>
        <v xml:space="preserve"> </v>
      </c>
      <c r="G818" s="131" t="str">
        <f>IFERROR(INDEX(القاعدة!G:G,MATCH(ahlamine!A818,القاعدة!$A:$A,0))," ")</f>
        <v xml:space="preserve"> </v>
      </c>
      <c r="H818" s="131" t="str">
        <f>IFERROR(INDEX(القاعدة!H:H,MATCH(ahlamine!A818,القاعدة!$A:$A,0))," ")</f>
        <v xml:space="preserve"> </v>
      </c>
      <c r="I818" s="131" t="str">
        <f>IFERROR(INDEX(القاعدة!I:I,MATCH(ahlamine!A818,القاعدة!$A:$A,0))," ")</f>
        <v xml:space="preserve"> </v>
      </c>
      <c r="J818" s="135" t="str">
        <f>IFERROR(INDEX(القاعدة!J:J,MATCH(ahlamine!A818,القاعدة!$A:$A,0))," ")</f>
        <v xml:space="preserve"> </v>
      </c>
      <c r="K818" s="135" t="str">
        <f>IFERROR(INDEX(القاعدة!L:L,MATCH(ahlamine!A818,القاعدة!$A:$A,0))," ")</f>
        <v xml:space="preserve"> </v>
      </c>
      <c r="L818" s="136" t="str">
        <f t="shared" si="42"/>
        <v/>
      </c>
      <c r="M818" s="31" t="str">
        <f t="shared" si="43"/>
        <v/>
      </c>
      <c r="N818" s="141" t="str">
        <f>IFERROR(RANK(L818,ahlamine31)+COUNTIF($L$10:L818,L818)-1," ")</f>
        <v xml:space="preserve"> </v>
      </c>
      <c r="O818" s="141">
        <v>809</v>
      </c>
      <c r="P818" s="137"/>
    </row>
    <row r="819" spans="1:16" x14ac:dyDescent="0.3">
      <c r="A819" s="140" t="str">
        <f t="shared" si="41"/>
        <v>أهلامين_810</v>
      </c>
      <c r="B819" s="30" t="str">
        <f>C819&amp;"_"&amp;COUNTIF($C$10:$C$10:C819,C819)</f>
        <v xml:space="preserve"> _420</v>
      </c>
      <c r="C819" s="131" t="str">
        <f>IFERROR(INDEX(القاعدة!C:C,MATCH(ahlamine!A819,القاعدة!$A:$A,0))," ")</f>
        <v xml:space="preserve"> </v>
      </c>
      <c r="D819" s="131" t="str">
        <f>IFERROR(INDEX(القاعدة!D:D,MATCH(ahlamine!A819,القاعدة!$A:$A,0))," ")</f>
        <v xml:space="preserve"> </v>
      </c>
      <c r="E819" s="131" t="str">
        <f>IFERROR(INDEX(القاعدة!E:E,MATCH(ahlamine!A819,القاعدة!$A:$A,0))," ")</f>
        <v xml:space="preserve"> </v>
      </c>
      <c r="F819" s="131" t="str">
        <f>IFERROR(INDEX(القاعدة!F:F,MATCH(ahlamine!A819,القاعدة!$A:$A,0))," ")</f>
        <v xml:space="preserve"> </v>
      </c>
      <c r="G819" s="131" t="str">
        <f>IFERROR(INDEX(القاعدة!G:G,MATCH(ahlamine!A819,القاعدة!$A:$A,0))," ")</f>
        <v xml:space="preserve"> </v>
      </c>
      <c r="H819" s="131" t="str">
        <f>IFERROR(INDEX(القاعدة!H:H,MATCH(ahlamine!A819,القاعدة!$A:$A,0))," ")</f>
        <v xml:space="preserve"> </v>
      </c>
      <c r="I819" s="131" t="str">
        <f>IFERROR(INDEX(القاعدة!I:I,MATCH(ahlamine!A819,القاعدة!$A:$A,0))," ")</f>
        <v xml:space="preserve"> </v>
      </c>
      <c r="J819" s="135" t="str">
        <f>IFERROR(INDEX(القاعدة!J:J,MATCH(ahlamine!A819,القاعدة!$A:$A,0))," ")</f>
        <v xml:space="preserve"> </v>
      </c>
      <c r="K819" s="135" t="str">
        <f>IFERROR(INDEX(القاعدة!L:L,MATCH(ahlamine!A819,القاعدة!$A:$A,0))," ")</f>
        <v xml:space="preserve"> </v>
      </c>
      <c r="L819" s="136" t="str">
        <f t="shared" si="42"/>
        <v/>
      </c>
      <c r="M819" s="31" t="str">
        <f t="shared" si="43"/>
        <v/>
      </c>
      <c r="N819" s="141" t="str">
        <f>IFERROR(RANK(L819,ahlamine31)+COUNTIF($L$10:L819,L819)-1," ")</f>
        <v xml:space="preserve"> </v>
      </c>
      <c r="O819" s="141">
        <v>810</v>
      </c>
      <c r="P819" s="137"/>
    </row>
    <row r="820" spans="1:16" x14ac:dyDescent="0.3">
      <c r="A820" s="140" t="str">
        <f t="shared" si="41"/>
        <v>أهلامين_811</v>
      </c>
      <c r="B820" s="30" t="str">
        <f>C820&amp;"_"&amp;COUNTIF($C$10:$C$10:C820,C820)</f>
        <v xml:space="preserve"> _421</v>
      </c>
      <c r="C820" s="131" t="str">
        <f>IFERROR(INDEX(القاعدة!C:C,MATCH(ahlamine!A820,القاعدة!$A:$A,0))," ")</f>
        <v xml:space="preserve"> </v>
      </c>
      <c r="D820" s="131" t="str">
        <f>IFERROR(INDEX(القاعدة!D:D,MATCH(ahlamine!A820,القاعدة!$A:$A,0))," ")</f>
        <v xml:space="preserve"> </v>
      </c>
      <c r="E820" s="131" t="str">
        <f>IFERROR(INDEX(القاعدة!E:E,MATCH(ahlamine!A820,القاعدة!$A:$A,0))," ")</f>
        <v xml:space="preserve"> </v>
      </c>
      <c r="F820" s="131" t="str">
        <f>IFERROR(INDEX(القاعدة!F:F,MATCH(ahlamine!A820,القاعدة!$A:$A,0))," ")</f>
        <v xml:space="preserve"> </v>
      </c>
      <c r="G820" s="131" t="str">
        <f>IFERROR(INDEX(القاعدة!G:G,MATCH(ahlamine!A820,القاعدة!$A:$A,0))," ")</f>
        <v xml:space="preserve"> </v>
      </c>
      <c r="H820" s="131" t="str">
        <f>IFERROR(INDEX(القاعدة!H:H,MATCH(ahlamine!A820,القاعدة!$A:$A,0))," ")</f>
        <v xml:space="preserve"> </v>
      </c>
      <c r="I820" s="131" t="str">
        <f>IFERROR(INDEX(القاعدة!I:I,MATCH(ahlamine!A820,القاعدة!$A:$A,0))," ")</f>
        <v xml:space="preserve"> </v>
      </c>
      <c r="J820" s="135" t="str">
        <f>IFERROR(INDEX(القاعدة!J:J,MATCH(ahlamine!A820,القاعدة!$A:$A,0))," ")</f>
        <v xml:space="preserve"> </v>
      </c>
      <c r="K820" s="135" t="str">
        <f>IFERROR(INDEX(القاعدة!L:L,MATCH(ahlamine!A820,القاعدة!$A:$A,0))," ")</f>
        <v xml:space="preserve"> </v>
      </c>
      <c r="L820" s="136" t="str">
        <f t="shared" si="42"/>
        <v/>
      </c>
      <c r="M820" s="31" t="str">
        <f t="shared" si="43"/>
        <v/>
      </c>
      <c r="N820" s="141" t="str">
        <f>IFERROR(RANK(L820,ahlamine31)+COUNTIF($L$10:L820,L820)-1," ")</f>
        <v xml:space="preserve"> </v>
      </c>
      <c r="O820" s="141">
        <v>811</v>
      </c>
      <c r="P820" s="137"/>
    </row>
    <row r="821" spans="1:16" x14ac:dyDescent="0.3">
      <c r="A821" s="140" t="str">
        <f t="shared" si="41"/>
        <v>أهلامين_812</v>
      </c>
      <c r="B821" s="30" t="str">
        <f>C821&amp;"_"&amp;COUNTIF($C$10:$C$10:C821,C821)</f>
        <v xml:space="preserve"> _422</v>
      </c>
      <c r="C821" s="131" t="str">
        <f>IFERROR(INDEX(القاعدة!C:C,MATCH(ahlamine!A821,القاعدة!$A:$A,0))," ")</f>
        <v xml:space="preserve"> </v>
      </c>
      <c r="D821" s="131" t="str">
        <f>IFERROR(INDEX(القاعدة!D:D,MATCH(ahlamine!A821,القاعدة!$A:$A,0))," ")</f>
        <v xml:space="preserve"> </v>
      </c>
      <c r="E821" s="131" t="str">
        <f>IFERROR(INDEX(القاعدة!E:E,MATCH(ahlamine!A821,القاعدة!$A:$A,0))," ")</f>
        <v xml:space="preserve"> </v>
      </c>
      <c r="F821" s="131" t="str">
        <f>IFERROR(INDEX(القاعدة!F:F,MATCH(ahlamine!A821,القاعدة!$A:$A,0))," ")</f>
        <v xml:space="preserve"> </v>
      </c>
      <c r="G821" s="131" t="str">
        <f>IFERROR(INDEX(القاعدة!G:G,MATCH(ahlamine!A821,القاعدة!$A:$A,0))," ")</f>
        <v xml:space="preserve"> </v>
      </c>
      <c r="H821" s="131" t="str">
        <f>IFERROR(INDEX(القاعدة!H:H,MATCH(ahlamine!A821,القاعدة!$A:$A,0))," ")</f>
        <v xml:space="preserve"> </v>
      </c>
      <c r="I821" s="131" t="str">
        <f>IFERROR(INDEX(القاعدة!I:I,MATCH(ahlamine!A821,القاعدة!$A:$A,0))," ")</f>
        <v xml:space="preserve"> </v>
      </c>
      <c r="J821" s="135" t="str">
        <f>IFERROR(INDEX(القاعدة!J:J,MATCH(ahlamine!A821,القاعدة!$A:$A,0))," ")</f>
        <v xml:space="preserve"> </v>
      </c>
      <c r="K821" s="135" t="str">
        <f>IFERROR(INDEX(القاعدة!L:L,MATCH(ahlamine!A821,القاعدة!$A:$A,0))," ")</f>
        <v xml:space="preserve"> </v>
      </c>
      <c r="L821" s="136" t="str">
        <f t="shared" si="42"/>
        <v/>
      </c>
      <c r="M821" s="31" t="str">
        <f t="shared" si="43"/>
        <v/>
      </c>
      <c r="N821" s="141" t="str">
        <f>IFERROR(RANK(L821,ahlamine31)+COUNTIF($L$10:L821,L821)-1," ")</f>
        <v xml:space="preserve"> </v>
      </c>
      <c r="O821" s="141">
        <v>812</v>
      </c>
      <c r="P821" s="137"/>
    </row>
    <row r="822" spans="1:16" x14ac:dyDescent="0.3">
      <c r="A822" s="140" t="str">
        <f t="shared" si="41"/>
        <v>أهلامين_813</v>
      </c>
      <c r="B822" s="30" t="str">
        <f>C822&amp;"_"&amp;COUNTIF($C$10:$C$10:C822,C822)</f>
        <v xml:space="preserve"> _423</v>
      </c>
      <c r="C822" s="131" t="str">
        <f>IFERROR(INDEX(القاعدة!C:C,MATCH(ahlamine!A822,القاعدة!$A:$A,0))," ")</f>
        <v xml:space="preserve"> </v>
      </c>
      <c r="D822" s="131" t="str">
        <f>IFERROR(INDEX(القاعدة!D:D,MATCH(ahlamine!A822,القاعدة!$A:$A,0))," ")</f>
        <v xml:space="preserve"> </v>
      </c>
      <c r="E822" s="131" t="str">
        <f>IFERROR(INDEX(القاعدة!E:E,MATCH(ahlamine!A822,القاعدة!$A:$A,0))," ")</f>
        <v xml:space="preserve"> </v>
      </c>
      <c r="F822" s="131" t="str">
        <f>IFERROR(INDEX(القاعدة!F:F,MATCH(ahlamine!A822,القاعدة!$A:$A,0))," ")</f>
        <v xml:space="preserve"> </v>
      </c>
      <c r="G822" s="131" t="str">
        <f>IFERROR(INDEX(القاعدة!G:G,MATCH(ahlamine!A822,القاعدة!$A:$A,0))," ")</f>
        <v xml:space="preserve"> </v>
      </c>
      <c r="H822" s="131" t="str">
        <f>IFERROR(INDEX(القاعدة!H:H,MATCH(ahlamine!A822,القاعدة!$A:$A,0))," ")</f>
        <v xml:space="preserve"> </v>
      </c>
      <c r="I822" s="131" t="str">
        <f>IFERROR(INDEX(القاعدة!I:I,MATCH(ahlamine!A822,القاعدة!$A:$A,0))," ")</f>
        <v xml:space="preserve"> </v>
      </c>
      <c r="J822" s="135" t="str">
        <f>IFERROR(INDEX(القاعدة!J:J,MATCH(ahlamine!A822,القاعدة!$A:$A,0))," ")</f>
        <v xml:space="preserve"> </v>
      </c>
      <c r="K822" s="135" t="str">
        <f>IFERROR(INDEX(القاعدة!L:L,MATCH(ahlamine!A822,القاعدة!$A:$A,0))," ")</f>
        <v xml:space="preserve"> </v>
      </c>
      <c r="L822" s="136" t="str">
        <f t="shared" si="42"/>
        <v/>
      </c>
      <c r="M822" s="31" t="str">
        <f t="shared" si="43"/>
        <v/>
      </c>
      <c r="N822" s="141" t="str">
        <f>IFERROR(RANK(L822,ahlamine31)+COUNTIF($L$10:L822,L822)-1," ")</f>
        <v xml:space="preserve"> </v>
      </c>
      <c r="O822" s="141">
        <v>813</v>
      </c>
      <c r="P822" s="137"/>
    </row>
    <row r="823" spans="1:16" x14ac:dyDescent="0.3">
      <c r="A823" s="140" t="str">
        <f t="shared" si="41"/>
        <v>أهلامين_814</v>
      </c>
      <c r="B823" s="30" t="str">
        <f>C823&amp;"_"&amp;COUNTIF($C$10:$C$10:C823,C823)</f>
        <v xml:space="preserve"> _424</v>
      </c>
      <c r="C823" s="131" t="str">
        <f>IFERROR(INDEX(القاعدة!C:C,MATCH(ahlamine!A823,القاعدة!$A:$A,0))," ")</f>
        <v xml:space="preserve"> </v>
      </c>
      <c r="D823" s="131" t="str">
        <f>IFERROR(INDEX(القاعدة!D:D,MATCH(ahlamine!A823,القاعدة!$A:$A,0))," ")</f>
        <v xml:space="preserve"> </v>
      </c>
      <c r="E823" s="131" t="str">
        <f>IFERROR(INDEX(القاعدة!E:E,MATCH(ahlamine!A823,القاعدة!$A:$A,0))," ")</f>
        <v xml:space="preserve"> </v>
      </c>
      <c r="F823" s="131" t="str">
        <f>IFERROR(INDEX(القاعدة!F:F,MATCH(ahlamine!A823,القاعدة!$A:$A,0))," ")</f>
        <v xml:space="preserve"> </v>
      </c>
      <c r="G823" s="131" t="str">
        <f>IFERROR(INDEX(القاعدة!G:G,MATCH(ahlamine!A823,القاعدة!$A:$A,0))," ")</f>
        <v xml:space="preserve"> </v>
      </c>
      <c r="H823" s="131" t="str">
        <f>IFERROR(INDEX(القاعدة!H:H,MATCH(ahlamine!A823,القاعدة!$A:$A,0))," ")</f>
        <v xml:space="preserve"> </v>
      </c>
      <c r="I823" s="131" t="str">
        <f>IFERROR(INDEX(القاعدة!I:I,MATCH(ahlamine!A823,القاعدة!$A:$A,0))," ")</f>
        <v xml:space="preserve"> </v>
      </c>
      <c r="J823" s="135" t="str">
        <f>IFERROR(INDEX(القاعدة!J:J,MATCH(ahlamine!A823,القاعدة!$A:$A,0))," ")</f>
        <v xml:space="preserve"> </v>
      </c>
      <c r="K823" s="135" t="str">
        <f>IFERROR(INDEX(القاعدة!L:L,MATCH(ahlamine!A823,القاعدة!$A:$A,0))," ")</f>
        <v xml:space="preserve"> </v>
      </c>
      <c r="L823" s="136" t="str">
        <f t="shared" si="42"/>
        <v/>
      </c>
      <c r="M823" s="31" t="str">
        <f t="shared" si="43"/>
        <v/>
      </c>
      <c r="N823" s="141" t="str">
        <f>IFERROR(RANK(L823,ahlamine31)+COUNTIF($L$10:L823,L823)-1," ")</f>
        <v xml:space="preserve"> </v>
      </c>
      <c r="O823" s="141">
        <v>814</v>
      </c>
      <c r="P823" s="137"/>
    </row>
    <row r="824" spans="1:16" x14ac:dyDescent="0.3">
      <c r="A824" s="140" t="str">
        <f t="shared" si="41"/>
        <v>أهلامين_815</v>
      </c>
      <c r="B824" s="30" t="str">
        <f>C824&amp;"_"&amp;COUNTIF($C$10:$C$10:C824,C824)</f>
        <v xml:space="preserve"> _425</v>
      </c>
      <c r="C824" s="131" t="str">
        <f>IFERROR(INDEX(القاعدة!C:C,MATCH(ahlamine!A824,القاعدة!$A:$A,0))," ")</f>
        <v xml:space="preserve"> </v>
      </c>
      <c r="D824" s="131" t="str">
        <f>IFERROR(INDEX(القاعدة!D:D,MATCH(ahlamine!A824,القاعدة!$A:$A,0))," ")</f>
        <v xml:space="preserve"> </v>
      </c>
      <c r="E824" s="131" t="str">
        <f>IFERROR(INDEX(القاعدة!E:E,MATCH(ahlamine!A824,القاعدة!$A:$A,0))," ")</f>
        <v xml:space="preserve"> </v>
      </c>
      <c r="F824" s="131" t="str">
        <f>IFERROR(INDEX(القاعدة!F:F,MATCH(ahlamine!A824,القاعدة!$A:$A,0))," ")</f>
        <v xml:space="preserve"> </v>
      </c>
      <c r="G824" s="131" t="str">
        <f>IFERROR(INDEX(القاعدة!G:G,MATCH(ahlamine!A824,القاعدة!$A:$A,0))," ")</f>
        <v xml:space="preserve"> </v>
      </c>
      <c r="H824" s="131" t="str">
        <f>IFERROR(INDEX(القاعدة!H:H,MATCH(ahlamine!A824,القاعدة!$A:$A,0))," ")</f>
        <v xml:space="preserve"> </v>
      </c>
      <c r="I824" s="131" t="str">
        <f>IFERROR(INDEX(القاعدة!I:I,MATCH(ahlamine!A824,القاعدة!$A:$A,0))," ")</f>
        <v xml:space="preserve"> </v>
      </c>
      <c r="J824" s="135" t="str">
        <f>IFERROR(INDEX(القاعدة!J:J,MATCH(ahlamine!A824,القاعدة!$A:$A,0))," ")</f>
        <v xml:space="preserve"> </v>
      </c>
      <c r="K824" s="135" t="str">
        <f>IFERROR(INDEX(القاعدة!L:L,MATCH(ahlamine!A824,القاعدة!$A:$A,0))," ")</f>
        <v xml:space="preserve"> </v>
      </c>
      <c r="L824" s="136" t="str">
        <f t="shared" si="42"/>
        <v/>
      </c>
      <c r="M824" s="31" t="str">
        <f t="shared" si="43"/>
        <v/>
      </c>
      <c r="N824" s="141" t="str">
        <f>IFERROR(RANK(L824,ahlamine31)+COUNTIF($L$10:L824,L824)-1," ")</f>
        <v xml:space="preserve"> </v>
      </c>
      <c r="O824" s="141">
        <v>815</v>
      </c>
      <c r="P824" s="137"/>
    </row>
    <row r="825" spans="1:16" x14ac:dyDescent="0.3">
      <c r="A825" s="140" t="str">
        <f t="shared" si="41"/>
        <v>أهلامين_816</v>
      </c>
      <c r="B825" s="30" t="str">
        <f>C825&amp;"_"&amp;COUNTIF($C$10:$C$10:C825,C825)</f>
        <v xml:space="preserve"> _426</v>
      </c>
      <c r="C825" s="131" t="str">
        <f>IFERROR(INDEX(القاعدة!C:C,MATCH(ahlamine!A825,القاعدة!$A:$A,0))," ")</f>
        <v xml:space="preserve"> </v>
      </c>
      <c r="D825" s="131" t="str">
        <f>IFERROR(INDEX(القاعدة!D:D,MATCH(ahlamine!A825,القاعدة!$A:$A,0))," ")</f>
        <v xml:space="preserve"> </v>
      </c>
      <c r="E825" s="131" t="str">
        <f>IFERROR(INDEX(القاعدة!E:E,MATCH(ahlamine!A825,القاعدة!$A:$A,0))," ")</f>
        <v xml:space="preserve"> </v>
      </c>
      <c r="F825" s="131" t="str">
        <f>IFERROR(INDEX(القاعدة!F:F,MATCH(ahlamine!A825,القاعدة!$A:$A,0))," ")</f>
        <v xml:space="preserve"> </v>
      </c>
      <c r="G825" s="131" t="str">
        <f>IFERROR(INDEX(القاعدة!G:G,MATCH(ahlamine!A825,القاعدة!$A:$A,0))," ")</f>
        <v xml:space="preserve"> </v>
      </c>
      <c r="H825" s="131" t="str">
        <f>IFERROR(INDEX(القاعدة!H:H,MATCH(ahlamine!A825,القاعدة!$A:$A,0))," ")</f>
        <v xml:space="preserve"> </v>
      </c>
      <c r="I825" s="131" t="str">
        <f>IFERROR(INDEX(القاعدة!I:I,MATCH(ahlamine!A825,القاعدة!$A:$A,0))," ")</f>
        <v xml:space="preserve"> </v>
      </c>
      <c r="J825" s="135" t="str">
        <f>IFERROR(INDEX(القاعدة!J:J,MATCH(ahlamine!A825,القاعدة!$A:$A,0))," ")</f>
        <v xml:space="preserve"> </v>
      </c>
      <c r="K825" s="135" t="str">
        <f>IFERROR(INDEX(القاعدة!L:L,MATCH(ahlamine!A825,القاعدة!$A:$A,0))," ")</f>
        <v xml:space="preserve"> </v>
      </c>
      <c r="L825" s="136" t="str">
        <f t="shared" si="42"/>
        <v/>
      </c>
      <c r="M825" s="31" t="str">
        <f t="shared" si="43"/>
        <v/>
      </c>
      <c r="N825" s="141" t="str">
        <f>IFERROR(RANK(L825,ahlamine31)+COUNTIF($L$10:L825,L825)-1," ")</f>
        <v xml:space="preserve"> </v>
      </c>
      <c r="O825" s="141">
        <v>816</v>
      </c>
      <c r="P825" s="137"/>
    </row>
    <row r="826" spans="1:16" x14ac:dyDescent="0.3">
      <c r="A826" s="140" t="str">
        <f t="shared" si="41"/>
        <v>أهلامين_817</v>
      </c>
      <c r="B826" s="30" t="str">
        <f>C826&amp;"_"&amp;COUNTIF($C$10:$C$10:C826,C826)</f>
        <v xml:space="preserve"> _427</v>
      </c>
      <c r="C826" s="131" t="str">
        <f>IFERROR(INDEX(القاعدة!C:C,MATCH(ahlamine!A826,القاعدة!$A:$A,0))," ")</f>
        <v xml:space="preserve"> </v>
      </c>
      <c r="D826" s="131" t="str">
        <f>IFERROR(INDEX(القاعدة!D:D,MATCH(ahlamine!A826,القاعدة!$A:$A,0))," ")</f>
        <v xml:space="preserve"> </v>
      </c>
      <c r="E826" s="131" t="str">
        <f>IFERROR(INDEX(القاعدة!E:E,MATCH(ahlamine!A826,القاعدة!$A:$A,0))," ")</f>
        <v xml:space="preserve"> </v>
      </c>
      <c r="F826" s="131" t="str">
        <f>IFERROR(INDEX(القاعدة!F:F,MATCH(ahlamine!A826,القاعدة!$A:$A,0))," ")</f>
        <v xml:space="preserve"> </v>
      </c>
      <c r="G826" s="131" t="str">
        <f>IFERROR(INDEX(القاعدة!G:G,MATCH(ahlamine!A826,القاعدة!$A:$A,0))," ")</f>
        <v xml:space="preserve"> </v>
      </c>
      <c r="H826" s="131" t="str">
        <f>IFERROR(INDEX(القاعدة!H:H,MATCH(ahlamine!A826,القاعدة!$A:$A,0))," ")</f>
        <v xml:space="preserve"> </v>
      </c>
      <c r="I826" s="131" t="str">
        <f>IFERROR(INDEX(القاعدة!I:I,MATCH(ahlamine!A826,القاعدة!$A:$A,0))," ")</f>
        <v xml:space="preserve"> </v>
      </c>
      <c r="J826" s="135" t="str">
        <f>IFERROR(INDEX(القاعدة!J:J,MATCH(ahlamine!A826,القاعدة!$A:$A,0))," ")</f>
        <v xml:space="preserve"> </v>
      </c>
      <c r="K826" s="135" t="str">
        <f>IFERROR(INDEX(القاعدة!L:L,MATCH(ahlamine!A826,القاعدة!$A:$A,0))," ")</f>
        <v xml:space="preserve"> </v>
      </c>
      <c r="L826" s="136" t="str">
        <f t="shared" si="42"/>
        <v/>
      </c>
      <c r="M826" s="31" t="str">
        <f t="shared" si="43"/>
        <v/>
      </c>
      <c r="N826" s="141" t="str">
        <f>IFERROR(RANK(L826,ahlamine31)+COUNTIF($L$10:L826,L826)-1," ")</f>
        <v xml:space="preserve"> </v>
      </c>
      <c r="O826" s="141">
        <v>817</v>
      </c>
      <c r="P826" s="137"/>
    </row>
    <row r="827" spans="1:16" x14ac:dyDescent="0.3">
      <c r="A827" s="140" t="str">
        <f t="shared" si="41"/>
        <v>أهلامين_818</v>
      </c>
      <c r="B827" s="30" t="str">
        <f>C827&amp;"_"&amp;COUNTIF($C$10:$C$10:C827,C827)</f>
        <v xml:space="preserve"> _428</v>
      </c>
      <c r="C827" s="131" t="str">
        <f>IFERROR(INDEX(القاعدة!C:C,MATCH(ahlamine!A827,القاعدة!$A:$A,0))," ")</f>
        <v xml:space="preserve"> </v>
      </c>
      <c r="D827" s="131" t="str">
        <f>IFERROR(INDEX(القاعدة!D:D,MATCH(ahlamine!A827,القاعدة!$A:$A,0))," ")</f>
        <v xml:space="preserve"> </v>
      </c>
      <c r="E827" s="131" t="str">
        <f>IFERROR(INDEX(القاعدة!E:E,MATCH(ahlamine!A827,القاعدة!$A:$A,0))," ")</f>
        <v xml:space="preserve"> </v>
      </c>
      <c r="F827" s="131" t="str">
        <f>IFERROR(INDEX(القاعدة!F:F,MATCH(ahlamine!A827,القاعدة!$A:$A,0))," ")</f>
        <v xml:space="preserve"> </v>
      </c>
      <c r="G827" s="131" t="str">
        <f>IFERROR(INDEX(القاعدة!G:G,MATCH(ahlamine!A827,القاعدة!$A:$A,0))," ")</f>
        <v xml:space="preserve"> </v>
      </c>
      <c r="H827" s="131" t="str">
        <f>IFERROR(INDEX(القاعدة!H:H,MATCH(ahlamine!A827,القاعدة!$A:$A,0))," ")</f>
        <v xml:space="preserve"> </v>
      </c>
      <c r="I827" s="131" t="str">
        <f>IFERROR(INDEX(القاعدة!I:I,MATCH(ahlamine!A827,القاعدة!$A:$A,0))," ")</f>
        <v xml:space="preserve"> </v>
      </c>
      <c r="J827" s="135" t="str">
        <f>IFERROR(INDEX(القاعدة!J:J,MATCH(ahlamine!A827,القاعدة!$A:$A,0))," ")</f>
        <v xml:space="preserve"> </v>
      </c>
      <c r="K827" s="135" t="str">
        <f>IFERROR(INDEX(القاعدة!L:L,MATCH(ahlamine!A827,القاعدة!$A:$A,0))," ")</f>
        <v xml:space="preserve"> </v>
      </c>
      <c r="L827" s="136" t="str">
        <f t="shared" si="42"/>
        <v/>
      </c>
      <c r="M827" s="31" t="str">
        <f t="shared" si="43"/>
        <v/>
      </c>
      <c r="N827" s="141" t="str">
        <f>IFERROR(RANK(L827,ahlamine31)+COUNTIF($L$10:L827,L827)-1," ")</f>
        <v xml:space="preserve"> </v>
      </c>
      <c r="O827" s="141">
        <v>818</v>
      </c>
      <c r="P827" s="137"/>
    </row>
    <row r="828" spans="1:16" x14ac:dyDescent="0.3">
      <c r="A828" s="140" t="str">
        <f t="shared" si="41"/>
        <v>أهلامين_819</v>
      </c>
      <c r="B828" s="30" t="str">
        <f>C828&amp;"_"&amp;COUNTIF($C$10:$C$10:C828,C828)</f>
        <v xml:space="preserve"> _429</v>
      </c>
      <c r="C828" s="131" t="str">
        <f>IFERROR(INDEX(القاعدة!C:C,MATCH(ahlamine!A828,القاعدة!$A:$A,0))," ")</f>
        <v xml:space="preserve"> </v>
      </c>
      <c r="D828" s="131" t="str">
        <f>IFERROR(INDEX(القاعدة!D:D,MATCH(ahlamine!A828,القاعدة!$A:$A,0))," ")</f>
        <v xml:space="preserve"> </v>
      </c>
      <c r="E828" s="131" t="str">
        <f>IFERROR(INDEX(القاعدة!E:E,MATCH(ahlamine!A828,القاعدة!$A:$A,0))," ")</f>
        <v xml:space="preserve"> </v>
      </c>
      <c r="F828" s="131" t="str">
        <f>IFERROR(INDEX(القاعدة!F:F,MATCH(ahlamine!A828,القاعدة!$A:$A,0))," ")</f>
        <v xml:space="preserve"> </v>
      </c>
      <c r="G828" s="131" t="str">
        <f>IFERROR(INDEX(القاعدة!G:G,MATCH(ahlamine!A828,القاعدة!$A:$A,0))," ")</f>
        <v xml:space="preserve"> </v>
      </c>
      <c r="H828" s="131" t="str">
        <f>IFERROR(INDEX(القاعدة!H:H,MATCH(ahlamine!A828,القاعدة!$A:$A,0))," ")</f>
        <v xml:space="preserve"> </v>
      </c>
      <c r="I828" s="131" t="str">
        <f>IFERROR(INDEX(القاعدة!I:I,MATCH(ahlamine!A828,القاعدة!$A:$A,0))," ")</f>
        <v xml:space="preserve"> </v>
      </c>
      <c r="J828" s="135" t="str">
        <f>IFERROR(INDEX(القاعدة!J:J,MATCH(ahlamine!A828,القاعدة!$A:$A,0))," ")</f>
        <v xml:space="preserve"> </v>
      </c>
      <c r="K828" s="135" t="str">
        <f>IFERROR(INDEX(القاعدة!L:L,MATCH(ahlamine!A828,القاعدة!$A:$A,0))," ")</f>
        <v xml:space="preserve"> </v>
      </c>
      <c r="L828" s="136" t="str">
        <f t="shared" si="42"/>
        <v/>
      </c>
      <c r="M828" s="31" t="str">
        <f t="shared" si="43"/>
        <v/>
      </c>
      <c r="N828" s="141" t="str">
        <f>IFERROR(RANK(L828,ahlamine31)+COUNTIF($L$10:L828,L828)-1," ")</f>
        <v xml:space="preserve"> </v>
      </c>
      <c r="O828" s="141">
        <v>819</v>
      </c>
      <c r="P828" s="137"/>
    </row>
    <row r="829" spans="1:16" x14ac:dyDescent="0.3">
      <c r="A829" s="140" t="str">
        <f t="shared" si="41"/>
        <v>أهلامين_820</v>
      </c>
      <c r="B829" s="30" t="str">
        <f>C829&amp;"_"&amp;COUNTIF($C$10:$C$10:C829,C829)</f>
        <v xml:space="preserve"> _430</v>
      </c>
      <c r="C829" s="131" t="str">
        <f>IFERROR(INDEX(القاعدة!C:C,MATCH(ahlamine!A829,القاعدة!$A:$A,0))," ")</f>
        <v xml:space="preserve"> </v>
      </c>
      <c r="D829" s="131" t="str">
        <f>IFERROR(INDEX(القاعدة!D:D,MATCH(ahlamine!A829,القاعدة!$A:$A,0))," ")</f>
        <v xml:space="preserve"> </v>
      </c>
      <c r="E829" s="131" t="str">
        <f>IFERROR(INDEX(القاعدة!E:E,MATCH(ahlamine!A829,القاعدة!$A:$A,0))," ")</f>
        <v xml:space="preserve"> </v>
      </c>
      <c r="F829" s="131" t="str">
        <f>IFERROR(INDEX(القاعدة!F:F,MATCH(ahlamine!A829,القاعدة!$A:$A,0))," ")</f>
        <v xml:space="preserve"> </v>
      </c>
      <c r="G829" s="131" t="str">
        <f>IFERROR(INDEX(القاعدة!G:G,MATCH(ahlamine!A829,القاعدة!$A:$A,0))," ")</f>
        <v xml:space="preserve"> </v>
      </c>
      <c r="H829" s="131" t="str">
        <f>IFERROR(INDEX(القاعدة!H:H,MATCH(ahlamine!A829,القاعدة!$A:$A,0))," ")</f>
        <v xml:space="preserve"> </v>
      </c>
      <c r="I829" s="131" t="str">
        <f>IFERROR(INDEX(القاعدة!I:I,MATCH(ahlamine!A829,القاعدة!$A:$A,0))," ")</f>
        <v xml:space="preserve"> </v>
      </c>
      <c r="J829" s="135" t="str">
        <f>IFERROR(INDEX(القاعدة!J:J,MATCH(ahlamine!A829,القاعدة!$A:$A,0))," ")</f>
        <v xml:space="preserve"> </v>
      </c>
      <c r="K829" s="135" t="str">
        <f>IFERROR(INDEX(القاعدة!L:L,MATCH(ahlamine!A829,القاعدة!$A:$A,0))," ")</f>
        <v xml:space="preserve"> </v>
      </c>
      <c r="L829" s="136" t="str">
        <f t="shared" si="42"/>
        <v/>
      </c>
      <c r="M829" s="31" t="str">
        <f t="shared" si="43"/>
        <v/>
      </c>
      <c r="N829" s="141" t="str">
        <f>IFERROR(RANK(L829,ahlamine31)+COUNTIF($L$10:L829,L829)-1," ")</f>
        <v xml:space="preserve"> </v>
      </c>
      <c r="O829" s="141">
        <v>820</v>
      </c>
      <c r="P829" s="137"/>
    </row>
    <row r="830" spans="1:16" x14ac:dyDescent="0.3">
      <c r="A830" s="140" t="str">
        <f t="shared" si="41"/>
        <v>أهلامين_821</v>
      </c>
      <c r="B830" s="30" t="str">
        <f>C830&amp;"_"&amp;COUNTIF($C$10:$C$10:C830,C830)</f>
        <v xml:space="preserve"> _431</v>
      </c>
      <c r="C830" s="131" t="str">
        <f>IFERROR(INDEX(القاعدة!C:C,MATCH(ahlamine!A830,القاعدة!$A:$A,0))," ")</f>
        <v xml:space="preserve"> </v>
      </c>
      <c r="D830" s="131" t="str">
        <f>IFERROR(INDEX(القاعدة!D:D,MATCH(ahlamine!A830,القاعدة!$A:$A,0))," ")</f>
        <v xml:space="preserve"> </v>
      </c>
      <c r="E830" s="131" t="str">
        <f>IFERROR(INDEX(القاعدة!E:E,MATCH(ahlamine!A830,القاعدة!$A:$A,0))," ")</f>
        <v xml:space="preserve"> </v>
      </c>
      <c r="F830" s="131" t="str">
        <f>IFERROR(INDEX(القاعدة!F:F,MATCH(ahlamine!A830,القاعدة!$A:$A,0))," ")</f>
        <v xml:space="preserve"> </v>
      </c>
      <c r="G830" s="131" t="str">
        <f>IFERROR(INDEX(القاعدة!G:G,MATCH(ahlamine!A830,القاعدة!$A:$A,0))," ")</f>
        <v xml:space="preserve"> </v>
      </c>
      <c r="H830" s="131" t="str">
        <f>IFERROR(INDEX(القاعدة!H:H,MATCH(ahlamine!A830,القاعدة!$A:$A,0))," ")</f>
        <v xml:space="preserve"> </v>
      </c>
      <c r="I830" s="131" t="str">
        <f>IFERROR(INDEX(القاعدة!I:I,MATCH(ahlamine!A830,القاعدة!$A:$A,0))," ")</f>
        <v xml:space="preserve"> </v>
      </c>
      <c r="J830" s="135" t="str">
        <f>IFERROR(INDEX(القاعدة!J:J,MATCH(ahlamine!A830,القاعدة!$A:$A,0))," ")</f>
        <v xml:space="preserve"> </v>
      </c>
      <c r="K830" s="135" t="str">
        <f>IFERROR(INDEX(القاعدة!L:L,MATCH(ahlamine!A830,القاعدة!$A:$A,0))," ")</f>
        <v xml:space="preserve"> </v>
      </c>
      <c r="L830" s="136" t="str">
        <f t="shared" si="42"/>
        <v/>
      </c>
      <c r="M830" s="31" t="str">
        <f t="shared" si="43"/>
        <v/>
      </c>
      <c r="N830" s="141" t="str">
        <f>IFERROR(RANK(L830,ahlamine31)+COUNTIF($L$10:L830,L830)-1," ")</f>
        <v xml:space="preserve"> </v>
      </c>
      <c r="O830" s="141">
        <v>821</v>
      </c>
      <c r="P830" s="137"/>
    </row>
    <row r="831" spans="1:16" x14ac:dyDescent="0.3">
      <c r="A831" s="140" t="str">
        <f t="shared" si="41"/>
        <v>أهلامين_822</v>
      </c>
      <c r="B831" s="30" t="str">
        <f>C831&amp;"_"&amp;COUNTIF($C$10:$C$10:C831,C831)</f>
        <v xml:space="preserve"> _432</v>
      </c>
      <c r="C831" s="131" t="str">
        <f>IFERROR(INDEX(القاعدة!C:C,MATCH(ahlamine!A831,القاعدة!$A:$A,0))," ")</f>
        <v xml:space="preserve"> </v>
      </c>
      <c r="D831" s="131" t="str">
        <f>IFERROR(INDEX(القاعدة!D:D,MATCH(ahlamine!A831,القاعدة!$A:$A,0))," ")</f>
        <v xml:space="preserve"> </v>
      </c>
      <c r="E831" s="131" t="str">
        <f>IFERROR(INDEX(القاعدة!E:E,MATCH(ahlamine!A831,القاعدة!$A:$A,0))," ")</f>
        <v xml:space="preserve"> </v>
      </c>
      <c r="F831" s="131" t="str">
        <f>IFERROR(INDEX(القاعدة!F:F,MATCH(ahlamine!A831,القاعدة!$A:$A,0))," ")</f>
        <v xml:space="preserve"> </v>
      </c>
      <c r="G831" s="131" t="str">
        <f>IFERROR(INDEX(القاعدة!G:G,MATCH(ahlamine!A831,القاعدة!$A:$A,0))," ")</f>
        <v xml:space="preserve"> </v>
      </c>
      <c r="H831" s="131" t="str">
        <f>IFERROR(INDEX(القاعدة!H:H,MATCH(ahlamine!A831,القاعدة!$A:$A,0))," ")</f>
        <v xml:space="preserve"> </v>
      </c>
      <c r="I831" s="131" t="str">
        <f>IFERROR(INDEX(القاعدة!I:I,MATCH(ahlamine!A831,القاعدة!$A:$A,0))," ")</f>
        <v xml:space="preserve"> </v>
      </c>
      <c r="J831" s="135" t="str">
        <f>IFERROR(INDEX(القاعدة!J:J,MATCH(ahlamine!A831,القاعدة!$A:$A,0))," ")</f>
        <v xml:space="preserve"> </v>
      </c>
      <c r="K831" s="135" t="str">
        <f>IFERROR(INDEX(القاعدة!L:L,MATCH(ahlamine!A831,القاعدة!$A:$A,0))," ")</f>
        <v xml:space="preserve"> </v>
      </c>
      <c r="L831" s="136" t="str">
        <f t="shared" si="42"/>
        <v/>
      </c>
      <c r="M831" s="31" t="str">
        <f t="shared" si="43"/>
        <v/>
      </c>
      <c r="N831" s="141" t="str">
        <f>IFERROR(RANK(L831,ahlamine31)+COUNTIF($L$10:L831,L831)-1," ")</f>
        <v xml:space="preserve"> </v>
      </c>
      <c r="O831" s="141">
        <v>822</v>
      </c>
      <c r="P831" s="137"/>
    </row>
    <row r="832" spans="1:16" x14ac:dyDescent="0.3">
      <c r="A832" s="140" t="str">
        <f t="shared" si="41"/>
        <v>أهلامين_823</v>
      </c>
      <c r="B832" s="30" t="str">
        <f>C832&amp;"_"&amp;COUNTIF($C$10:$C$10:C832,C832)</f>
        <v xml:space="preserve"> _433</v>
      </c>
      <c r="C832" s="131" t="str">
        <f>IFERROR(INDEX(القاعدة!C:C,MATCH(ahlamine!A832,القاعدة!$A:$A,0))," ")</f>
        <v xml:space="preserve"> </v>
      </c>
      <c r="D832" s="131" t="str">
        <f>IFERROR(INDEX(القاعدة!D:D,MATCH(ahlamine!A832,القاعدة!$A:$A,0))," ")</f>
        <v xml:space="preserve"> </v>
      </c>
      <c r="E832" s="131" t="str">
        <f>IFERROR(INDEX(القاعدة!E:E,MATCH(ahlamine!A832,القاعدة!$A:$A,0))," ")</f>
        <v xml:space="preserve"> </v>
      </c>
      <c r="F832" s="131" t="str">
        <f>IFERROR(INDEX(القاعدة!F:F,MATCH(ahlamine!A832,القاعدة!$A:$A,0))," ")</f>
        <v xml:space="preserve"> </v>
      </c>
      <c r="G832" s="131" t="str">
        <f>IFERROR(INDEX(القاعدة!G:G,MATCH(ahlamine!A832,القاعدة!$A:$A,0))," ")</f>
        <v xml:space="preserve"> </v>
      </c>
      <c r="H832" s="131" t="str">
        <f>IFERROR(INDEX(القاعدة!H:H,MATCH(ahlamine!A832,القاعدة!$A:$A,0))," ")</f>
        <v xml:space="preserve"> </v>
      </c>
      <c r="I832" s="131" t="str">
        <f>IFERROR(INDEX(القاعدة!I:I,MATCH(ahlamine!A832,القاعدة!$A:$A,0))," ")</f>
        <v xml:space="preserve"> </v>
      </c>
      <c r="J832" s="135" t="str">
        <f>IFERROR(INDEX(القاعدة!J:J,MATCH(ahlamine!A832,القاعدة!$A:$A,0))," ")</f>
        <v xml:space="preserve"> </v>
      </c>
      <c r="K832" s="135" t="str">
        <f>IFERROR(INDEX(القاعدة!L:L,MATCH(ahlamine!A832,القاعدة!$A:$A,0))," ")</f>
        <v xml:space="preserve"> </v>
      </c>
      <c r="L832" s="136" t="str">
        <f t="shared" si="42"/>
        <v/>
      </c>
      <c r="M832" s="31" t="str">
        <f t="shared" si="43"/>
        <v/>
      </c>
      <c r="N832" s="141" t="str">
        <f>IFERROR(RANK(L832,ahlamine31)+COUNTIF($L$10:L832,L832)-1," ")</f>
        <v xml:space="preserve"> </v>
      </c>
      <c r="O832" s="141">
        <v>823</v>
      </c>
      <c r="P832" s="137"/>
    </row>
    <row r="833" spans="1:16" x14ac:dyDescent="0.3">
      <c r="A833" s="140" t="str">
        <f t="shared" si="41"/>
        <v>أهلامين_824</v>
      </c>
      <c r="B833" s="30" t="str">
        <f>C833&amp;"_"&amp;COUNTIF($C$10:$C$10:C833,C833)</f>
        <v xml:space="preserve"> _434</v>
      </c>
      <c r="C833" s="131" t="str">
        <f>IFERROR(INDEX(القاعدة!C:C,MATCH(ahlamine!A833,القاعدة!$A:$A,0))," ")</f>
        <v xml:space="preserve"> </v>
      </c>
      <c r="D833" s="131" t="str">
        <f>IFERROR(INDEX(القاعدة!D:D,MATCH(ahlamine!A833,القاعدة!$A:$A,0))," ")</f>
        <v xml:space="preserve"> </v>
      </c>
      <c r="E833" s="131" t="str">
        <f>IFERROR(INDEX(القاعدة!E:E,MATCH(ahlamine!A833,القاعدة!$A:$A,0))," ")</f>
        <v xml:space="preserve"> </v>
      </c>
      <c r="F833" s="131" t="str">
        <f>IFERROR(INDEX(القاعدة!F:F,MATCH(ahlamine!A833,القاعدة!$A:$A,0))," ")</f>
        <v xml:space="preserve"> </v>
      </c>
      <c r="G833" s="131" t="str">
        <f>IFERROR(INDEX(القاعدة!G:G,MATCH(ahlamine!A833,القاعدة!$A:$A,0))," ")</f>
        <v xml:space="preserve"> </v>
      </c>
      <c r="H833" s="131" t="str">
        <f>IFERROR(INDEX(القاعدة!H:H,MATCH(ahlamine!A833,القاعدة!$A:$A,0))," ")</f>
        <v xml:space="preserve"> </v>
      </c>
      <c r="I833" s="131" t="str">
        <f>IFERROR(INDEX(القاعدة!I:I,MATCH(ahlamine!A833,القاعدة!$A:$A,0))," ")</f>
        <v xml:space="preserve"> </v>
      </c>
      <c r="J833" s="135" t="str">
        <f>IFERROR(INDEX(القاعدة!J:J,MATCH(ahlamine!A833,القاعدة!$A:$A,0))," ")</f>
        <v xml:space="preserve"> </v>
      </c>
      <c r="K833" s="135" t="str">
        <f>IFERROR(INDEX(القاعدة!L:L,MATCH(ahlamine!A833,القاعدة!$A:$A,0))," ")</f>
        <v xml:space="preserve"> </v>
      </c>
      <c r="L833" s="136" t="str">
        <f t="shared" si="42"/>
        <v/>
      </c>
      <c r="M833" s="31" t="str">
        <f t="shared" si="43"/>
        <v/>
      </c>
      <c r="N833" s="141" t="str">
        <f>IFERROR(RANK(L833,ahlamine31)+COUNTIF($L$10:L833,L833)-1," ")</f>
        <v xml:space="preserve"> </v>
      </c>
      <c r="O833" s="141">
        <v>824</v>
      </c>
      <c r="P833" s="137"/>
    </row>
    <row r="834" spans="1:16" x14ac:dyDescent="0.3">
      <c r="A834" s="140" t="str">
        <f t="shared" si="41"/>
        <v>أهلامين_825</v>
      </c>
      <c r="B834" s="30" t="str">
        <f>C834&amp;"_"&amp;COUNTIF($C$10:$C$10:C834,C834)</f>
        <v xml:space="preserve"> _435</v>
      </c>
      <c r="C834" s="131" t="str">
        <f>IFERROR(INDEX(القاعدة!C:C,MATCH(ahlamine!A834,القاعدة!$A:$A,0))," ")</f>
        <v xml:space="preserve"> </v>
      </c>
      <c r="D834" s="131" t="str">
        <f>IFERROR(INDEX(القاعدة!D:D,MATCH(ahlamine!A834,القاعدة!$A:$A,0))," ")</f>
        <v xml:space="preserve"> </v>
      </c>
      <c r="E834" s="131" t="str">
        <f>IFERROR(INDEX(القاعدة!E:E,MATCH(ahlamine!A834,القاعدة!$A:$A,0))," ")</f>
        <v xml:space="preserve"> </v>
      </c>
      <c r="F834" s="131" t="str">
        <f>IFERROR(INDEX(القاعدة!F:F,MATCH(ahlamine!A834,القاعدة!$A:$A,0))," ")</f>
        <v xml:space="preserve"> </v>
      </c>
      <c r="G834" s="131" t="str">
        <f>IFERROR(INDEX(القاعدة!G:G,MATCH(ahlamine!A834,القاعدة!$A:$A,0))," ")</f>
        <v xml:space="preserve"> </v>
      </c>
      <c r="H834" s="131" t="str">
        <f>IFERROR(INDEX(القاعدة!H:H,MATCH(ahlamine!A834,القاعدة!$A:$A,0))," ")</f>
        <v xml:space="preserve"> </v>
      </c>
      <c r="I834" s="131" t="str">
        <f>IFERROR(INDEX(القاعدة!I:I,MATCH(ahlamine!A834,القاعدة!$A:$A,0))," ")</f>
        <v xml:space="preserve"> </v>
      </c>
      <c r="J834" s="135" t="str">
        <f>IFERROR(INDEX(القاعدة!J:J,MATCH(ahlamine!A834,القاعدة!$A:$A,0))," ")</f>
        <v xml:space="preserve"> </v>
      </c>
      <c r="K834" s="135" t="str">
        <f>IFERROR(INDEX(القاعدة!L:L,MATCH(ahlamine!A834,القاعدة!$A:$A,0))," ")</f>
        <v xml:space="preserve"> </v>
      </c>
      <c r="L834" s="136" t="str">
        <f t="shared" si="42"/>
        <v/>
      </c>
      <c r="M834" s="31" t="str">
        <f t="shared" si="43"/>
        <v/>
      </c>
      <c r="N834" s="141" t="str">
        <f>IFERROR(RANK(L834,ahlamine31)+COUNTIF($L$10:L834,L834)-1," ")</f>
        <v xml:space="preserve"> </v>
      </c>
      <c r="O834" s="141">
        <v>825</v>
      </c>
      <c r="P834" s="137"/>
    </row>
    <row r="835" spans="1:16" x14ac:dyDescent="0.3">
      <c r="A835" s="140" t="str">
        <f t="shared" si="41"/>
        <v>أهلامين_826</v>
      </c>
      <c r="B835" s="30" t="str">
        <f>C835&amp;"_"&amp;COUNTIF($C$10:$C$10:C835,C835)</f>
        <v xml:space="preserve"> _436</v>
      </c>
      <c r="C835" s="131" t="str">
        <f>IFERROR(INDEX(القاعدة!C:C,MATCH(ahlamine!A835,القاعدة!$A:$A,0))," ")</f>
        <v xml:space="preserve"> </v>
      </c>
      <c r="D835" s="131" t="str">
        <f>IFERROR(INDEX(القاعدة!D:D,MATCH(ahlamine!A835,القاعدة!$A:$A,0))," ")</f>
        <v xml:space="preserve"> </v>
      </c>
      <c r="E835" s="131" t="str">
        <f>IFERROR(INDEX(القاعدة!E:E,MATCH(ahlamine!A835,القاعدة!$A:$A,0))," ")</f>
        <v xml:space="preserve"> </v>
      </c>
      <c r="F835" s="131" t="str">
        <f>IFERROR(INDEX(القاعدة!F:F,MATCH(ahlamine!A835,القاعدة!$A:$A,0))," ")</f>
        <v xml:space="preserve"> </v>
      </c>
      <c r="G835" s="131" t="str">
        <f>IFERROR(INDEX(القاعدة!G:G,MATCH(ahlamine!A835,القاعدة!$A:$A,0))," ")</f>
        <v xml:space="preserve"> </v>
      </c>
      <c r="H835" s="131" t="str">
        <f>IFERROR(INDEX(القاعدة!H:H,MATCH(ahlamine!A835,القاعدة!$A:$A,0))," ")</f>
        <v xml:space="preserve"> </v>
      </c>
      <c r="I835" s="131" t="str">
        <f>IFERROR(INDEX(القاعدة!I:I,MATCH(ahlamine!A835,القاعدة!$A:$A,0))," ")</f>
        <v xml:space="preserve"> </v>
      </c>
      <c r="J835" s="135" t="str">
        <f>IFERROR(INDEX(القاعدة!J:J,MATCH(ahlamine!A835,القاعدة!$A:$A,0))," ")</f>
        <v xml:space="preserve"> </v>
      </c>
      <c r="K835" s="135" t="str">
        <f>IFERROR(INDEX(القاعدة!L:L,MATCH(ahlamine!A835,القاعدة!$A:$A,0))," ")</f>
        <v xml:space="preserve"> </v>
      </c>
      <c r="L835" s="136" t="str">
        <f t="shared" si="42"/>
        <v/>
      </c>
      <c r="M835" s="31" t="str">
        <f t="shared" si="43"/>
        <v/>
      </c>
      <c r="N835" s="141" t="str">
        <f>IFERROR(RANK(L835,ahlamine31)+COUNTIF($L$10:L835,L835)-1," ")</f>
        <v xml:space="preserve"> </v>
      </c>
      <c r="O835" s="141">
        <v>826</v>
      </c>
      <c r="P835" s="137"/>
    </row>
    <row r="836" spans="1:16" x14ac:dyDescent="0.3">
      <c r="A836" s="140" t="str">
        <f t="shared" si="41"/>
        <v>أهلامين_827</v>
      </c>
      <c r="B836" s="30" t="str">
        <f>C836&amp;"_"&amp;COUNTIF($C$10:$C$10:C836,C836)</f>
        <v xml:space="preserve"> _437</v>
      </c>
      <c r="C836" s="131" t="str">
        <f>IFERROR(INDEX(القاعدة!C:C,MATCH(ahlamine!A836,القاعدة!$A:$A,0))," ")</f>
        <v xml:space="preserve"> </v>
      </c>
      <c r="D836" s="131" t="str">
        <f>IFERROR(INDEX(القاعدة!D:D,MATCH(ahlamine!A836,القاعدة!$A:$A,0))," ")</f>
        <v xml:space="preserve"> </v>
      </c>
      <c r="E836" s="131" t="str">
        <f>IFERROR(INDEX(القاعدة!E:E,MATCH(ahlamine!A836,القاعدة!$A:$A,0))," ")</f>
        <v xml:space="preserve"> </v>
      </c>
      <c r="F836" s="131" t="str">
        <f>IFERROR(INDEX(القاعدة!F:F,MATCH(ahlamine!A836,القاعدة!$A:$A,0))," ")</f>
        <v xml:space="preserve"> </v>
      </c>
      <c r="G836" s="131" t="str">
        <f>IFERROR(INDEX(القاعدة!G:G,MATCH(ahlamine!A836,القاعدة!$A:$A,0))," ")</f>
        <v xml:space="preserve"> </v>
      </c>
      <c r="H836" s="131" t="str">
        <f>IFERROR(INDEX(القاعدة!H:H,MATCH(ahlamine!A836,القاعدة!$A:$A,0))," ")</f>
        <v xml:space="preserve"> </v>
      </c>
      <c r="I836" s="131" t="str">
        <f>IFERROR(INDEX(القاعدة!I:I,MATCH(ahlamine!A836,القاعدة!$A:$A,0))," ")</f>
        <v xml:space="preserve"> </v>
      </c>
      <c r="J836" s="135" t="str">
        <f>IFERROR(INDEX(القاعدة!J:J,MATCH(ahlamine!A836,القاعدة!$A:$A,0))," ")</f>
        <v xml:space="preserve"> </v>
      </c>
      <c r="K836" s="135" t="str">
        <f>IFERROR(INDEX(القاعدة!L:L,MATCH(ahlamine!A836,القاعدة!$A:$A,0))," ")</f>
        <v xml:space="preserve"> </v>
      </c>
      <c r="L836" s="136" t="str">
        <f t="shared" si="42"/>
        <v/>
      </c>
      <c r="M836" s="31" t="str">
        <f t="shared" si="43"/>
        <v/>
      </c>
      <c r="N836" s="141" t="str">
        <f>IFERROR(RANK(L836,ahlamine31)+COUNTIF($L$10:L836,L836)-1," ")</f>
        <v xml:space="preserve"> </v>
      </c>
      <c r="O836" s="141">
        <v>827</v>
      </c>
      <c r="P836" s="137"/>
    </row>
    <row r="837" spans="1:16" x14ac:dyDescent="0.3">
      <c r="A837" s="140" t="str">
        <f t="shared" si="41"/>
        <v>أهلامين_828</v>
      </c>
      <c r="B837" s="30" t="str">
        <f>C837&amp;"_"&amp;COUNTIF($C$10:$C$10:C837,C837)</f>
        <v xml:space="preserve"> _438</v>
      </c>
      <c r="C837" s="131" t="str">
        <f>IFERROR(INDEX(القاعدة!C:C,MATCH(ahlamine!A837,القاعدة!$A:$A,0))," ")</f>
        <v xml:space="preserve"> </v>
      </c>
      <c r="D837" s="131" t="str">
        <f>IFERROR(INDEX(القاعدة!D:D,MATCH(ahlamine!A837,القاعدة!$A:$A,0))," ")</f>
        <v xml:space="preserve"> </v>
      </c>
      <c r="E837" s="131" t="str">
        <f>IFERROR(INDEX(القاعدة!E:E,MATCH(ahlamine!A837,القاعدة!$A:$A,0))," ")</f>
        <v xml:space="preserve"> </v>
      </c>
      <c r="F837" s="131" t="str">
        <f>IFERROR(INDEX(القاعدة!F:F,MATCH(ahlamine!A837,القاعدة!$A:$A,0))," ")</f>
        <v xml:space="preserve"> </v>
      </c>
      <c r="G837" s="131" t="str">
        <f>IFERROR(INDEX(القاعدة!G:G,MATCH(ahlamine!A837,القاعدة!$A:$A,0))," ")</f>
        <v xml:space="preserve"> </v>
      </c>
      <c r="H837" s="131" t="str">
        <f>IFERROR(INDEX(القاعدة!H:H,MATCH(ahlamine!A837,القاعدة!$A:$A,0))," ")</f>
        <v xml:space="preserve"> </v>
      </c>
      <c r="I837" s="131" t="str">
        <f>IFERROR(INDEX(القاعدة!I:I,MATCH(ahlamine!A837,القاعدة!$A:$A,0))," ")</f>
        <v xml:space="preserve"> </v>
      </c>
      <c r="J837" s="135" t="str">
        <f>IFERROR(INDEX(القاعدة!J:J,MATCH(ahlamine!A837,القاعدة!$A:$A,0))," ")</f>
        <v xml:space="preserve"> </v>
      </c>
      <c r="K837" s="135" t="str">
        <f>IFERROR(INDEX(القاعدة!L:L,MATCH(ahlamine!A837,القاعدة!$A:$A,0))," ")</f>
        <v xml:space="preserve"> </v>
      </c>
      <c r="L837" s="136" t="str">
        <f t="shared" si="42"/>
        <v/>
      </c>
      <c r="M837" s="31" t="str">
        <f t="shared" si="43"/>
        <v/>
      </c>
      <c r="N837" s="141" t="str">
        <f>IFERROR(RANK(L837,ahlamine31)+COUNTIF($L$10:L837,L837)-1," ")</f>
        <v xml:space="preserve"> </v>
      </c>
      <c r="O837" s="141">
        <v>828</v>
      </c>
      <c r="P837" s="137"/>
    </row>
    <row r="838" spans="1:16" x14ac:dyDescent="0.3">
      <c r="A838" s="140" t="str">
        <f t="shared" si="41"/>
        <v>أهلامين_829</v>
      </c>
      <c r="B838" s="30" t="str">
        <f>C838&amp;"_"&amp;COUNTIF($C$10:$C$10:C838,C838)</f>
        <v xml:space="preserve"> _439</v>
      </c>
      <c r="C838" s="131" t="str">
        <f>IFERROR(INDEX(القاعدة!C:C,MATCH(ahlamine!A838,القاعدة!$A:$A,0))," ")</f>
        <v xml:space="preserve"> </v>
      </c>
      <c r="D838" s="131" t="str">
        <f>IFERROR(INDEX(القاعدة!D:D,MATCH(ahlamine!A838,القاعدة!$A:$A,0))," ")</f>
        <v xml:space="preserve"> </v>
      </c>
      <c r="E838" s="131" t="str">
        <f>IFERROR(INDEX(القاعدة!E:E,MATCH(ahlamine!A838,القاعدة!$A:$A,0))," ")</f>
        <v xml:space="preserve"> </v>
      </c>
      <c r="F838" s="131" t="str">
        <f>IFERROR(INDEX(القاعدة!F:F,MATCH(ahlamine!A838,القاعدة!$A:$A,0))," ")</f>
        <v xml:space="preserve"> </v>
      </c>
      <c r="G838" s="131" t="str">
        <f>IFERROR(INDEX(القاعدة!G:G,MATCH(ahlamine!A838,القاعدة!$A:$A,0))," ")</f>
        <v xml:space="preserve"> </v>
      </c>
      <c r="H838" s="131" t="str">
        <f>IFERROR(INDEX(القاعدة!H:H,MATCH(ahlamine!A838,القاعدة!$A:$A,0))," ")</f>
        <v xml:space="preserve"> </v>
      </c>
      <c r="I838" s="131" t="str">
        <f>IFERROR(INDEX(القاعدة!I:I,MATCH(ahlamine!A838,القاعدة!$A:$A,0))," ")</f>
        <v xml:space="preserve"> </v>
      </c>
      <c r="J838" s="135" t="str">
        <f>IFERROR(INDEX(القاعدة!J:J,MATCH(ahlamine!A838,القاعدة!$A:$A,0))," ")</f>
        <v xml:space="preserve"> </v>
      </c>
      <c r="K838" s="135" t="str">
        <f>IFERROR(INDEX(القاعدة!L:L,MATCH(ahlamine!A838,القاعدة!$A:$A,0))," ")</f>
        <v xml:space="preserve"> </v>
      </c>
      <c r="L838" s="136" t="str">
        <f t="shared" si="42"/>
        <v/>
      </c>
      <c r="M838" s="31" t="str">
        <f t="shared" si="43"/>
        <v/>
      </c>
      <c r="N838" s="141" t="str">
        <f>IFERROR(RANK(L838,ahlamine31)+COUNTIF($L$10:L838,L838)-1," ")</f>
        <v xml:space="preserve"> </v>
      </c>
      <c r="O838" s="141">
        <v>829</v>
      </c>
      <c r="P838" s="137"/>
    </row>
    <row r="839" spans="1:16" x14ac:dyDescent="0.3">
      <c r="A839" s="140" t="str">
        <f t="shared" si="41"/>
        <v>أهلامين_830</v>
      </c>
      <c r="B839" s="30" t="str">
        <f>C839&amp;"_"&amp;COUNTIF($C$10:$C$10:C839,C839)</f>
        <v xml:space="preserve"> _440</v>
      </c>
      <c r="C839" s="131" t="str">
        <f>IFERROR(INDEX(القاعدة!C:C,MATCH(ahlamine!A839,القاعدة!$A:$A,0))," ")</f>
        <v xml:space="preserve"> </v>
      </c>
      <c r="D839" s="131" t="str">
        <f>IFERROR(INDEX(القاعدة!D:D,MATCH(ahlamine!A839,القاعدة!$A:$A,0))," ")</f>
        <v xml:space="preserve"> </v>
      </c>
      <c r="E839" s="131" t="str">
        <f>IFERROR(INDEX(القاعدة!E:E,MATCH(ahlamine!A839,القاعدة!$A:$A,0))," ")</f>
        <v xml:space="preserve"> </v>
      </c>
      <c r="F839" s="131" t="str">
        <f>IFERROR(INDEX(القاعدة!F:F,MATCH(ahlamine!A839,القاعدة!$A:$A,0))," ")</f>
        <v xml:space="preserve"> </v>
      </c>
      <c r="G839" s="131" t="str">
        <f>IFERROR(INDEX(القاعدة!G:G,MATCH(ahlamine!A839,القاعدة!$A:$A,0))," ")</f>
        <v xml:space="preserve"> </v>
      </c>
      <c r="H839" s="131" t="str">
        <f>IFERROR(INDEX(القاعدة!H:H,MATCH(ahlamine!A839,القاعدة!$A:$A,0))," ")</f>
        <v xml:space="preserve"> </v>
      </c>
      <c r="I839" s="131" t="str">
        <f>IFERROR(INDEX(القاعدة!I:I,MATCH(ahlamine!A839,القاعدة!$A:$A,0))," ")</f>
        <v xml:space="preserve"> </v>
      </c>
      <c r="J839" s="135" t="str">
        <f>IFERROR(INDEX(القاعدة!J:J,MATCH(ahlamine!A839,القاعدة!$A:$A,0))," ")</f>
        <v xml:space="preserve"> </v>
      </c>
      <c r="K839" s="135" t="str">
        <f>IFERROR(INDEX(القاعدة!L:L,MATCH(ahlamine!A839,القاعدة!$A:$A,0))," ")</f>
        <v xml:space="preserve"> </v>
      </c>
      <c r="L839" s="136" t="str">
        <f t="shared" si="42"/>
        <v/>
      </c>
      <c r="M839" s="31" t="str">
        <f t="shared" si="43"/>
        <v/>
      </c>
      <c r="N839" s="141" t="str">
        <f>IFERROR(RANK(L839,ahlamine31)+COUNTIF($L$10:L839,L839)-1," ")</f>
        <v xml:space="preserve"> </v>
      </c>
      <c r="O839" s="141">
        <v>830</v>
      </c>
      <c r="P839" s="137"/>
    </row>
    <row r="840" spans="1:16" x14ac:dyDescent="0.3">
      <c r="A840" s="140" t="str">
        <f t="shared" si="41"/>
        <v>أهلامين_831</v>
      </c>
      <c r="B840" s="30" t="str">
        <f>C840&amp;"_"&amp;COUNTIF($C$10:$C$10:C840,C840)</f>
        <v xml:space="preserve"> _441</v>
      </c>
      <c r="C840" s="131" t="str">
        <f>IFERROR(INDEX(القاعدة!C:C,MATCH(ahlamine!A840,القاعدة!$A:$A,0))," ")</f>
        <v xml:space="preserve"> </v>
      </c>
      <c r="D840" s="131" t="str">
        <f>IFERROR(INDEX(القاعدة!D:D,MATCH(ahlamine!A840,القاعدة!$A:$A,0))," ")</f>
        <v xml:space="preserve"> </v>
      </c>
      <c r="E840" s="131" t="str">
        <f>IFERROR(INDEX(القاعدة!E:E,MATCH(ahlamine!A840,القاعدة!$A:$A,0))," ")</f>
        <v xml:space="preserve"> </v>
      </c>
      <c r="F840" s="131" t="str">
        <f>IFERROR(INDEX(القاعدة!F:F,MATCH(ahlamine!A840,القاعدة!$A:$A,0))," ")</f>
        <v xml:space="preserve"> </v>
      </c>
      <c r="G840" s="131" t="str">
        <f>IFERROR(INDEX(القاعدة!G:G,MATCH(ahlamine!A840,القاعدة!$A:$A,0))," ")</f>
        <v xml:space="preserve"> </v>
      </c>
      <c r="H840" s="131" t="str">
        <f>IFERROR(INDEX(القاعدة!H:H,MATCH(ahlamine!A840,القاعدة!$A:$A,0))," ")</f>
        <v xml:space="preserve"> </v>
      </c>
      <c r="I840" s="131" t="str">
        <f>IFERROR(INDEX(القاعدة!I:I,MATCH(ahlamine!A840,القاعدة!$A:$A,0))," ")</f>
        <v xml:space="preserve"> </v>
      </c>
      <c r="J840" s="135" t="str">
        <f>IFERROR(INDEX(القاعدة!J:J,MATCH(ahlamine!A840,القاعدة!$A:$A,0))," ")</f>
        <v xml:space="preserve"> </v>
      </c>
      <c r="K840" s="135" t="str">
        <f>IFERROR(INDEX(القاعدة!L:L,MATCH(ahlamine!A840,القاعدة!$A:$A,0))," ")</f>
        <v xml:space="preserve"> </v>
      </c>
      <c r="L840" s="136" t="str">
        <f t="shared" si="42"/>
        <v/>
      </c>
      <c r="M840" s="31" t="str">
        <f t="shared" si="43"/>
        <v/>
      </c>
      <c r="N840" s="141" t="str">
        <f>IFERROR(RANK(L840,ahlamine31)+COUNTIF($L$10:L840,L840)-1," ")</f>
        <v xml:space="preserve"> </v>
      </c>
      <c r="O840" s="141">
        <v>831</v>
      </c>
      <c r="P840" s="137"/>
    </row>
    <row r="841" spans="1:16" x14ac:dyDescent="0.3">
      <c r="A841" s="140" t="str">
        <f t="shared" si="41"/>
        <v>أهلامين_832</v>
      </c>
      <c r="B841" s="30" t="str">
        <f>C841&amp;"_"&amp;COUNTIF($C$10:$C$10:C841,C841)</f>
        <v xml:space="preserve"> _442</v>
      </c>
      <c r="C841" s="131" t="str">
        <f>IFERROR(INDEX(القاعدة!C:C,MATCH(ahlamine!A841,القاعدة!$A:$A,0))," ")</f>
        <v xml:space="preserve"> </v>
      </c>
      <c r="D841" s="131" t="str">
        <f>IFERROR(INDEX(القاعدة!D:D,MATCH(ahlamine!A841,القاعدة!$A:$A,0))," ")</f>
        <v xml:space="preserve"> </v>
      </c>
      <c r="E841" s="131" t="str">
        <f>IFERROR(INDEX(القاعدة!E:E,MATCH(ahlamine!A841,القاعدة!$A:$A,0))," ")</f>
        <v xml:space="preserve"> </v>
      </c>
      <c r="F841" s="131" t="str">
        <f>IFERROR(INDEX(القاعدة!F:F,MATCH(ahlamine!A841,القاعدة!$A:$A,0))," ")</f>
        <v xml:space="preserve"> </v>
      </c>
      <c r="G841" s="131" t="str">
        <f>IFERROR(INDEX(القاعدة!G:G,MATCH(ahlamine!A841,القاعدة!$A:$A,0))," ")</f>
        <v xml:space="preserve"> </v>
      </c>
      <c r="H841" s="131" t="str">
        <f>IFERROR(INDEX(القاعدة!H:H,MATCH(ahlamine!A841,القاعدة!$A:$A,0))," ")</f>
        <v xml:space="preserve"> </v>
      </c>
      <c r="I841" s="131" t="str">
        <f>IFERROR(INDEX(القاعدة!I:I,MATCH(ahlamine!A841,القاعدة!$A:$A,0))," ")</f>
        <v xml:space="preserve"> </v>
      </c>
      <c r="J841" s="135" t="str">
        <f>IFERROR(INDEX(القاعدة!J:J,MATCH(ahlamine!A841,القاعدة!$A:$A,0))," ")</f>
        <v xml:space="preserve"> </v>
      </c>
      <c r="K841" s="135" t="str">
        <f>IFERROR(INDEX(القاعدة!L:L,MATCH(ahlamine!A841,القاعدة!$A:$A,0))," ")</f>
        <v xml:space="preserve"> </v>
      </c>
      <c r="L841" s="136" t="str">
        <f t="shared" si="42"/>
        <v/>
      </c>
      <c r="M841" s="31" t="str">
        <f t="shared" si="43"/>
        <v/>
      </c>
      <c r="N841" s="141" t="str">
        <f>IFERROR(RANK(L841,ahlamine31)+COUNTIF($L$10:L841,L841)-1," ")</f>
        <v xml:space="preserve"> </v>
      </c>
      <c r="O841" s="141">
        <v>832</v>
      </c>
      <c r="P841" s="137"/>
    </row>
    <row r="842" spans="1:16" x14ac:dyDescent="0.3">
      <c r="A842" s="140" t="str">
        <f t="shared" si="41"/>
        <v>أهلامين_833</v>
      </c>
      <c r="B842" s="30" t="str">
        <f>C842&amp;"_"&amp;COUNTIF($C$10:$C$10:C842,C842)</f>
        <v xml:space="preserve"> _443</v>
      </c>
      <c r="C842" s="131" t="str">
        <f>IFERROR(INDEX(القاعدة!C:C,MATCH(ahlamine!A842,القاعدة!$A:$A,0))," ")</f>
        <v xml:space="preserve"> </v>
      </c>
      <c r="D842" s="131" t="str">
        <f>IFERROR(INDEX(القاعدة!D:D,MATCH(ahlamine!A842,القاعدة!$A:$A,0))," ")</f>
        <v xml:space="preserve"> </v>
      </c>
      <c r="E842" s="131" t="str">
        <f>IFERROR(INDEX(القاعدة!E:E,MATCH(ahlamine!A842,القاعدة!$A:$A,0))," ")</f>
        <v xml:space="preserve"> </v>
      </c>
      <c r="F842" s="131" t="str">
        <f>IFERROR(INDEX(القاعدة!F:F,MATCH(ahlamine!A842,القاعدة!$A:$A,0))," ")</f>
        <v xml:space="preserve"> </v>
      </c>
      <c r="G842" s="131" t="str">
        <f>IFERROR(INDEX(القاعدة!G:G,MATCH(ahlamine!A842,القاعدة!$A:$A,0))," ")</f>
        <v xml:space="preserve"> </v>
      </c>
      <c r="H842" s="131" t="str">
        <f>IFERROR(INDEX(القاعدة!H:H,MATCH(ahlamine!A842,القاعدة!$A:$A,0))," ")</f>
        <v xml:space="preserve"> </v>
      </c>
      <c r="I842" s="131" t="str">
        <f>IFERROR(INDEX(القاعدة!I:I,MATCH(ahlamine!A842,القاعدة!$A:$A,0))," ")</f>
        <v xml:space="preserve"> </v>
      </c>
      <c r="J842" s="135" t="str">
        <f>IFERROR(INDEX(القاعدة!J:J,MATCH(ahlamine!A842,القاعدة!$A:$A,0))," ")</f>
        <v xml:space="preserve"> </v>
      </c>
      <c r="K842" s="135" t="str">
        <f>IFERROR(INDEX(القاعدة!L:L,MATCH(ahlamine!A842,القاعدة!$A:$A,0))," ")</f>
        <v xml:space="preserve"> </v>
      </c>
      <c r="L842" s="136" t="str">
        <f t="shared" si="42"/>
        <v/>
      </c>
      <c r="M842" s="31" t="str">
        <f t="shared" si="43"/>
        <v/>
      </c>
      <c r="N842" s="141" t="str">
        <f>IFERROR(RANK(L842,ahlamine31)+COUNTIF($L$10:L842,L842)-1," ")</f>
        <v xml:space="preserve"> </v>
      </c>
      <c r="O842" s="141">
        <v>833</v>
      </c>
      <c r="P842" s="137"/>
    </row>
    <row r="843" spans="1:16" x14ac:dyDescent="0.3">
      <c r="A843" s="140" t="str">
        <f t="shared" ref="A843:A906" si="44">$R$6&amp;"_"&amp;O843</f>
        <v>أهلامين_834</v>
      </c>
      <c r="B843" s="30" t="str">
        <f>C843&amp;"_"&amp;COUNTIF($C$10:$C$10:C843,C843)</f>
        <v xml:space="preserve"> _444</v>
      </c>
      <c r="C843" s="131" t="str">
        <f>IFERROR(INDEX(القاعدة!C:C,MATCH(ahlamine!A843,القاعدة!$A:$A,0))," ")</f>
        <v xml:space="preserve"> </v>
      </c>
      <c r="D843" s="131" t="str">
        <f>IFERROR(INDEX(القاعدة!D:D,MATCH(ahlamine!A843,القاعدة!$A:$A,0))," ")</f>
        <v xml:space="preserve"> </v>
      </c>
      <c r="E843" s="131" t="str">
        <f>IFERROR(INDEX(القاعدة!E:E,MATCH(ahlamine!A843,القاعدة!$A:$A,0))," ")</f>
        <v xml:space="preserve"> </v>
      </c>
      <c r="F843" s="131" t="str">
        <f>IFERROR(INDEX(القاعدة!F:F,MATCH(ahlamine!A843,القاعدة!$A:$A,0))," ")</f>
        <v xml:space="preserve"> </v>
      </c>
      <c r="G843" s="131" t="str">
        <f>IFERROR(INDEX(القاعدة!G:G,MATCH(ahlamine!A843,القاعدة!$A:$A,0))," ")</f>
        <v xml:space="preserve"> </v>
      </c>
      <c r="H843" s="131" t="str">
        <f>IFERROR(INDEX(القاعدة!H:H,MATCH(ahlamine!A843,القاعدة!$A:$A,0))," ")</f>
        <v xml:space="preserve"> </v>
      </c>
      <c r="I843" s="131" t="str">
        <f>IFERROR(INDEX(القاعدة!I:I,MATCH(ahlamine!A843,القاعدة!$A:$A,0))," ")</f>
        <v xml:space="preserve"> </v>
      </c>
      <c r="J843" s="135" t="str">
        <f>IFERROR(INDEX(القاعدة!J:J,MATCH(ahlamine!A843,القاعدة!$A:$A,0))," ")</f>
        <v xml:space="preserve"> </v>
      </c>
      <c r="K843" s="135" t="str">
        <f>IFERROR(INDEX(القاعدة!L:L,MATCH(ahlamine!A843,القاعدة!$A:$A,0))," ")</f>
        <v xml:space="preserve"> </v>
      </c>
      <c r="L843" s="136" t="str">
        <f t="shared" ref="L843:L906" si="45">IFERROR(AVERAGE(J843:K843),"")</f>
        <v/>
      </c>
      <c r="M843" s="31" t="str">
        <f t="shared" ref="M843:M906" si="46">IF(ISBLANK(L843)," ",IF(L843&lt;=2.5,"توبيخ",IF(AND(L843&gt;=2.51,L843&lt;=3),"إنذار",IF(AND(L843&gt;=3.001,L843&lt;=4),"تنبيه",IF(AND(L843&gt;=6,L843&lt;=6.99),"لوحة الشرف",IF(AND(L843&gt;=7,L843&lt;=7.99),"تشجيع",IF(AND(L843&gt;=8,L843&lt;=9.99),"تنويه","")))))))</f>
        <v/>
      </c>
      <c r="N843" s="141" t="str">
        <f>IFERROR(RANK(L843,ahlamine31)+COUNTIF($L$10:L843,L843)-1," ")</f>
        <v xml:space="preserve"> </v>
      </c>
      <c r="O843" s="141">
        <v>834</v>
      </c>
      <c r="P843" s="137"/>
    </row>
    <row r="844" spans="1:16" x14ac:dyDescent="0.3">
      <c r="A844" s="140" t="str">
        <f t="shared" si="44"/>
        <v>أهلامين_835</v>
      </c>
      <c r="B844" s="30" t="str">
        <f>C844&amp;"_"&amp;COUNTIF($C$10:$C$10:C844,C844)</f>
        <v xml:space="preserve"> _445</v>
      </c>
      <c r="C844" s="131" t="str">
        <f>IFERROR(INDEX(القاعدة!C:C,MATCH(ahlamine!A844,القاعدة!$A:$A,0))," ")</f>
        <v xml:space="preserve"> </v>
      </c>
      <c r="D844" s="131" t="str">
        <f>IFERROR(INDEX(القاعدة!D:D,MATCH(ahlamine!A844,القاعدة!$A:$A,0))," ")</f>
        <v xml:space="preserve"> </v>
      </c>
      <c r="E844" s="131" t="str">
        <f>IFERROR(INDEX(القاعدة!E:E,MATCH(ahlamine!A844,القاعدة!$A:$A,0))," ")</f>
        <v xml:space="preserve"> </v>
      </c>
      <c r="F844" s="131" t="str">
        <f>IFERROR(INDEX(القاعدة!F:F,MATCH(ahlamine!A844,القاعدة!$A:$A,0))," ")</f>
        <v xml:space="preserve"> </v>
      </c>
      <c r="G844" s="131" t="str">
        <f>IFERROR(INDEX(القاعدة!G:G,MATCH(ahlamine!A844,القاعدة!$A:$A,0))," ")</f>
        <v xml:space="preserve"> </v>
      </c>
      <c r="H844" s="131" t="str">
        <f>IFERROR(INDEX(القاعدة!H:H,MATCH(ahlamine!A844,القاعدة!$A:$A,0))," ")</f>
        <v xml:space="preserve"> </v>
      </c>
      <c r="I844" s="131" t="str">
        <f>IFERROR(INDEX(القاعدة!I:I,MATCH(ahlamine!A844,القاعدة!$A:$A,0))," ")</f>
        <v xml:space="preserve"> </v>
      </c>
      <c r="J844" s="135" t="str">
        <f>IFERROR(INDEX(القاعدة!J:J,MATCH(ahlamine!A844,القاعدة!$A:$A,0))," ")</f>
        <v xml:space="preserve"> </v>
      </c>
      <c r="K844" s="135" t="str">
        <f>IFERROR(INDEX(القاعدة!L:L,MATCH(ahlamine!A844,القاعدة!$A:$A,0))," ")</f>
        <v xml:space="preserve"> </v>
      </c>
      <c r="L844" s="136" t="str">
        <f t="shared" si="45"/>
        <v/>
      </c>
      <c r="M844" s="31" t="str">
        <f t="shared" si="46"/>
        <v/>
      </c>
      <c r="N844" s="141" t="str">
        <f>IFERROR(RANK(L844,ahlamine31)+COUNTIF($L$10:L844,L844)-1," ")</f>
        <v xml:space="preserve"> </v>
      </c>
      <c r="O844" s="141">
        <v>835</v>
      </c>
      <c r="P844" s="137"/>
    </row>
    <row r="845" spans="1:16" x14ac:dyDescent="0.3">
      <c r="A845" s="140" t="str">
        <f t="shared" si="44"/>
        <v>أهلامين_836</v>
      </c>
      <c r="B845" s="30" t="str">
        <f>C845&amp;"_"&amp;COUNTIF($C$10:$C$10:C845,C845)</f>
        <v xml:space="preserve"> _446</v>
      </c>
      <c r="C845" s="131" t="str">
        <f>IFERROR(INDEX(القاعدة!C:C,MATCH(ahlamine!A845,القاعدة!$A:$A,0))," ")</f>
        <v xml:space="preserve"> </v>
      </c>
      <c r="D845" s="131" t="str">
        <f>IFERROR(INDEX(القاعدة!D:D,MATCH(ahlamine!A845,القاعدة!$A:$A,0))," ")</f>
        <v xml:space="preserve"> </v>
      </c>
      <c r="E845" s="131" t="str">
        <f>IFERROR(INDEX(القاعدة!E:E,MATCH(ahlamine!A845,القاعدة!$A:$A,0))," ")</f>
        <v xml:space="preserve"> </v>
      </c>
      <c r="F845" s="131" t="str">
        <f>IFERROR(INDEX(القاعدة!F:F,MATCH(ahlamine!A845,القاعدة!$A:$A,0))," ")</f>
        <v xml:space="preserve"> </v>
      </c>
      <c r="G845" s="131" t="str">
        <f>IFERROR(INDEX(القاعدة!G:G,MATCH(ahlamine!A845,القاعدة!$A:$A,0))," ")</f>
        <v xml:space="preserve"> </v>
      </c>
      <c r="H845" s="131" t="str">
        <f>IFERROR(INDEX(القاعدة!H:H,MATCH(ahlamine!A845,القاعدة!$A:$A,0))," ")</f>
        <v xml:space="preserve"> </v>
      </c>
      <c r="I845" s="131" t="str">
        <f>IFERROR(INDEX(القاعدة!I:I,MATCH(ahlamine!A845,القاعدة!$A:$A,0))," ")</f>
        <v xml:space="preserve"> </v>
      </c>
      <c r="J845" s="135" t="str">
        <f>IFERROR(INDEX(القاعدة!J:J,MATCH(ahlamine!A845,القاعدة!$A:$A,0))," ")</f>
        <v xml:space="preserve"> </v>
      </c>
      <c r="K845" s="135" t="str">
        <f>IFERROR(INDEX(القاعدة!L:L,MATCH(ahlamine!A845,القاعدة!$A:$A,0))," ")</f>
        <v xml:space="preserve"> </v>
      </c>
      <c r="L845" s="136" t="str">
        <f t="shared" si="45"/>
        <v/>
      </c>
      <c r="M845" s="31" t="str">
        <f t="shared" si="46"/>
        <v/>
      </c>
      <c r="N845" s="141" t="str">
        <f>IFERROR(RANK(L845,ahlamine31)+COUNTIF($L$10:L845,L845)-1," ")</f>
        <v xml:space="preserve"> </v>
      </c>
      <c r="O845" s="141">
        <v>836</v>
      </c>
      <c r="P845" s="137"/>
    </row>
    <row r="846" spans="1:16" x14ac:dyDescent="0.3">
      <c r="A846" s="140" t="str">
        <f t="shared" si="44"/>
        <v>أهلامين_837</v>
      </c>
      <c r="B846" s="30" t="str">
        <f>C846&amp;"_"&amp;COUNTIF($C$10:$C$10:C846,C846)</f>
        <v xml:space="preserve"> _447</v>
      </c>
      <c r="C846" s="131" t="str">
        <f>IFERROR(INDEX(القاعدة!C:C,MATCH(ahlamine!A846,القاعدة!$A:$A,0))," ")</f>
        <v xml:space="preserve"> </v>
      </c>
      <c r="D846" s="131" t="str">
        <f>IFERROR(INDEX(القاعدة!D:D,MATCH(ahlamine!A846,القاعدة!$A:$A,0))," ")</f>
        <v xml:space="preserve"> </v>
      </c>
      <c r="E846" s="131" t="str">
        <f>IFERROR(INDEX(القاعدة!E:E,MATCH(ahlamine!A846,القاعدة!$A:$A,0))," ")</f>
        <v xml:space="preserve"> </v>
      </c>
      <c r="F846" s="131" t="str">
        <f>IFERROR(INDEX(القاعدة!F:F,MATCH(ahlamine!A846,القاعدة!$A:$A,0))," ")</f>
        <v xml:space="preserve"> </v>
      </c>
      <c r="G846" s="131" t="str">
        <f>IFERROR(INDEX(القاعدة!G:G,MATCH(ahlamine!A846,القاعدة!$A:$A,0))," ")</f>
        <v xml:space="preserve"> </v>
      </c>
      <c r="H846" s="131" t="str">
        <f>IFERROR(INDEX(القاعدة!H:H,MATCH(ahlamine!A846,القاعدة!$A:$A,0))," ")</f>
        <v xml:space="preserve"> </v>
      </c>
      <c r="I846" s="131" t="str">
        <f>IFERROR(INDEX(القاعدة!I:I,MATCH(ahlamine!A846,القاعدة!$A:$A,0))," ")</f>
        <v xml:space="preserve"> </v>
      </c>
      <c r="J846" s="135" t="str">
        <f>IFERROR(INDEX(القاعدة!J:J,MATCH(ahlamine!A846,القاعدة!$A:$A,0))," ")</f>
        <v xml:space="preserve"> </v>
      </c>
      <c r="K846" s="135" t="str">
        <f>IFERROR(INDEX(القاعدة!L:L,MATCH(ahlamine!A846,القاعدة!$A:$A,0))," ")</f>
        <v xml:space="preserve"> </v>
      </c>
      <c r="L846" s="136" t="str">
        <f t="shared" si="45"/>
        <v/>
      </c>
      <c r="M846" s="31" t="str">
        <f t="shared" si="46"/>
        <v/>
      </c>
      <c r="N846" s="141" t="str">
        <f>IFERROR(RANK(L846,ahlamine31)+COUNTIF($L$10:L846,L846)-1," ")</f>
        <v xml:space="preserve"> </v>
      </c>
      <c r="O846" s="141">
        <v>837</v>
      </c>
      <c r="P846" s="137"/>
    </row>
    <row r="847" spans="1:16" x14ac:dyDescent="0.3">
      <c r="A847" s="140" t="str">
        <f t="shared" si="44"/>
        <v>أهلامين_838</v>
      </c>
      <c r="B847" s="30" t="str">
        <f>C847&amp;"_"&amp;COUNTIF($C$10:$C$10:C847,C847)</f>
        <v xml:space="preserve"> _448</v>
      </c>
      <c r="C847" s="131" t="str">
        <f>IFERROR(INDEX(القاعدة!C:C,MATCH(ahlamine!A847,القاعدة!$A:$A,0))," ")</f>
        <v xml:space="preserve"> </v>
      </c>
      <c r="D847" s="131" t="str">
        <f>IFERROR(INDEX(القاعدة!D:D,MATCH(ahlamine!A847,القاعدة!$A:$A,0))," ")</f>
        <v xml:space="preserve"> </v>
      </c>
      <c r="E847" s="131" t="str">
        <f>IFERROR(INDEX(القاعدة!E:E,MATCH(ahlamine!A847,القاعدة!$A:$A,0))," ")</f>
        <v xml:space="preserve"> </v>
      </c>
      <c r="F847" s="131" t="str">
        <f>IFERROR(INDEX(القاعدة!F:F,MATCH(ahlamine!A847,القاعدة!$A:$A,0))," ")</f>
        <v xml:space="preserve"> </v>
      </c>
      <c r="G847" s="131" t="str">
        <f>IFERROR(INDEX(القاعدة!G:G,MATCH(ahlamine!A847,القاعدة!$A:$A,0))," ")</f>
        <v xml:space="preserve"> </v>
      </c>
      <c r="H847" s="131" t="str">
        <f>IFERROR(INDEX(القاعدة!H:H,MATCH(ahlamine!A847,القاعدة!$A:$A,0))," ")</f>
        <v xml:space="preserve"> </v>
      </c>
      <c r="I847" s="131" t="str">
        <f>IFERROR(INDEX(القاعدة!I:I,MATCH(ahlamine!A847,القاعدة!$A:$A,0))," ")</f>
        <v xml:space="preserve"> </v>
      </c>
      <c r="J847" s="135" t="str">
        <f>IFERROR(INDEX(القاعدة!J:J,MATCH(ahlamine!A847,القاعدة!$A:$A,0))," ")</f>
        <v xml:space="preserve"> </v>
      </c>
      <c r="K847" s="135" t="str">
        <f>IFERROR(INDEX(القاعدة!L:L,MATCH(ahlamine!A847,القاعدة!$A:$A,0))," ")</f>
        <v xml:space="preserve"> </v>
      </c>
      <c r="L847" s="136" t="str">
        <f t="shared" si="45"/>
        <v/>
      </c>
      <c r="M847" s="31" t="str">
        <f t="shared" si="46"/>
        <v/>
      </c>
      <c r="N847" s="141" t="str">
        <f>IFERROR(RANK(L847,ahlamine31)+COUNTIF($L$10:L847,L847)-1," ")</f>
        <v xml:space="preserve"> </v>
      </c>
      <c r="O847" s="141">
        <v>838</v>
      </c>
      <c r="P847" s="137"/>
    </row>
    <row r="848" spans="1:16" x14ac:dyDescent="0.3">
      <c r="A848" s="140" t="str">
        <f t="shared" si="44"/>
        <v>أهلامين_839</v>
      </c>
      <c r="B848" s="30" t="str">
        <f>C848&amp;"_"&amp;COUNTIF($C$10:$C$10:C848,C848)</f>
        <v xml:space="preserve"> _449</v>
      </c>
      <c r="C848" s="131" t="str">
        <f>IFERROR(INDEX(القاعدة!C:C,MATCH(ahlamine!A848,القاعدة!$A:$A,0))," ")</f>
        <v xml:space="preserve"> </v>
      </c>
      <c r="D848" s="131" t="str">
        <f>IFERROR(INDEX(القاعدة!D:D,MATCH(ahlamine!A848,القاعدة!$A:$A,0))," ")</f>
        <v xml:space="preserve"> </v>
      </c>
      <c r="E848" s="131" t="str">
        <f>IFERROR(INDEX(القاعدة!E:E,MATCH(ahlamine!A848,القاعدة!$A:$A,0))," ")</f>
        <v xml:space="preserve"> </v>
      </c>
      <c r="F848" s="131" t="str">
        <f>IFERROR(INDEX(القاعدة!F:F,MATCH(ahlamine!A848,القاعدة!$A:$A,0))," ")</f>
        <v xml:space="preserve"> </v>
      </c>
      <c r="G848" s="131" t="str">
        <f>IFERROR(INDEX(القاعدة!G:G,MATCH(ahlamine!A848,القاعدة!$A:$A,0))," ")</f>
        <v xml:space="preserve"> </v>
      </c>
      <c r="H848" s="131" t="str">
        <f>IFERROR(INDEX(القاعدة!H:H,MATCH(ahlamine!A848,القاعدة!$A:$A,0))," ")</f>
        <v xml:space="preserve"> </v>
      </c>
      <c r="I848" s="131" t="str">
        <f>IFERROR(INDEX(القاعدة!I:I,MATCH(ahlamine!A848,القاعدة!$A:$A,0))," ")</f>
        <v xml:space="preserve"> </v>
      </c>
      <c r="J848" s="135" t="str">
        <f>IFERROR(INDEX(القاعدة!J:J,MATCH(ahlamine!A848,القاعدة!$A:$A,0))," ")</f>
        <v xml:space="preserve"> </v>
      </c>
      <c r="K848" s="135" t="str">
        <f>IFERROR(INDEX(القاعدة!L:L,MATCH(ahlamine!A848,القاعدة!$A:$A,0))," ")</f>
        <v xml:space="preserve"> </v>
      </c>
      <c r="L848" s="136" t="str">
        <f t="shared" si="45"/>
        <v/>
      </c>
      <c r="M848" s="31" t="str">
        <f t="shared" si="46"/>
        <v/>
      </c>
      <c r="N848" s="141" t="str">
        <f>IFERROR(RANK(L848,ahlamine31)+COUNTIF($L$10:L848,L848)-1," ")</f>
        <v xml:space="preserve"> </v>
      </c>
      <c r="O848" s="141">
        <v>839</v>
      </c>
      <c r="P848" s="137"/>
    </row>
    <row r="849" spans="1:16" x14ac:dyDescent="0.3">
      <c r="A849" s="140" t="str">
        <f t="shared" si="44"/>
        <v>أهلامين_840</v>
      </c>
      <c r="B849" s="30" t="str">
        <f>C849&amp;"_"&amp;COUNTIF($C$10:$C$10:C849,C849)</f>
        <v xml:space="preserve"> _450</v>
      </c>
      <c r="C849" s="131" t="str">
        <f>IFERROR(INDEX(القاعدة!C:C,MATCH(ahlamine!A849,القاعدة!$A:$A,0))," ")</f>
        <v xml:space="preserve"> </v>
      </c>
      <c r="D849" s="131" t="str">
        <f>IFERROR(INDEX(القاعدة!D:D,MATCH(ahlamine!A849,القاعدة!$A:$A,0))," ")</f>
        <v xml:space="preserve"> </v>
      </c>
      <c r="E849" s="131" t="str">
        <f>IFERROR(INDEX(القاعدة!E:E,MATCH(ahlamine!A849,القاعدة!$A:$A,0))," ")</f>
        <v xml:space="preserve"> </v>
      </c>
      <c r="F849" s="131" t="str">
        <f>IFERROR(INDEX(القاعدة!F:F,MATCH(ahlamine!A849,القاعدة!$A:$A,0))," ")</f>
        <v xml:space="preserve"> </v>
      </c>
      <c r="G849" s="131" t="str">
        <f>IFERROR(INDEX(القاعدة!G:G,MATCH(ahlamine!A849,القاعدة!$A:$A,0))," ")</f>
        <v xml:space="preserve"> </v>
      </c>
      <c r="H849" s="131" t="str">
        <f>IFERROR(INDEX(القاعدة!H:H,MATCH(ahlamine!A849,القاعدة!$A:$A,0))," ")</f>
        <v xml:space="preserve"> </v>
      </c>
      <c r="I849" s="131" t="str">
        <f>IFERROR(INDEX(القاعدة!I:I,MATCH(ahlamine!A849,القاعدة!$A:$A,0))," ")</f>
        <v xml:space="preserve"> </v>
      </c>
      <c r="J849" s="135" t="str">
        <f>IFERROR(INDEX(القاعدة!J:J,MATCH(ahlamine!A849,القاعدة!$A:$A,0))," ")</f>
        <v xml:space="preserve"> </v>
      </c>
      <c r="K849" s="135" t="str">
        <f>IFERROR(INDEX(القاعدة!L:L,MATCH(ahlamine!A849,القاعدة!$A:$A,0))," ")</f>
        <v xml:space="preserve"> </v>
      </c>
      <c r="L849" s="136" t="str">
        <f t="shared" si="45"/>
        <v/>
      </c>
      <c r="M849" s="31" t="str">
        <f t="shared" si="46"/>
        <v/>
      </c>
      <c r="N849" s="141" t="str">
        <f>IFERROR(RANK(L849,ahlamine31)+COUNTIF($L$10:L849,L849)-1," ")</f>
        <v xml:space="preserve"> </v>
      </c>
      <c r="O849" s="141">
        <v>840</v>
      </c>
      <c r="P849" s="137"/>
    </row>
    <row r="850" spans="1:16" x14ac:dyDescent="0.3">
      <c r="A850" s="140" t="str">
        <f t="shared" si="44"/>
        <v>أهلامين_841</v>
      </c>
      <c r="B850" s="30" t="str">
        <f>C850&amp;"_"&amp;COUNTIF($C$10:$C$10:C850,C850)</f>
        <v xml:space="preserve"> _451</v>
      </c>
      <c r="C850" s="131" t="str">
        <f>IFERROR(INDEX(القاعدة!C:C,MATCH(ahlamine!A850,القاعدة!$A:$A,0))," ")</f>
        <v xml:space="preserve"> </v>
      </c>
      <c r="D850" s="131" t="str">
        <f>IFERROR(INDEX(القاعدة!D:D,MATCH(ahlamine!A850,القاعدة!$A:$A,0))," ")</f>
        <v xml:space="preserve"> </v>
      </c>
      <c r="E850" s="131" t="str">
        <f>IFERROR(INDEX(القاعدة!E:E,MATCH(ahlamine!A850,القاعدة!$A:$A,0))," ")</f>
        <v xml:space="preserve"> </v>
      </c>
      <c r="F850" s="131" t="str">
        <f>IFERROR(INDEX(القاعدة!F:F,MATCH(ahlamine!A850,القاعدة!$A:$A,0))," ")</f>
        <v xml:space="preserve"> </v>
      </c>
      <c r="G850" s="131" t="str">
        <f>IFERROR(INDEX(القاعدة!G:G,MATCH(ahlamine!A850,القاعدة!$A:$A,0))," ")</f>
        <v xml:space="preserve"> </v>
      </c>
      <c r="H850" s="131" t="str">
        <f>IFERROR(INDEX(القاعدة!H:H,MATCH(ahlamine!A850,القاعدة!$A:$A,0))," ")</f>
        <v xml:space="preserve"> </v>
      </c>
      <c r="I850" s="131" t="str">
        <f>IFERROR(INDEX(القاعدة!I:I,MATCH(ahlamine!A850,القاعدة!$A:$A,0))," ")</f>
        <v xml:space="preserve"> </v>
      </c>
      <c r="J850" s="135" t="str">
        <f>IFERROR(INDEX(القاعدة!J:J,MATCH(ahlamine!A850,القاعدة!$A:$A,0))," ")</f>
        <v xml:space="preserve"> </v>
      </c>
      <c r="K850" s="135" t="str">
        <f>IFERROR(INDEX(القاعدة!L:L,MATCH(ahlamine!A850,القاعدة!$A:$A,0))," ")</f>
        <v xml:space="preserve"> </v>
      </c>
      <c r="L850" s="136" t="str">
        <f t="shared" si="45"/>
        <v/>
      </c>
      <c r="M850" s="31" t="str">
        <f t="shared" si="46"/>
        <v/>
      </c>
      <c r="N850" s="141" t="str">
        <f>IFERROR(RANK(L850,ahlamine31)+COUNTIF($L$10:L850,L850)-1," ")</f>
        <v xml:space="preserve"> </v>
      </c>
      <c r="O850" s="141">
        <v>841</v>
      </c>
      <c r="P850" s="137"/>
    </row>
    <row r="851" spans="1:16" x14ac:dyDescent="0.3">
      <c r="A851" s="140" t="str">
        <f t="shared" si="44"/>
        <v>أهلامين_842</v>
      </c>
      <c r="B851" s="30" t="str">
        <f>C851&amp;"_"&amp;COUNTIF($C$10:$C$10:C851,C851)</f>
        <v xml:space="preserve"> _452</v>
      </c>
      <c r="C851" s="131" t="str">
        <f>IFERROR(INDEX(القاعدة!C:C,MATCH(ahlamine!A851,القاعدة!$A:$A,0))," ")</f>
        <v xml:space="preserve"> </v>
      </c>
      <c r="D851" s="131" t="str">
        <f>IFERROR(INDEX(القاعدة!D:D,MATCH(ahlamine!A851,القاعدة!$A:$A,0))," ")</f>
        <v xml:space="preserve"> </v>
      </c>
      <c r="E851" s="131" t="str">
        <f>IFERROR(INDEX(القاعدة!E:E,MATCH(ahlamine!A851,القاعدة!$A:$A,0))," ")</f>
        <v xml:space="preserve"> </v>
      </c>
      <c r="F851" s="131" t="str">
        <f>IFERROR(INDEX(القاعدة!F:F,MATCH(ahlamine!A851,القاعدة!$A:$A,0))," ")</f>
        <v xml:space="preserve"> </v>
      </c>
      <c r="G851" s="131" t="str">
        <f>IFERROR(INDEX(القاعدة!G:G,MATCH(ahlamine!A851,القاعدة!$A:$A,0))," ")</f>
        <v xml:space="preserve"> </v>
      </c>
      <c r="H851" s="131" t="str">
        <f>IFERROR(INDEX(القاعدة!H:H,MATCH(ahlamine!A851,القاعدة!$A:$A,0))," ")</f>
        <v xml:space="preserve"> </v>
      </c>
      <c r="I851" s="131" t="str">
        <f>IFERROR(INDEX(القاعدة!I:I,MATCH(ahlamine!A851,القاعدة!$A:$A,0))," ")</f>
        <v xml:space="preserve"> </v>
      </c>
      <c r="J851" s="135" t="str">
        <f>IFERROR(INDEX(القاعدة!J:J,MATCH(ahlamine!A851,القاعدة!$A:$A,0))," ")</f>
        <v xml:space="preserve"> </v>
      </c>
      <c r="K851" s="135" t="str">
        <f>IFERROR(INDEX(القاعدة!L:L,MATCH(ahlamine!A851,القاعدة!$A:$A,0))," ")</f>
        <v xml:space="preserve"> </v>
      </c>
      <c r="L851" s="136" t="str">
        <f t="shared" si="45"/>
        <v/>
      </c>
      <c r="M851" s="31" t="str">
        <f t="shared" si="46"/>
        <v/>
      </c>
      <c r="N851" s="141" t="str">
        <f>IFERROR(RANK(L851,ahlamine31)+COUNTIF($L$10:L851,L851)-1," ")</f>
        <v xml:space="preserve"> </v>
      </c>
      <c r="O851" s="141">
        <v>842</v>
      </c>
      <c r="P851" s="137"/>
    </row>
    <row r="852" spans="1:16" x14ac:dyDescent="0.3">
      <c r="A852" s="140" t="str">
        <f t="shared" si="44"/>
        <v>أهلامين_843</v>
      </c>
      <c r="B852" s="30" t="str">
        <f>C852&amp;"_"&amp;COUNTIF($C$10:$C$10:C852,C852)</f>
        <v xml:space="preserve"> _453</v>
      </c>
      <c r="C852" s="131" t="str">
        <f>IFERROR(INDEX(القاعدة!C:C,MATCH(ahlamine!A852,القاعدة!$A:$A,0))," ")</f>
        <v xml:space="preserve"> </v>
      </c>
      <c r="D852" s="131" t="str">
        <f>IFERROR(INDEX(القاعدة!D:D,MATCH(ahlamine!A852,القاعدة!$A:$A,0))," ")</f>
        <v xml:space="preserve"> </v>
      </c>
      <c r="E852" s="131" t="str">
        <f>IFERROR(INDEX(القاعدة!E:E,MATCH(ahlamine!A852,القاعدة!$A:$A,0))," ")</f>
        <v xml:space="preserve"> </v>
      </c>
      <c r="F852" s="131" t="str">
        <f>IFERROR(INDEX(القاعدة!F:F,MATCH(ahlamine!A852,القاعدة!$A:$A,0))," ")</f>
        <v xml:space="preserve"> </v>
      </c>
      <c r="G852" s="131" t="str">
        <f>IFERROR(INDEX(القاعدة!G:G,MATCH(ahlamine!A852,القاعدة!$A:$A,0))," ")</f>
        <v xml:space="preserve"> </v>
      </c>
      <c r="H852" s="131" t="str">
        <f>IFERROR(INDEX(القاعدة!H:H,MATCH(ahlamine!A852,القاعدة!$A:$A,0))," ")</f>
        <v xml:space="preserve"> </v>
      </c>
      <c r="I852" s="131" t="str">
        <f>IFERROR(INDEX(القاعدة!I:I,MATCH(ahlamine!A852,القاعدة!$A:$A,0))," ")</f>
        <v xml:space="preserve"> </v>
      </c>
      <c r="J852" s="135" t="str">
        <f>IFERROR(INDEX(القاعدة!J:J,MATCH(ahlamine!A852,القاعدة!$A:$A,0))," ")</f>
        <v xml:space="preserve"> </v>
      </c>
      <c r="K852" s="135" t="str">
        <f>IFERROR(INDEX(القاعدة!L:L,MATCH(ahlamine!A852,القاعدة!$A:$A,0))," ")</f>
        <v xml:space="preserve"> </v>
      </c>
      <c r="L852" s="136" t="str">
        <f t="shared" si="45"/>
        <v/>
      </c>
      <c r="M852" s="31" t="str">
        <f t="shared" si="46"/>
        <v/>
      </c>
      <c r="N852" s="141" t="str">
        <f>IFERROR(RANK(L852,ahlamine31)+COUNTIF($L$10:L852,L852)-1," ")</f>
        <v xml:space="preserve"> </v>
      </c>
      <c r="O852" s="141">
        <v>843</v>
      </c>
      <c r="P852" s="137"/>
    </row>
    <row r="853" spans="1:16" x14ac:dyDescent="0.3">
      <c r="A853" s="140" t="str">
        <f t="shared" si="44"/>
        <v>أهلامين_844</v>
      </c>
      <c r="B853" s="30" t="str">
        <f>C853&amp;"_"&amp;COUNTIF($C$10:$C$10:C853,C853)</f>
        <v xml:space="preserve"> _454</v>
      </c>
      <c r="C853" s="131" t="str">
        <f>IFERROR(INDEX(القاعدة!C:C,MATCH(ahlamine!A853,القاعدة!$A:$A,0))," ")</f>
        <v xml:space="preserve"> </v>
      </c>
      <c r="D853" s="131" t="str">
        <f>IFERROR(INDEX(القاعدة!D:D,MATCH(ahlamine!A853,القاعدة!$A:$A,0))," ")</f>
        <v xml:space="preserve"> </v>
      </c>
      <c r="E853" s="131" t="str">
        <f>IFERROR(INDEX(القاعدة!E:E,MATCH(ahlamine!A853,القاعدة!$A:$A,0))," ")</f>
        <v xml:space="preserve"> </v>
      </c>
      <c r="F853" s="131" t="str">
        <f>IFERROR(INDEX(القاعدة!F:F,MATCH(ahlamine!A853,القاعدة!$A:$A,0))," ")</f>
        <v xml:space="preserve"> </v>
      </c>
      <c r="G853" s="131" t="str">
        <f>IFERROR(INDEX(القاعدة!G:G,MATCH(ahlamine!A853,القاعدة!$A:$A,0))," ")</f>
        <v xml:space="preserve"> </v>
      </c>
      <c r="H853" s="131" t="str">
        <f>IFERROR(INDEX(القاعدة!H:H,MATCH(ahlamine!A853,القاعدة!$A:$A,0))," ")</f>
        <v xml:space="preserve"> </v>
      </c>
      <c r="I853" s="131" t="str">
        <f>IFERROR(INDEX(القاعدة!I:I,MATCH(ahlamine!A853,القاعدة!$A:$A,0))," ")</f>
        <v xml:space="preserve"> </v>
      </c>
      <c r="J853" s="135" t="str">
        <f>IFERROR(INDEX(القاعدة!J:J,MATCH(ahlamine!A853,القاعدة!$A:$A,0))," ")</f>
        <v xml:space="preserve"> </v>
      </c>
      <c r="K853" s="135" t="str">
        <f>IFERROR(INDEX(القاعدة!L:L,MATCH(ahlamine!A853,القاعدة!$A:$A,0))," ")</f>
        <v xml:space="preserve"> </v>
      </c>
      <c r="L853" s="136" t="str">
        <f t="shared" si="45"/>
        <v/>
      </c>
      <c r="M853" s="31" t="str">
        <f t="shared" si="46"/>
        <v/>
      </c>
      <c r="N853" s="141" t="str">
        <f>IFERROR(RANK(L853,ahlamine31)+COUNTIF($L$10:L853,L853)-1," ")</f>
        <v xml:space="preserve"> </v>
      </c>
      <c r="O853" s="141">
        <v>844</v>
      </c>
      <c r="P853" s="137"/>
    </row>
    <row r="854" spans="1:16" x14ac:dyDescent="0.3">
      <c r="A854" s="140" t="str">
        <f t="shared" si="44"/>
        <v>أهلامين_845</v>
      </c>
      <c r="B854" s="30" t="str">
        <f>C854&amp;"_"&amp;COUNTIF($C$10:$C$10:C854,C854)</f>
        <v xml:space="preserve"> _455</v>
      </c>
      <c r="C854" s="131" t="str">
        <f>IFERROR(INDEX(القاعدة!C:C,MATCH(ahlamine!A854,القاعدة!$A:$A,0))," ")</f>
        <v xml:space="preserve"> </v>
      </c>
      <c r="D854" s="131" t="str">
        <f>IFERROR(INDEX(القاعدة!D:D,MATCH(ahlamine!A854,القاعدة!$A:$A,0))," ")</f>
        <v xml:space="preserve"> </v>
      </c>
      <c r="E854" s="131" t="str">
        <f>IFERROR(INDEX(القاعدة!E:E,MATCH(ahlamine!A854,القاعدة!$A:$A,0))," ")</f>
        <v xml:space="preserve"> </v>
      </c>
      <c r="F854" s="131" t="str">
        <f>IFERROR(INDEX(القاعدة!F:F,MATCH(ahlamine!A854,القاعدة!$A:$A,0))," ")</f>
        <v xml:space="preserve"> </v>
      </c>
      <c r="G854" s="131" t="str">
        <f>IFERROR(INDEX(القاعدة!G:G,MATCH(ahlamine!A854,القاعدة!$A:$A,0))," ")</f>
        <v xml:space="preserve"> </v>
      </c>
      <c r="H854" s="131" t="str">
        <f>IFERROR(INDEX(القاعدة!H:H,MATCH(ahlamine!A854,القاعدة!$A:$A,0))," ")</f>
        <v xml:space="preserve"> </v>
      </c>
      <c r="I854" s="131" t="str">
        <f>IFERROR(INDEX(القاعدة!I:I,MATCH(ahlamine!A854,القاعدة!$A:$A,0))," ")</f>
        <v xml:space="preserve"> </v>
      </c>
      <c r="J854" s="135" t="str">
        <f>IFERROR(INDEX(القاعدة!J:J,MATCH(ahlamine!A854,القاعدة!$A:$A,0))," ")</f>
        <v xml:space="preserve"> </v>
      </c>
      <c r="K854" s="135" t="str">
        <f>IFERROR(INDEX(القاعدة!L:L,MATCH(ahlamine!A854,القاعدة!$A:$A,0))," ")</f>
        <v xml:space="preserve"> </v>
      </c>
      <c r="L854" s="136" t="str">
        <f t="shared" si="45"/>
        <v/>
      </c>
      <c r="M854" s="31" t="str">
        <f t="shared" si="46"/>
        <v/>
      </c>
      <c r="N854" s="141" t="str">
        <f>IFERROR(RANK(L854,ahlamine31)+COUNTIF($L$10:L854,L854)-1," ")</f>
        <v xml:space="preserve"> </v>
      </c>
      <c r="O854" s="141">
        <v>845</v>
      </c>
      <c r="P854" s="137"/>
    </row>
    <row r="855" spans="1:16" x14ac:dyDescent="0.3">
      <c r="A855" s="140" t="str">
        <f t="shared" si="44"/>
        <v>أهلامين_846</v>
      </c>
      <c r="B855" s="30" t="str">
        <f>C855&amp;"_"&amp;COUNTIF($C$10:$C$10:C855,C855)</f>
        <v xml:space="preserve"> _456</v>
      </c>
      <c r="C855" s="131" t="str">
        <f>IFERROR(INDEX(القاعدة!C:C,MATCH(ahlamine!A855,القاعدة!$A:$A,0))," ")</f>
        <v xml:space="preserve"> </v>
      </c>
      <c r="D855" s="131" t="str">
        <f>IFERROR(INDEX(القاعدة!D:D,MATCH(ahlamine!A855,القاعدة!$A:$A,0))," ")</f>
        <v xml:space="preserve"> </v>
      </c>
      <c r="E855" s="131" t="str">
        <f>IFERROR(INDEX(القاعدة!E:E,MATCH(ahlamine!A855,القاعدة!$A:$A,0))," ")</f>
        <v xml:space="preserve"> </v>
      </c>
      <c r="F855" s="131" t="str">
        <f>IFERROR(INDEX(القاعدة!F:F,MATCH(ahlamine!A855,القاعدة!$A:$A,0))," ")</f>
        <v xml:space="preserve"> </v>
      </c>
      <c r="G855" s="131" t="str">
        <f>IFERROR(INDEX(القاعدة!G:G,MATCH(ahlamine!A855,القاعدة!$A:$A,0))," ")</f>
        <v xml:space="preserve"> </v>
      </c>
      <c r="H855" s="131" t="str">
        <f>IFERROR(INDEX(القاعدة!H:H,MATCH(ahlamine!A855,القاعدة!$A:$A,0))," ")</f>
        <v xml:space="preserve"> </v>
      </c>
      <c r="I855" s="131" t="str">
        <f>IFERROR(INDEX(القاعدة!I:I,MATCH(ahlamine!A855,القاعدة!$A:$A,0))," ")</f>
        <v xml:space="preserve"> </v>
      </c>
      <c r="J855" s="135" t="str">
        <f>IFERROR(INDEX(القاعدة!J:J,MATCH(ahlamine!A855,القاعدة!$A:$A,0))," ")</f>
        <v xml:space="preserve"> </v>
      </c>
      <c r="K855" s="135" t="str">
        <f>IFERROR(INDEX(القاعدة!L:L,MATCH(ahlamine!A855,القاعدة!$A:$A,0))," ")</f>
        <v xml:space="preserve"> </v>
      </c>
      <c r="L855" s="136" t="str">
        <f t="shared" si="45"/>
        <v/>
      </c>
      <c r="M855" s="31" t="str">
        <f t="shared" si="46"/>
        <v/>
      </c>
      <c r="N855" s="141" t="str">
        <f>IFERROR(RANK(L855,ahlamine31)+COUNTIF($L$10:L855,L855)-1," ")</f>
        <v xml:space="preserve"> </v>
      </c>
      <c r="O855" s="141">
        <v>846</v>
      </c>
      <c r="P855" s="137"/>
    </row>
    <row r="856" spans="1:16" x14ac:dyDescent="0.3">
      <c r="A856" s="140" t="str">
        <f t="shared" si="44"/>
        <v>أهلامين_847</v>
      </c>
      <c r="B856" s="30" t="str">
        <f>C856&amp;"_"&amp;COUNTIF($C$10:$C$10:C856,C856)</f>
        <v xml:space="preserve"> _457</v>
      </c>
      <c r="C856" s="131" t="str">
        <f>IFERROR(INDEX(القاعدة!C:C,MATCH(ahlamine!A856,القاعدة!$A:$A,0))," ")</f>
        <v xml:space="preserve"> </v>
      </c>
      <c r="D856" s="131" t="str">
        <f>IFERROR(INDEX(القاعدة!D:D,MATCH(ahlamine!A856,القاعدة!$A:$A,0))," ")</f>
        <v xml:space="preserve"> </v>
      </c>
      <c r="E856" s="131" t="str">
        <f>IFERROR(INDEX(القاعدة!E:E,MATCH(ahlamine!A856,القاعدة!$A:$A,0))," ")</f>
        <v xml:space="preserve"> </v>
      </c>
      <c r="F856" s="131" t="str">
        <f>IFERROR(INDEX(القاعدة!F:F,MATCH(ahlamine!A856,القاعدة!$A:$A,0))," ")</f>
        <v xml:space="preserve"> </v>
      </c>
      <c r="G856" s="131" t="str">
        <f>IFERROR(INDEX(القاعدة!G:G,MATCH(ahlamine!A856,القاعدة!$A:$A,0))," ")</f>
        <v xml:space="preserve"> </v>
      </c>
      <c r="H856" s="131" t="str">
        <f>IFERROR(INDEX(القاعدة!H:H,MATCH(ahlamine!A856,القاعدة!$A:$A,0))," ")</f>
        <v xml:space="preserve"> </v>
      </c>
      <c r="I856" s="131" t="str">
        <f>IFERROR(INDEX(القاعدة!I:I,MATCH(ahlamine!A856,القاعدة!$A:$A,0))," ")</f>
        <v xml:space="preserve"> </v>
      </c>
      <c r="J856" s="135" t="str">
        <f>IFERROR(INDEX(القاعدة!J:J,MATCH(ahlamine!A856,القاعدة!$A:$A,0))," ")</f>
        <v xml:space="preserve"> </v>
      </c>
      <c r="K856" s="135" t="str">
        <f>IFERROR(INDEX(القاعدة!L:L,MATCH(ahlamine!A856,القاعدة!$A:$A,0))," ")</f>
        <v xml:space="preserve"> </v>
      </c>
      <c r="L856" s="136" t="str">
        <f t="shared" si="45"/>
        <v/>
      </c>
      <c r="M856" s="31" t="str">
        <f t="shared" si="46"/>
        <v/>
      </c>
      <c r="N856" s="141" t="str">
        <f>IFERROR(RANK(L856,ahlamine31)+COUNTIF($L$10:L856,L856)-1," ")</f>
        <v xml:space="preserve"> </v>
      </c>
      <c r="O856" s="141">
        <v>847</v>
      </c>
      <c r="P856" s="137"/>
    </row>
    <row r="857" spans="1:16" x14ac:dyDescent="0.3">
      <c r="A857" s="140" t="str">
        <f t="shared" si="44"/>
        <v>أهلامين_848</v>
      </c>
      <c r="B857" s="30" t="str">
        <f>C857&amp;"_"&amp;COUNTIF($C$10:$C$10:C857,C857)</f>
        <v xml:space="preserve"> _458</v>
      </c>
      <c r="C857" s="131" t="str">
        <f>IFERROR(INDEX(القاعدة!C:C,MATCH(ahlamine!A857,القاعدة!$A:$A,0))," ")</f>
        <v xml:space="preserve"> </v>
      </c>
      <c r="D857" s="131" t="str">
        <f>IFERROR(INDEX(القاعدة!D:D,MATCH(ahlamine!A857,القاعدة!$A:$A,0))," ")</f>
        <v xml:space="preserve"> </v>
      </c>
      <c r="E857" s="131" t="str">
        <f>IFERROR(INDEX(القاعدة!E:E,MATCH(ahlamine!A857,القاعدة!$A:$A,0))," ")</f>
        <v xml:space="preserve"> </v>
      </c>
      <c r="F857" s="131" t="str">
        <f>IFERROR(INDEX(القاعدة!F:F,MATCH(ahlamine!A857,القاعدة!$A:$A,0))," ")</f>
        <v xml:space="preserve"> </v>
      </c>
      <c r="G857" s="131" t="str">
        <f>IFERROR(INDEX(القاعدة!G:G,MATCH(ahlamine!A857,القاعدة!$A:$A,0))," ")</f>
        <v xml:space="preserve"> </v>
      </c>
      <c r="H857" s="131" t="str">
        <f>IFERROR(INDEX(القاعدة!H:H,MATCH(ahlamine!A857,القاعدة!$A:$A,0))," ")</f>
        <v xml:space="preserve"> </v>
      </c>
      <c r="I857" s="131" t="str">
        <f>IFERROR(INDEX(القاعدة!I:I,MATCH(ahlamine!A857,القاعدة!$A:$A,0))," ")</f>
        <v xml:space="preserve"> </v>
      </c>
      <c r="J857" s="135" t="str">
        <f>IFERROR(INDEX(القاعدة!J:J,MATCH(ahlamine!A857,القاعدة!$A:$A,0))," ")</f>
        <v xml:space="preserve"> </v>
      </c>
      <c r="K857" s="135" t="str">
        <f>IFERROR(INDEX(القاعدة!L:L,MATCH(ahlamine!A857,القاعدة!$A:$A,0))," ")</f>
        <v xml:space="preserve"> </v>
      </c>
      <c r="L857" s="136" t="str">
        <f t="shared" si="45"/>
        <v/>
      </c>
      <c r="M857" s="31" t="str">
        <f t="shared" si="46"/>
        <v/>
      </c>
      <c r="N857" s="141" t="str">
        <f>IFERROR(RANK(L857,ahlamine31)+COUNTIF($L$10:L857,L857)-1," ")</f>
        <v xml:space="preserve"> </v>
      </c>
      <c r="O857" s="141">
        <v>848</v>
      </c>
      <c r="P857" s="137"/>
    </row>
    <row r="858" spans="1:16" x14ac:dyDescent="0.3">
      <c r="A858" s="140" t="str">
        <f t="shared" si="44"/>
        <v>أهلامين_849</v>
      </c>
      <c r="B858" s="30" t="str">
        <f>C858&amp;"_"&amp;COUNTIF($C$10:$C$10:C858,C858)</f>
        <v xml:space="preserve"> _459</v>
      </c>
      <c r="C858" s="131" t="str">
        <f>IFERROR(INDEX(القاعدة!C:C,MATCH(ahlamine!A858,القاعدة!$A:$A,0))," ")</f>
        <v xml:space="preserve"> </v>
      </c>
      <c r="D858" s="131" t="str">
        <f>IFERROR(INDEX(القاعدة!D:D,MATCH(ahlamine!A858,القاعدة!$A:$A,0))," ")</f>
        <v xml:space="preserve"> </v>
      </c>
      <c r="E858" s="131" t="str">
        <f>IFERROR(INDEX(القاعدة!E:E,MATCH(ahlamine!A858,القاعدة!$A:$A,0))," ")</f>
        <v xml:space="preserve"> </v>
      </c>
      <c r="F858" s="131" t="str">
        <f>IFERROR(INDEX(القاعدة!F:F,MATCH(ahlamine!A858,القاعدة!$A:$A,0))," ")</f>
        <v xml:space="preserve"> </v>
      </c>
      <c r="G858" s="131" t="str">
        <f>IFERROR(INDEX(القاعدة!G:G,MATCH(ahlamine!A858,القاعدة!$A:$A,0))," ")</f>
        <v xml:space="preserve"> </v>
      </c>
      <c r="H858" s="131" t="str">
        <f>IFERROR(INDEX(القاعدة!H:H,MATCH(ahlamine!A858,القاعدة!$A:$A,0))," ")</f>
        <v xml:space="preserve"> </v>
      </c>
      <c r="I858" s="131" t="str">
        <f>IFERROR(INDEX(القاعدة!I:I,MATCH(ahlamine!A858,القاعدة!$A:$A,0))," ")</f>
        <v xml:space="preserve"> </v>
      </c>
      <c r="J858" s="135" t="str">
        <f>IFERROR(INDEX(القاعدة!J:J,MATCH(ahlamine!A858,القاعدة!$A:$A,0))," ")</f>
        <v xml:space="preserve"> </v>
      </c>
      <c r="K858" s="135" t="str">
        <f>IFERROR(INDEX(القاعدة!L:L,MATCH(ahlamine!A858,القاعدة!$A:$A,0))," ")</f>
        <v xml:space="preserve"> </v>
      </c>
      <c r="L858" s="136" t="str">
        <f t="shared" si="45"/>
        <v/>
      </c>
      <c r="M858" s="31" t="str">
        <f t="shared" si="46"/>
        <v/>
      </c>
      <c r="N858" s="141" t="str">
        <f>IFERROR(RANK(L858,ahlamine31)+COUNTIF($L$10:L858,L858)-1," ")</f>
        <v xml:space="preserve"> </v>
      </c>
      <c r="O858" s="141">
        <v>849</v>
      </c>
      <c r="P858" s="137"/>
    </row>
    <row r="859" spans="1:16" x14ac:dyDescent="0.3">
      <c r="A859" s="140" t="str">
        <f t="shared" si="44"/>
        <v>أهلامين_850</v>
      </c>
      <c r="B859" s="30" t="str">
        <f>C859&amp;"_"&amp;COUNTIF($C$10:$C$10:C859,C859)</f>
        <v xml:space="preserve"> _460</v>
      </c>
      <c r="C859" s="131" t="str">
        <f>IFERROR(INDEX(القاعدة!C:C,MATCH(ahlamine!A859,القاعدة!$A:$A,0))," ")</f>
        <v xml:space="preserve"> </v>
      </c>
      <c r="D859" s="131" t="str">
        <f>IFERROR(INDEX(القاعدة!D:D,MATCH(ahlamine!A859,القاعدة!$A:$A,0))," ")</f>
        <v xml:space="preserve"> </v>
      </c>
      <c r="E859" s="131" t="str">
        <f>IFERROR(INDEX(القاعدة!E:E,MATCH(ahlamine!A859,القاعدة!$A:$A,0))," ")</f>
        <v xml:space="preserve"> </v>
      </c>
      <c r="F859" s="131" t="str">
        <f>IFERROR(INDEX(القاعدة!F:F,MATCH(ahlamine!A859,القاعدة!$A:$A,0))," ")</f>
        <v xml:space="preserve"> </v>
      </c>
      <c r="G859" s="131" t="str">
        <f>IFERROR(INDEX(القاعدة!G:G,MATCH(ahlamine!A859,القاعدة!$A:$A,0))," ")</f>
        <v xml:space="preserve"> </v>
      </c>
      <c r="H859" s="131" t="str">
        <f>IFERROR(INDEX(القاعدة!H:H,MATCH(ahlamine!A859,القاعدة!$A:$A,0))," ")</f>
        <v xml:space="preserve"> </v>
      </c>
      <c r="I859" s="131" t="str">
        <f>IFERROR(INDEX(القاعدة!I:I,MATCH(ahlamine!A859,القاعدة!$A:$A,0))," ")</f>
        <v xml:space="preserve"> </v>
      </c>
      <c r="J859" s="135" t="str">
        <f>IFERROR(INDEX(القاعدة!J:J,MATCH(ahlamine!A859,القاعدة!$A:$A,0))," ")</f>
        <v xml:space="preserve"> </v>
      </c>
      <c r="K859" s="135" t="str">
        <f>IFERROR(INDEX(القاعدة!L:L,MATCH(ahlamine!A859,القاعدة!$A:$A,0))," ")</f>
        <v xml:space="preserve"> </v>
      </c>
      <c r="L859" s="136" t="str">
        <f t="shared" si="45"/>
        <v/>
      </c>
      <c r="M859" s="31" t="str">
        <f t="shared" si="46"/>
        <v/>
      </c>
      <c r="N859" s="141" t="str">
        <f>IFERROR(RANK(L859,ahlamine31)+COUNTIF($L$10:L859,L859)-1," ")</f>
        <v xml:space="preserve"> </v>
      </c>
      <c r="O859" s="141">
        <v>850</v>
      </c>
      <c r="P859" s="137"/>
    </row>
    <row r="860" spans="1:16" x14ac:dyDescent="0.3">
      <c r="A860" s="140" t="str">
        <f t="shared" si="44"/>
        <v>أهلامين_851</v>
      </c>
      <c r="B860" s="30" t="str">
        <f>C860&amp;"_"&amp;COUNTIF($C$10:$C$10:C860,C860)</f>
        <v xml:space="preserve"> _461</v>
      </c>
      <c r="C860" s="131" t="str">
        <f>IFERROR(INDEX(القاعدة!C:C,MATCH(ahlamine!A860,القاعدة!$A:$A,0))," ")</f>
        <v xml:space="preserve"> </v>
      </c>
      <c r="D860" s="131" t="str">
        <f>IFERROR(INDEX(القاعدة!D:D,MATCH(ahlamine!A860,القاعدة!$A:$A,0))," ")</f>
        <v xml:space="preserve"> </v>
      </c>
      <c r="E860" s="131" t="str">
        <f>IFERROR(INDEX(القاعدة!E:E,MATCH(ahlamine!A860,القاعدة!$A:$A,0))," ")</f>
        <v xml:space="preserve"> </v>
      </c>
      <c r="F860" s="131" t="str">
        <f>IFERROR(INDEX(القاعدة!F:F,MATCH(ahlamine!A860,القاعدة!$A:$A,0))," ")</f>
        <v xml:space="preserve"> </v>
      </c>
      <c r="G860" s="131" t="str">
        <f>IFERROR(INDEX(القاعدة!G:G,MATCH(ahlamine!A860,القاعدة!$A:$A,0))," ")</f>
        <v xml:space="preserve"> </v>
      </c>
      <c r="H860" s="131" t="str">
        <f>IFERROR(INDEX(القاعدة!H:H,MATCH(ahlamine!A860,القاعدة!$A:$A,0))," ")</f>
        <v xml:space="preserve"> </v>
      </c>
      <c r="I860" s="131" t="str">
        <f>IFERROR(INDEX(القاعدة!I:I,MATCH(ahlamine!A860,القاعدة!$A:$A,0))," ")</f>
        <v xml:space="preserve"> </v>
      </c>
      <c r="J860" s="135" t="str">
        <f>IFERROR(INDEX(القاعدة!J:J,MATCH(ahlamine!A860,القاعدة!$A:$A,0))," ")</f>
        <v xml:space="preserve"> </v>
      </c>
      <c r="K860" s="135" t="str">
        <f>IFERROR(INDEX(القاعدة!L:L,MATCH(ahlamine!A860,القاعدة!$A:$A,0))," ")</f>
        <v xml:space="preserve"> </v>
      </c>
      <c r="L860" s="136" t="str">
        <f t="shared" si="45"/>
        <v/>
      </c>
      <c r="M860" s="31" t="str">
        <f t="shared" si="46"/>
        <v/>
      </c>
      <c r="N860" s="141" t="str">
        <f>IFERROR(RANK(L860,ahlamine31)+COUNTIF($L$10:L860,L860)-1," ")</f>
        <v xml:space="preserve"> </v>
      </c>
      <c r="O860" s="141">
        <v>851</v>
      </c>
      <c r="P860" s="137"/>
    </row>
    <row r="861" spans="1:16" x14ac:dyDescent="0.3">
      <c r="A861" s="140" t="str">
        <f t="shared" si="44"/>
        <v>أهلامين_852</v>
      </c>
      <c r="B861" s="30" t="str">
        <f>C861&amp;"_"&amp;COUNTIF($C$10:$C$10:C861,C861)</f>
        <v xml:space="preserve"> _462</v>
      </c>
      <c r="C861" s="131" t="str">
        <f>IFERROR(INDEX(القاعدة!C:C,MATCH(ahlamine!A861,القاعدة!$A:$A,0))," ")</f>
        <v xml:space="preserve"> </v>
      </c>
      <c r="D861" s="131" t="str">
        <f>IFERROR(INDEX(القاعدة!D:D,MATCH(ahlamine!A861,القاعدة!$A:$A,0))," ")</f>
        <v xml:space="preserve"> </v>
      </c>
      <c r="E861" s="131" t="str">
        <f>IFERROR(INDEX(القاعدة!E:E,MATCH(ahlamine!A861,القاعدة!$A:$A,0))," ")</f>
        <v xml:space="preserve"> </v>
      </c>
      <c r="F861" s="131" t="str">
        <f>IFERROR(INDEX(القاعدة!F:F,MATCH(ahlamine!A861,القاعدة!$A:$A,0))," ")</f>
        <v xml:space="preserve"> </v>
      </c>
      <c r="G861" s="131" t="str">
        <f>IFERROR(INDEX(القاعدة!G:G,MATCH(ahlamine!A861,القاعدة!$A:$A,0))," ")</f>
        <v xml:space="preserve"> </v>
      </c>
      <c r="H861" s="131" t="str">
        <f>IFERROR(INDEX(القاعدة!H:H,MATCH(ahlamine!A861,القاعدة!$A:$A,0))," ")</f>
        <v xml:space="preserve"> </v>
      </c>
      <c r="I861" s="131" t="str">
        <f>IFERROR(INDEX(القاعدة!I:I,MATCH(ahlamine!A861,القاعدة!$A:$A,0))," ")</f>
        <v xml:space="preserve"> </v>
      </c>
      <c r="J861" s="135" t="str">
        <f>IFERROR(INDEX(القاعدة!J:J,MATCH(ahlamine!A861,القاعدة!$A:$A,0))," ")</f>
        <v xml:space="preserve"> </v>
      </c>
      <c r="K861" s="135" t="str">
        <f>IFERROR(INDEX(القاعدة!L:L,MATCH(ahlamine!A861,القاعدة!$A:$A,0))," ")</f>
        <v xml:space="preserve"> </v>
      </c>
      <c r="L861" s="136" t="str">
        <f t="shared" si="45"/>
        <v/>
      </c>
      <c r="M861" s="31" t="str">
        <f t="shared" si="46"/>
        <v/>
      </c>
      <c r="N861" s="141" t="str">
        <f>IFERROR(RANK(L861,ahlamine31)+COUNTIF($L$10:L861,L861)-1," ")</f>
        <v xml:space="preserve"> </v>
      </c>
      <c r="O861" s="141">
        <v>852</v>
      </c>
      <c r="P861" s="137"/>
    </row>
    <row r="862" spans="1:16" x14ac:dyDescent="0.3">
      <c r="A862" s="140" t="str">
        <f t="shared" si="44"/>
        <v>أهلامين_853</v>
      </c>
      <c r="B862" s="30" t="str">
        <f>C862&amp;"_"&amp;COUNTIF($C$10:$C$10:C862,C862)</f>
        <v xml:space="preserve"> _463</v>
      </c>
      <c r="C862" s="131" t="str">
        <f>IFERROR(INDEX(القاعدة!C:C,MATCH(ahlamine!A862,القاعدة!$A:$A,0))," ")</f>
        <v xml:space="preserve"> </v>
      </c>
      <c r="D862" s="131" t="str">
        <f>IFERROR(INDEX(القاعدة!D:D,MATCH(ahlamine!A862,القاعدة!$A:$A,0))," ")</f>
        <v xml:space="preserve"> </v>
      </c>
      <c r="E862" s="131" t="str">
        <f>IFERROR(INDEX(القاعدة!E:E,MATCH(ahlamine!A862,القاعدة!$A:$A,0))," ")</f>
        <v xml:space="preserve"> </v>
      </c>
      <c r="F862" s="131" t="str">
        <f>IFERROR(INDEX(القاعدة!F:F,MATCH(ahlamine!A862,القاعدة!$A:$A,0))," ")</f>
        <v xml:space="preserve"> </v>
      </c>
      <c r="G862" s="131" t="str">
        <f>IFERROR(INDEX(القاعدة!G:G,MATCH(ahlamine!A862,القاعدة!$A:$A,0))," ")</f>
        <v xml:space="preserve"> </v>
      </c>
      <c r="H862" s="131" t="str">
        <f>IFERROR(INDEX(القاعدة!H:H,MATCH(ahlamine!A862,القاعدة!$A:$A,0))," ")</f>
        <v xml:space="preserve"> </v>
      </c>
      <c r="I862" s="131" t="str">
        <f>IFERROR(INDEX(القاعدة!I:I,MATCH(ahlamine!A862,القاعدة!$A:$A,0))," ")</f>
        <v xml:space="preserve"> </v>
      </c>
      <c r="J862" s="135" t="str">
        <f>IFERROR(INDEX(القاعدة!J:J,MATCH(ahlamine!A862,القاعدة!$A:$A,0))," ")</f>
        <v xml:space="preserve"> </v>
      </c>
      <c r="K862" s="135" t="str">
        <f>IFERROR(INDEX(القاعدة!L:L,MATCH(ahlamine!A862,القاعدة!$A:$A,0))," ")</f>
        <v xml:space="preserve"> </v>
      </c>
      <c r="L862" s="136" t="str">
        <f t="shared" si="45"/>
        <v/>
      </c>
      <c r="M862" s="31" t="str">
        <f t="shared" si="46"/>
        <v/>
      </c>
      <c r="N862" s="141" t="str">
        <f>IFERROR(RANK(L862,ahlamine31)+COUNTIF($L$10:L862,L862)-1," ")</f>
        <v xml:space="preserve"> </v>
      </c>
      <c r="O862" s="141">
        <v>853</v>
      </c>
      <c r="P862" s="137"/>
    </row>
    <row r="863" spans="1:16" x14ac:dyDescent="0.3">
      <c r="A863" s="140" t="str">
        <f t="shared" si="44"/>
        <v>أهلامين_854</v>
      </c>
      <c r="B863" s="30" t="str">
        <f>C863&amp;"_"&amp;COUNTIF($C$10:$C$10:C863,C863)</f>
        <v xml:space="preserve"> _464</v>
      </c>
      <c r="C863" s="131" t="str">
        <f>IFERROR(INDEX(القاعدة!C:C,MATCH(ahlamine!A863,القاعدة!$A:$A,0))," ")</f>
        <v xml:space="preserve"> </v>
      </c>
      <c r="D863" s="131" t="str">
        <f>IFERROR(INDEX(القاعدة!D:D,MATCH(ahlamine!A863,القاعدة!$A:$A,0))," ")</f>
        <v xml:space="preserve"> </v>
      </c>
      <c r="E863" s="131" t="str">
        <f>IFERROR(INDEX(القاعدة!E:E,MATCH(ahlamine!A863,القاعدة!$A:$A,0))," ")</f>
        <v xml:space="preserve"> </v>
      </c>
      <c r="F863" s="131" t="str">
        <f>IFERROR(INDEX(القاعدة!F:F,MATCH(ahlamine!A863,القاعدة!$A:$A,0))," ")</f>
        <v xml:space="preserve"> </v>
      </c>
      <c r="G863" s="131" t="str">
        <f>IFERROR(INDEX(القاعدة!G:G,MATCH(ahlamine!A863,القاعدة!$A:$A,0))," ")</f>
        <v xml:space="preserve"> </v>
      </c>
      <c r="H863" s="131" t="str">
        <f>IFERROR(INDEX(القاعدة!H:H,MATCH(ahlamine!A863,القاعدة!$A:$A,0))," ")</f>
        <v xml:space="preserve"> </v>
      </c>
      <c r="I863" s="131" t="str">
        <f>IFERROR(INDEX(القاعدة!I:I,MATCH(ahlamine!A863,القاعدة!$A:$A,0))," ")</f>
        <v xml:space="preserve"> </v>
      </c>
      <c r="J863" s="135" t="str">
        <f>IFERROR(INDEX(القاعدة!J:J,MATCH(ahlamine!A863,القاعدة!$A:$A,0))," ")</f>
        <v xml:space="preserve"> </v>
      </c>
      <c r="K863" s="135" t="str">
        <f>IFERROR(INDEX(القاعدة!L:L,MATCH(ahlamine!A863,القاعدة!$A:$A,0))," ")</f>
        <v xml:space="preserve"> </v>
      </c>
      <c r="L863" s="136" t="str">
        <f t="shared" si="45"/>
        <v/>
      </c>
      <c r="M863" s="31" t="str">
        <f t="shared" si="46"/>
        <v/>
      </c>
      <c r="N863" s="141" t="str">
        <f>IFERROR(RANK(L863,ahlamine31)+COUNTIF($L$10:L863,L863)-1," ")</f>
        <v xml:space="preserve"> </v>
      </c>
      <c r="O863" s="141">
        <v>854</v>
      </c>
      <c r="P863" s="137"/>
    </row>
    <row r="864" spans="1:16" x14ac:dyDescent="0.3">
      <c r="A864" s="140" t="str">
        <f t="shared" si="44"/>
        <v>أهلامين_855</v>
      </c>
      <c r="B864" s="30" t="str">
        <f>C864&amp;"_"&amp;COUNTIF($C$10:$C$10:C864,C864)</f>
        <v xml:space="preserve"> _465</v>
      </c>
      <c r="C864" s="131" t="str">
        <f>IFERROR(INDEX(القاعدة!C:C,MATCH(ahlamine!A864,القاعدة!$A:$A,0))," ")</f>
        <v xml:space="preserve"> </v>
      </c>
      <c r="D864" s="131" t="str">
        <f>IFERROR(INDEX(القاعدة!D:D,MATCH(ahlamine!A864,القاعدة!$A:$A,0))," ")</f>
        <v xml:space="preserve"> </v>
      </c>
      <c r="E864" s="131" t="str">
        <f>IFERROR(INDEX(القاعدة!E:E,MATCH(ahlamine!A864,القاعدة!$A:$A,0))," ")</f>
        <v xml:space="preserve"> </v>
      </c>
      <c r="F864" s="131" t="str">
        <f>IFERROR(INDEX(القاعدة!F:F,MATCH(ahlamine!A864,القاعدة!$A:$A,0))," ")</f>
        <v xml:space="preserve"> </v>
      </c>
      <c r="G864" s="131" t="str">
        <f>IFERROR(INDEX(القاعدة!G:G,MATCH(ahlamine!A864,القاعدة!$A:$A,0))," ")</f>
        <v xml:space="preserve"> </v>
      </c>
      <c r="H864" s="131" t="str">
        <f>IFERROR(INDEX(القاعدة!H:H,MATCH(ahlamine!A864,القاعدة!$A:$A,0))," ")</f>
        <v xml:space="preserve"> </v>
      </c>
      <c r="I864" s="131" t="str">
        <f>IFERROR(INDEX(القاعدة!I:I,MATCH(ahlamine!A864,القاعدة!$A:$A,0))," ")</f>
        <v xml:space="preserve"> </v>
      </c>
      <c r="J864" s="135" t="str">
        <f>IFERROR(INDEX(القاعدة!J:J,MATCH(ahlamine!A864,القاعدة!$A:$A,0))," ")</f>
        <v xml:space="preserve"> </v>
      </c>
      <c r="K864" s="135" t="str">
        <f>IFERROR(INDEX(القاعدة!L:L,MATCH(ahlamine!A864,القاعدة!$A:$A,0))," ")</f>
        <v xml:space="preserve"> </v>
      </c>
      <c r="L864" s="136" t="str">
        <f t="shared" si="45"/>
        <v/>
      </c>
      <c r="M864" s="31" t="str">
        <f t="shared" si="46"/>
        <v/>
      </c>
      <c r="N864" s="141" t="str">
        <f>IFERROR(RANK(L864,ahlamine31)+COUNTIF($L$10:L864,L864)-1," ")</f>
        <v xml:space="preserve"> </v>
      </c>
      <c r="O864" s="141">
        <v>855</v>
      </c>
      <c r="P864" s="137"/>
    </row>
    <row r="865" spans="1:16" x14ac:dyDescent="0.3">
      <c r="A865" s="140" t="str">
        <f t="shared" si="44"/>
        <v>أهلامين_856</v>
      </c>
      <c r="B865" s="30" t="str">
        <f>C865&amp;"_"&amp;COUNTIF($C$10:$C$10:C865,C865)</f>
        <v xml:space="preserve"> _466</v>
      </c>
      <c r="C865" s="131" t="str">
        <f>IFERROR(INDEX(القاعدة!C:C,MATCH(ahlamine!A865,القاعدة!$A:$A,0))," ")</f>
        <v xml:space="preserve"> </v>
      </c>
      <c r="D865" s="131" t="str">
        <f>IFERROR(INDEX(القاعدة!D:D,MATCH(ahlamine!A865,القاعدة!$A:$A,0))," ")</f>
        <v xml:space="preserve"> </v>
      </c>
      <c r="E865" s="131" t="str">
        <f>IFERROR(INDEX(القاعدة!E:E,MATCH(ahlamine!A865,القاعدة!$A:$A,0))," ")</f>
        <v xml:space="preserve"> </v>
      </c>
      <c r="F865" s="131" t="str">
        <f>IFERROR(INDEX(القاعدة!F:F,MATCH(ahlamine!A865,القاعدة!$A:$A,0))," ")</f>
        <v xml:space="preserve"> </v>
      </c>
      <c r="G865" s="131" t="str">
        <f>IFERROR(INDEX(القاعدة!G:G,MATCH(ahlamine!A865,القاعدة!$A:$A,0))," ")</f>
        <v xml:space="preserve"> </v>
      </c>
      <c r="H865" s="131" t="str">
        <f>IFERROR(INDEX(القاعدة!H:H,MATCH(ahlamine!A865,القاعدة!$A:$A,0))," ")</f>
        <v xml:space="preserve"> </v>
      </c>
      <c r="I865" s="131" t="str">
        <f>IFERROR(INDEX(القاعدة!I:I,MATCH(ahlamine!A865,القاعدة!$A:$A,0))," ")</f>
        <v xml:space="preserve"> </v>
      </c>
      <c r="J865" s="135" t="str">
        <f>IFERROR(INDEX(القاعدة!J:J,MATCH(ahlamine!A865,القاعدة!$A:$A,0))," ")</f>
        <v xml:space="preserve"> </v>
      </c>
      <c r="K865" s="135" t="str">
        <f>IFERROR(INDEX(القاعدة!L:L,MATCH(ahlamine!A865,القاعدة!$A:$A,0))," ")</f>
        <v xml:space="preserve"> </v>
      </c>
      <c r="L865" s="136" t="str">
        <f t="shared" si="45"/>
        <v/>
      </c>
      <c r="M865" s="31" t="str">
        <f t="shared" si="46"/>
        <v/>
      </c>
      <c r="N865" s="141" t="str">
        <f>IFERROR(RANK(L865,ahlamine31)+COUNTIF($L$10:L865,L865)-1," ")</f>
        <v xml:space="preserve"> </v>
      </c>
      <c r="O865" s="141">
        <v>856</v>
      </c>
      <c r="P865" s="137"/>
    </row>
    <row r="866" spans="1:16" x14ac:dyDescent="0.3">
      <c r="A866" s="140" t="str">
        <f t="shared" si="44"/>
        <v>أهلامين_857</v>
      </c>
      <c r="B866" s="30" t="str">
        <f>C866&amp;"_"&amp;COUNTIF($C$10:$C$10:C866,C866)</f>
        <v xml:space="preserve"> _467</v>
      </c>
      <c r="C866" s="131" t="str">
        <f>IFERROR(INDEX(القاعدة!C:C,MATCH(ahlamine!A866,القاعدة!$A:$A,0))," ")</f>
        <v xml:space="preserve"> </v>
      </c>
      <c r="D866" s="131" t="str">
        <f>IFERROR(INDEX(القاعدة!D:D,MATCH(ahlamine!A866,القاعدة!$A:$A,0))," ")</f>
        <v xml:space="preserve"> </v>
      </c>
      <c r="E866" s="131" t="str">
        <f>IFERROR(INDEX(القاعدة!E:E,MATCH(ahlamine!A866,القاعدة!$A:$A,0))," ")</f>
        <v xml:space="preserve"> </v>
      </c>
      <c r="F866" s="131" t="str">
        <f>IFERROR(INDEX(القاعدة!F:F,MATCH(ahlamine!A866,القاعدة!$A:$A,0))," ")</f>
        <v xml:space="preserve"> </v>
      </c>
      <c r="G866" s="131" t="str">
        <f>IFERROR(INDEX(القاعدة!G:G,MATCH(ahlamine!A866,القاعدة!$A:$A,0))," ")</f>
        <v xml:space="preserve"> </v>
      </c>
      <c r="H866" s="131" t="str">
        <f>IFERROR(INDEX(القاعدة!H:H,MATCH(ahlamine!A866,القاعدة!$A:$A,0))," ")</f>
        <v xml:space="preserve"> </v>
      </c>
      <c r="I866" s="131" t="str">
        <f>IFERROR(INDEX(القاعدة!I:I,MATCH(ahlamine!A866,القاعدة!$A:$A,0))," ")</f>
        <v xml:space="preserve"> </v>
      </c>
      <c r="J866" s="135" t="str">
        <f>IFERROR(INDEX(القاعدة!J:J,MATCH(ahlamine!A866,القاعدة!$A:$A,0))," ")</f>
        <v xml:space="preserve"> </v>
      </c>
      <c r="K866" s="135" t="str">
        <f>IFERROR(INDEX(القاعدة!L:L,MATCH(ahlamine!A866,القاعدة!$A:$A,0))," ")</f>
        <v xml:space="preserve"> </v>
      </c>
      <c r="L866" s="136" t="str">
        <f t="shared" si="45"/>
        <v/>
      </c>
      <c r="M866" s="31" t="str">
        <f t="shared" si="46"/>
        <v/>
      </c>
      <c r="N866" s="141" t="str">
        <f>IFERROR(RANK(L866,ahlamine31)+COUNTIF($L$10:L866,L866)-1," ")</f>
        <v xml:space="preserve"> </v>
      </c>
      <c r="O866" s="141">
        <v>857</v>
      </c>
      <c r="P866" s="137"/>
    </row>
    <row r="867" spans="1:16" x14ac:dyDescent="0.3">
      <c r="A867" s="140" t="str">
        <f t="shared" si="44"/>
        <v>أهلامين_858</v>
      </c>
      <c r="B867" s="30" t="str">
        <f>C867&amp;"_"&amp;COUNTIF($C$10:$C$10:C867,C867)</f>
        <v xml:space="preserve"> _468</v>
      </c>
      <c r="C867" s="131" t="str">
        <f>IFERROR(INDEX(القاعدة!C:C,MATCH(ahlamine!A867,القاعدة!$A:$A,0))," ")</f>
        <v xml:space="preserve"> </v>
      </c>
      <c r="D867" s="131" t="str">
        <f>IFERROR(INDEX(القاعدة!D:D,MATCH(ahlamine!A867,القاعدة!$A:$A,0))," ")</f>
        <v xml:space="preserve"> </v>
      </c>
      <c r="E867" s="131" t="str">
        <f>IFERROR(INDEX(القاعدة!E:E,MATCH(ahlamine!A867,القاعدة!$A:$A,0))," ")</f>
        <v xml:space="preserve"> </v>
      </c>
      <c r="F867" s="131" t="str">
        <f>IFERROR(INDEX(القاعدة!F:F,MATCH(ahlamine!A867,القاعدة!$A:$A,0))," ")</f>
        <v xml:space="preserve"> </v>
      </c>
      <c r="G867" s="131" t="str">
        <f>IFERROR(INDEX(القاعدة!G:G,MATCH(ahlamine!A867,القاعدة!$A:$A,0))," ")</f>
        <v xml:space="preserve"> </v>
      </c>
      <c r="H867" s="131" t="str">
        <f>IFERROR(INDEX(القاعدة!H:H,MATCH(ahlamine!A867,القاعدة!$A:$A,0))," ")</f>
        <v xml:space="preserve"> </v>
      </c>
      <c r="I867" s="131" t="str">
        <f>IFERROR(INDEX(القاعدة!I:I,MATCH(ahlamine!A867,القاعدة!$A:$A,0))," ")</f>
        <v xml:space="preserve"> </v>
      </c>
      <c r="J867" s="135" t="str">
        <f>IFERROR(INDEX(القاعدة!J:J,MATCH(ahlamine!A867,القاعدة!$A:$A,0))," ")</f>
        <v xml:space="preserve"> </v>
      </c>
      <c r="K867" s="135" t="str">
        <f>IFERROR(INDEX(القاعدة!L:L,MATCH(ahlamine!A867,القاعدة!$A:$A,0))," ")</f>
        <v xml:space="preserve"> </v>
      </c>
      <c r="L867" s="136" t="str">
        <f t="shared" si="45"/>
        <v/>
      </c>
      <c r="M867" s="31" t="str">
        <f t="shared" si="46"/>
        <v/>
      </c>
      <c r="N867" s="141" t="str">
        <f>IFERROR(RANK(L867,ahlamine31)+COUNTIF($L$10:L867,L867)-1," ")</f>
        <v xml:space="preserve"> </v>
      </c>
      <c r="O867" s="141">
        <v>858</v>
      </c>
      <c r="P867" s="137"/>
    </row>
    <row r="868" spans="1:16" x14ac:dyDescent="0.3">
      <c r="A868" s="140" t="str">
        <f t="shared" si="44"/>
        <v>أهلامين_859</v>
      </c>
      <c r="B868" s="30" t="str">
        <f>C868&amp;"_"&amp;COUNTIF($C$10:$C$10:C868,C868)</f>
        <v xml:space="preserve"> _469</v>
      </c>
      <c r="C868" s="131" t="str">
        <f>IFERROR(INDEX(القاعدة!C:C,MATCH(ahlamine!A868,القاعدة!$A:$A,0))," ")</f>
        <v xml:space="preserve"> </v>
      </c>
      <c r="D868" s="131" t="str">
        <f>IFERROR(INDEX(القاعدة!D:D,MATCH(ahlamine!A868,القاعدة!$A:$A,0))," ")</f>
        <v xml:space="preserve"> </v>
      </c>
      <c r="E868" s="131" t="str">
        <f>IFERROR(INDEX(القاعدة!E:E,MATCH(ahlamine!A868,القاعدة!$A:$A,0))," ")</f>
        <v xml:space="preserve"> </v>
      </c>
      <c r="F868" s="131" t="str">
        <f>IFERROR(INDEX(القاعدة!F:F,MATCH(ahlamine!A868,القاعدة!$A:$A,0))," ")</f>
        <v xml:space="preserve"> </v>
      </c>
      <c r="G868" s="131" t="str">
        <f>IFERROR(INDEX(القاعدة!G:G,MATCH(ahlamine!A868,القاعدة!$A:$A,0))," ")</f>
        <v xml:space="preserve"> </v>
      </c>
      <c r="H868" s="131" t="str">
        <f>IFERROR(INDEX(القاعدة!H:H,MATCH(ahlamine!A868,القاعدة!$A:$A,0))," ")</f>
        <v xml:space="preserve"> </v>
      </c>
      <c r="I868" s="131" t="str">
        <f>IFERROR(INDEX(القاعدة!I:I,MATCH(ahlamine!A868,القاعدة!$A:$A,0))," ")</f>
        <v xml:space="preserve"> </v>
      </c>
      <c r="J868" s="135" t="str">
        <f>IFERROR(INDEX(القاعدة!J:J,MATCH(ahlamine!A868,القاعدة!$A:$A,0))," ")</f>
        <v xml:space="preserve"> </v>
      </c>
      <c r="K868" s="135" t="str">
        <f>IFERROR(INDEX(القاعدة!L:L,MATCH(ahlamine!A868,القاعدة!$A:$A,0))," ")</f>
        <v xml:space="preserve"> </v>
      </c>
      <c r="L868" s="136" t="str">
        <f t="shared" si="45"/>
        <v/>
      </c>
      <c r="M868" s="31" t="str">
        <f t="shared" si="46"/>
        <v/>
      </c>
      <c r="N868" s="141" t="str">
        <f>IFERROR(RANK(L868,ahlamine31)+COUNTIF($L$10:L868,L868)-1," ")</f>
        <v xml:space="preserve"> </v>
      </c>
      <c r="O868" s="141">
        <v>859</v>
      </c>
      <c r="P868" s="137"/>
    </row>
    <row r="869" spans="1:16" x14ac:dyDescent="0.3">
      <c r="A869" s="140" t="str">
        <f t="shared" si="44"/>
        <v>أهلامين_860</v>
      </c>
      <c r="B869" s="30" t="str">
        <f>C869&amp;"_"&amp;COUNTIF($C$10:$C$10:C869,C869)</f>
        <v xml:space="preserve"> _470</v>
      </c>
      <c r="C869" s="131" t="str">
        <f>IFERROR(INDEX(القاعدة!C:C,MATCH(ahlamine!A869,القاعدة!$A:$A,0))," ")</f>
        <v xml:space="preserve"> </v>
      </c>
      <c r="D869" s="131" t="str">
        <f>IFERROR(INDEX(القاعدة!D:D,MATCH(ahlamine!A869,القاعدة!$A:$A,0))," ")</f>
        <v xml:space="preserve"> </v>
      </c>
      <c r="E869" s="131" t="str">
        <f>IFERROR(INDEX(القاعدة!E:E,MATCH(ahlamine!A869,القاعدة!$A:$A,0))," ")</f>
        <v xml:space="preserve"> </v>
      </c>
      <c r="F869" s="131" t="str">
        <f>IFERROR(INDEX(القاعدة!F:F,MATCH(ahlamine!A869,القاعدة!$A:$A,0))," ")</f>
        <v xml:space="preserve"> </v>
      </c>
      <c r="G869" s="131" t="str">
        <f>IFERROR(INDEX(القاعدة!G:G,MATCH(ahlamine!A869,القاعدة!$A:$A,0))," ")</f>
        <v xml:space="preserve"> </v>
      </c>
      <c r="H869" s="131" t="str">
        <f>IFERROR(INDEX(القاعدة!H:H,MATCH(ahlamine!A869,القاعدة!$A:$A,0))," ")</f>
        <v xml:space="preserve"> </v>
      </c>
      <c r="I869" s="131" t="str">
        <f>IFERROR(INDEX(القاعدة!I:I,MATCH(ahlamine!A869,القاعدة!$A:$A,0))," ")</f>
        <v xml:space="preserve"> </v>
      </c>
      <c r="J869" s="135" t="str">
        <f>IFERROR(INDEX(القاعدة!J:J,MATCH(ahlamine!A869,القاعدة!$A:$A,0))," ")</f>
        <v xml:space="preserve"> </v>
      </c>
      <c r="K869" s="135" t="str">
        <f>IFERROR(INDEX(القاعدة!L:L,MATCH(ahlamine!A869,القاعدة!$A:$A,0))," ")</f>
        <v xml:space="preserve"> </v>
      </c>
      <c r="L869" s="136" t="str">
        <f t="shared" si="45"/>
        <v/>
      </c>
      <c r="M869" s="31" t="str">
        <f t="shared" si="46"/>
        <v/>
      </c>
      <c r="N869" s="141" t="str">
        <f>IFERROR(RANK(L869,ahlamine31)+COUNTIF($L$10:L869,L869)-1," ")</f>
        <v xml:space="preserve"> </v>
      </c>
      <c r="O869" s="141">
        <v>860</v>
      </c>
      <c r="P869" s="137"/>
    </row>
    <row r="870" spans="1:16" x14ac:dyDescent="0.3">
      <c r="A870" s="140" t="str">
        <f t="shared" si="44"/>
        <v>أهلامين_861</v>
      </c>
      <c r="B870" s="30" t="str">
        <f>C870&amp;"_"&amp;COUNTIF($C$10:$C$10:C870,C870)</f>
        <v xml:space="preserve"> _471</v>
      </c>
      <c r="C870" s="131" t="str">
        <f>IFERROR(INDEX(القاعدة!C:C,MATCH(ahlamine!A870,القاعدة!$A:$A,0))," ")</f>
        <v xml:space="preserve"> </v>
      </c>
      <c r="D870" s="131" t="str">
        <f>IFERROR(INDEX(القاعدة!D:D,MATCH(ahlamine!A870,القاعدة!$A:$A,0))," ")</f>
        <v xml:space="preserve"> </v>
      </c>
      <c r="E870" s="131" t="str">
        <f>IFERROR(INDEX(القاعدة!E:E,MATCH(ahlamine!A870,القاعدة!$A:$A,0))," ")</f>
        <v xml:space="preserve"> </v>
      </c>
      <c r="F870" s="131" t="str">
        <f>IFERROR(INDEX(القاعدة!F:F,MATCH(ahlamine!A870,القاعدة!$A:$A,0))," ")</f>
        <v xml:space="preserve"> </v>
      </c>
      <c r="G870" s="131" t="str">
        <f>IFERROR(INDEX(القاعدة!G:G,MATCH(ahlamine!A870,القاعدة!$A:$A,0))," ")</f>
        <v xml:space="preserve"> </v>
      </c>
      <c r="H870" s="131" t="str">
        <f>IFERROR(INDEX(القاعدة!H:H,MATCH(ahlamine!A870,القاعدة!$A:$A,0))," ")</f>
        <v xml:space="preserve"> </v>
      </c>
      <c r="I870" s="131" t="str">
        <f>IFERROR(INDEX(القاعدة!I:I,MATCH(ahlamine!A870,القاعدة!$A:$A,0))," ")</f>
        <v xml:space="preserve"> </v>
      </c>
      <c r="J870" s="135" t="str">
        <f>IFERROR(INDEX(القاعدة!J:J,MATCH(ahlamine!A870,القاعدة!$A:$A,0))," ")</f>
        <v xml:space="preserve"> </v>
      </c>
      <c r="K870" s="135" t="str">
        <f>IFERROR(INDEX(القاعدة!L:L,MATCH(ahlamine!A870,القاعدة!$A:$A,0))," ")</f>
        <v xml:space="preserve"> </v>
      </c>
      <c r="L870" s="136" t="str">
        <f t="shared" si="45"/>
        <v/>
      </c>
      <c r="M870" s="31" t="str">
        <f t="shared" si="46"/>
        <v/>
      </c>
      <c r="N870" s="141" t="str">
        <f>IFERROR(RANK(L870,ahlamine31)+COUNTIF($L$10:L870,L870)-1," ")</f>
        <v xml:space="preserve"> </v>
      </c>
      <c r="O870" s="141">
        <v>861</v>
      </c>
      <c r="P870" s="137"/>
    </row>
    <row r="871" spans="1:16" x14ac:dyDescent="0.3">
      <c r="A871" s="140" t="str">
        <f t="shared" si="44"/>
        <v>أهلامين_862</v>
      </c>
      <c r="B871" s="30" t="str">
        <f>C871&amp;"_"&amp;COUNTIF($C$10:$C$10:C871,C871)</f>
        <v xml:space="preserve"> _472</v>
      </c>
      <c r="C871" s="131" t="str">
        <f>IFERROR(INDEX(القاعدة!C:C,MATCH(ahlamine!A871,القاعدة!$A:$A,0))," ")</f>
        <v xml:space="preserve"> </v>
      </c>
      <c r="D871" s="131" t="str">
        <f>IFERROR(INDEX(القاعدة!D:D,MATCH(ahlamine!A871,القاعدة!$A:$A,0))," ")</f>
        <v xml:space="preserve"> </v>
      </c>
      <c r="E871" s="131" t="str">
        <f>IFERROR(INDEX(القاعدة!E:E,MATCH(ahlamine!A871,القاعدة!$A:$A,0))," ")</f>
        <v xml:space="preserve"> </v>
      </c>
      <c r="F871" s="131" t="str">
        <f>IFERROR(INDEX(القاعدة!F:F,MATCH(ahlamine!A871,القاعدة!$A:$A,0))," ")</f>
        <v xml:space="preserve"> </v>
      </c>
      <c r="G871" s="131" t="str">
        <f>IFERROR(INDEX(القاعدة!G:G,MATCH(ahlamine!A871,القاعدة!$A:$A,0))," ")</f>
        <v xml:space="preserve"> </v>
      </c>
      <c r="H871" s="131" t="str">
        <f>IFERROR(INDEX(القاعدة!H:H,MATCH(ahlamine!A871,القاعدة!$A:$A,0))," ")</f>
        <v xml:space="preserve"> </v>
      </c>
      <c r="I871" s="131" t="str">
        <f>IFERROR(INDEX(القاعدة!I:I,MATCH(ahlamine!A871,القاعدة!$A:$A,0))," ")</f>
        <v xml:space="preserve"> </v>
      </c>
      <c r="J871" s="135" t="str">
        <f>IFERROR(INDEX(القاعدة!J:J,MATCH(ahlamine!A871,القاعدة!$A:$A,0))," ")</f>
        <v xml:space="preserve"> </v>
      </c>
      <c r="K871" s="135" t="str">
        <f>IFERROR(INDEX(القاعدة!L:L,MATCH(ahlamine!A871,القاعدة!$A:$A,0))," ")</f>
        <v xml:space="preserve"> </v>
      </c>
      <c r="L871" s="136" t="str">
        <f t="shared" si="45"/>
        <v/>
      </c>
      <c r="M871" s="31" t="str">
        <f t="shared" si="46"/>
        <v/>
      </c>
      <c r="N871" s="141" t="str">
        <f>IFERROR(RANK(L871,ahlamine31)+COUNTIF($L$10:L871,L871)-1," ")</f>
        <v xml:space="preserve"> </v>
      </c>
      <c r="O871" s="141">
        <v>862</v>
      </c>
      <c r="P871" s="137"/>
    </row>
    <row r="872" spans="1:16" x14ac:dyDescent="0.3">
      <c r="A872" s="140" t="str">
        <f t="shared" si="44"/>
        <v>أهلامين_863</v>
      </c>
      <c r="B872" s="30" t="str">
        <f>C872&amp;"_"&amp;COUNTIF($C$10:$C$10:C872,C872)</f>
        <v xml:space="preserve"> _473</v>
      </c>
      <c r="C872" s="131" t="str">
        <f>IFERROR(INDEX(القاعدة!C:C,MATCH(ahlamine!A872,القاعدة!$A:$A,0))," ")</f>
        <v xml:space="preserve"> </v>
      </c>
      <c r="D872" s="131" t="str">
        <f>IFERROR(INDEX(القاعدة!D:D,MATCH(ahlamine!A872,القاعدة!$A:$A,0))," ")</f>
        <v xml:space="preserve"> </v>
      </c>
      <c r="E872" s="131" t="str">
        <f>IFERROR(INDEX(القاعدة!E:E,MATCH(ahlamine!A872,القاعدة!$A:$A,0))," ")</f>
        <v xml:space="preserve"> </v>
      </c>
      <c r="F872" s="131" t="str">
        <f>IFERROR(INDEX(القاعدة!F:F,MATCH(ahlamine!A872,القاعدة!$A:$A,0))," ")</f>
        <v xml:space="preserve"> </v>
      </c>
      <c r="G872" s="131" t="str">
        <f>IFERROR(INDEX(القاعدة!G:G,MATCH(ahlamine!A872,القاعدة!$A:$A,0))," ")</f>
        <v xml:space="preserve"> </v>
      </c>
      <c r="H872" s="131" t="str">
        <f>IFERROR(INDEX(القاعدة!H:H,MATCH(ahlamine!A872,القاعدة!$A:$A,0))," ")</f>
        <v xml:space="preserve"> </v>
      </c>
      <c r="I872" s="131" t="str">
        <f>IFERROR(INDEX(القاعدة!I:I,MATCH(ahlamine!A872,القاعدة!$A:$A,0))," ")</f>
        <v xml:space="preserve"> </v>
      </c>
      <c r="J872" s="135" t="str">
        <f>IFERROR(INDEX(القاعدة!J:J,MATCH(ahlamine!A872,القاعدة!$A:$A,0))," ")</f>
        <v xml:space="preserve"> </v>
      </c>
      <c r="K872" s="135" t="str">
        <f>IFERROR(INDEX(القاعدة!L:L,MATCH(ahlamine!A872,القاعدة!$A:$A,0))," ")</f>
        <v xml:space="preserve"> </v>
      </c>
      <c r="L872" s="136" t="str">
        <f t="shared" si="45"/>
        <v/>
      </c>
      <c r="M872" s="31" t="str">
        <f t="shared" si="46"/>
        <v/>
      </c>
      <c r="N872" s="141" t="str">
        <f>IFERROR(RANK(L872,ahlamine31)+COUNTIF($L$10:L872,L872)-1," ")</f>
        <v xml:space="preserve"> </v>
      </c>
      <c r="O872" s="141">
        <v>863</v>
      </c>
      <c r="P872" s="137"/>
    </row>
    <row r="873" spans="1:16" x14ac:dyDescent="0.3">
      <c r="A873" s="140" t="str">
        <f t="shared" si="44"/>
        <v>أهلامين_864</v>
      </c>
      <c r="B873" s="30" t="str">
        <f>C873&amp;"_"&amp;COUNTIF($C$10:$C$10:C873,C873)</f>
        <v xml:space="preserve"> _474</v>
      </c>
      <c r="C873" s="131" t="str">
        <f>IFERROR(INDEX(القاعدة!C:C,MATCH(ahlamine!A873,القاعدة!$A:$A,0))," ")</f>
        <v xml:space="preserve"> </v>
      </c>
      <c r="D873" s="131" t="str">
        <f>IFERROR(INDEX(القاعدة!D:D,MATCH(ahlamine!A873,القاعدة!$A:$A,0))," ")</f>
        <v xml:space="preserve"> </v>
      </c>
      <c r="E873" s="131" t="str">
        <f>IFERROR(INDEX(القاعدة!E:E,MATCH(ahlamine!A873,القاعدة!$A:$A,0))," ")</f>
        <v xml:space="preserve"> </v>
      </c>
      <c r="F873" s="131" t="str">
        <f>IFERROR(INDEX(القاعدة!F:F,MATCH(ahlamine!A873,القاعدة!$A:$A,0))," ")</f>
        <v xml:space="preserve"> </v>
      </c>
      <c r="G873" s="131" t="str">
        <f>IFERROR(INDEX(القاعدة!G:G,MATCH(ahlamine!A873,القاعدة!$A:$A,0))," ")</f>
        <v xml:space="preserve"> </v>
      </c>
      <c r="H873" s="131" t="str">
        <f>IFERROR(INDEX(القاعدة!H:H,MATCH(ahlamine!A873,القاعدة!$A:$A,0))," ")</f>
        <v xml:space="preserve"> </v>
      </c>
      <c r="I873" s="131" t="str">
        <f>IFERROR(INDEX(القاعدة!I:I,MATCH(ahlamine!A873,القاعدة!$A:$A,0))," ")</f>
        <v xml:space="preserve"> </v>
      </c>
      <c r="J873" s="135" t="str">
        <f>IFERROR(INDEX(القاعدة!J:J,MATCH(ahlamine!A873,القاعدة!$A:$A,0))," ")</f>
        <v xml:space="preserve"> </v>
      </c>
      <c r="K873" s="135" t="str">
        <f>IFERROR(INDEX(القاعدة!L:L,MATCH(ahlamine!A873,القاعدة!$A:$A,0))," ")</f>
        <v xml:space="preserve"> </v>
      </c>
      <c r="L873" s="136" t="str">
        <f t="shared" si="45"/>
        <v/>
      </c>
      <c r="M873" s="31" t="str">
        <f t="shared" si="46"/>
        <v/>
      </c>
      <c r="N873" s="141" t="str">
        <f>IFERROR(RANK(L873,ahlamine31)+COUNTIF($L$10:L873,L873)-1," ")</f>
        <v xml:space="preserve"> </v>
      </c>
      <c r="O873" s="141">
        <v>864</v>
      </c>
      <c r="P873" s="137"/>
    </row>
    <row r="874" spans="1:16" x14ac:dyDescent="0.3">
      <c r="A874" s="140" t="str">
        <f t="shared" si="44"/>
        <v>أهلامين_865</v>
      </c>
      <c r="B874" s="30" t="str">
        <f>C874&amp;"_"&amp;COUNTIF($C$10:$C$10:C874,C874)</f>
        <v xml:space="preserve"> _475</v>
      </c>
      <c r="C874" s="131" t="str">
        <f>IFERROR(INDEX(القاعدة!C:C,MATCH(ahlamine!A874,القاعدة!$A:$A,0))," ")</f>
        <v xml:space="preserve"> </v>
      </c>
      <c r="D874" s="131" t="str">
        <f>IFERROR(INDEX(القاعدة!D:D,MATCH(ahlamine!A874,القاعدة!$A:$A,0))," ")</f>
        <v xml:space="preserve"> </v>
      </c>
      <c r="E874" s="131" t="str">
        <f>IFERROR(INDEX(القاعدة!E:E,MATCH(ahlamine!A874,القاعدة!$A:$A,0))," ")</f>
        <v xml:space="preserve"> </v>
      </c>
      <c r="F874" s="131" t="str">
        <f>IFERROR(INDEX(القاعدة!F:F,MATCH(ahlamine!A874,القاعدة!$A:$A,0))," ")</f>
        <v xml:space="preserve"> </v>
      </c>
      <c r="G874" s="131" t="str">
        <f>IFERROR(INDEX(القاعدة!G:G,MATCH(ahlamine!A874,القاعدة!$A:$A,0))," ")</f>
        <v xml:space="preserve"> </v>
      </c>
      <c r="H874" s="131" t="str">
        <f>IFERROR(INDEX(القاعدة!H:H,MATCH(ahlamine!A874,القاعدة!$A:$A,0))," ")</f>
        <v xml:space="preserve"> </v>
      </c>
      <c r="I874" s="131" t="str">
        <f>IFERROR(INDEX(القاعدة!I:I,MATCH(ahlamine!A874,القاعدة!$A:$A,0))," ")</f>
        <v xml:space="preserve"> </v>
      </c>
      <c r="J874" s="135" t="str">
        <f>IFERROR(INDEX(القاعدة!J:J,MATCH(ahlamine!A874,القاعدة!$A:$A,0))," ")</f>
        <v xml:space="preserve"> </v>
      </c>
      <c r="K874" s="135" t="str">
        <f>IFERROR(INDEX(القاعدة!L:L,MATCH(ahlamine!A874,القاعدة!$A:$A,0))," ")</f>
        <v xml:space="preserve"> </v>
      </c>
      <c r="L874" s="136" t="str">
        <f t="shared" si="45"/>
        <v/>
      </c>
      <c r="M874" s="31" t="str">
        <f t="shared" si="46"/>
        <v/>
      </c>
      <c r="N874" s="141" t="str">
        <f>IFERROR(RANK(L874,ahlamine31)+COUNTIF($L$10:L874,L874)-1," ")</f>
        <v xml:space="preserve"> </v>
      </c>
      <c r="O874" s="141">
        <v>865</v>
      </c>
      <c r="P874" s="137"/>
    </row>
    <row r="875" spans="1:16" x14ac:dyDescent="0.3">
      <c r="A875" s="140" t="str">
        <f t="shared" si="44"/>
        <v>أهلامين_866</v>
      </c>
      <c r="B875" s="30" t="str">
        <f>C875&amp;"_"&amp;COUNTIF($C$10:$C$10:C875,C875)</f>
        <v xml:space="preserve"> _476</v>
      </c>
      <c r="C875" s="131" t="str">
        <f>IFERROR(INDEX(القاعدة!C:C,MATCH(ahlamine!A875,القاعدة!$A:$A,0))," ")</f>
        <v xml:space="preserve"> </v>
      </c>
      <c r="D875" s="131" t="str">
        <f>IFERROR(INDEX(القاعدة!D:D,MATCH(ahlamine!A875,القاعدة!$A:$A,0))," ")</f>
        <v xml:space="preserve"> </v>
      </c>
      <c r="E875" s="131" t="str">
        <f>IFERROR(INDEX(القاعدة!E:E,MATCH(ahlamine!A875,القاعدة!$A:$A,0))," ")</f>
        <v xml:space="preserve"> </v>
      </c>
      <c r="F875" s="131" t="str">
        <f>IFERROR(INDEX(القاعدة!F:F,MATCH(ahlamine!A875,القاعدة!$A:$A,0))," ")</f>
        <v xml:space="preserve"> </v>
      </c>
      <c r="G875" s="131" t="str">
        <f>IFERROR(INDEX(القاعدة!G:G,MATCH(ahlamine!A875,القاعدة!$A:$A,0))," ")</f>
        <v xml:space="preserve"> </v>
      </c>
      <c r="H875" s="131" t="str">
        <f>IFERROR(INDEX(القاعدة!H:H,MATCH(ahlamine!A875,القاعدة!$A:$A,0))," ")</f>
        <v xml:space="preserve"> </v>
      </c>
      <c r="I875" s="131" t="str">
        <f>IFERROR(INDEX(القاعدة!I:I,MATCH(ahlamine!A875,القاعدة!$A:$A,0))," ")</f>
        <v xml:space="preserve"> </v>
      </c>
      <c r="J875" s="135" t="str">
        <f>IFERROR(INDEX(القاعدة!J:J,MATCH(ahlamine!A875,القاعدة!$A:$A,0))," ")</f>
        <v xml:space="preserve"> </v>
      </c>
      <c r="K875" s="135" t="str">
        <f>IFERROR(INDEX(القاعدة!L:L,MATCH(ahlamine!A875,القاعدة!$A:$A,0))," ")</f>
        <v xml:space="preserve"> </v>
      </c>
      <c r="L875" s="136" t="str">
        <f t="shared" si="45"/>
        <v/>
      </c>
      <c r="M875" s="31" t="str">
        <f t="shared" si="46"/>
        <v/>
      </c>
      <c r="N875" s="141" t="str">
        <f>IFERROR(RANK(L875,ahlamine31)+COUNTIF($L$10:L875,L875)-1," ")</f>
        <v xml:space="preserve"> </v>
      </c>
      <c r="O875" s="141">
        <v>866</v>
      </c>
      <c r="P875" s="137"/>
    </row>
    <row r="876" spans="1:16" x14ac:dyDescent="0.3">
      <c r="A876" s="140" t="str">
        <f t="shared" si="44"/>
        <v>أهلامين_867</v>
      </c>
      <c r="B876" s="30" t="str">
        <f>C876&amp;"_"&amp;COUNTIF($C$10:$C$10:C876,C876)</f>
        <v xml:space="preserve"> _477</v>
      </c>
      <c r="C876" s="131" t="str">
        <f>IFERROR(INDEX(القاعدة!C:C,MATCH(ahlamine!A876,القاعدة!$A:$A,0))," ")</f>
        <v xml:space="preserve"> </v>
      </c>
      <c r="D876" s="131" t="str">
        <f>IFERROR(INDEX(القاعدة!D:D,MATCH(ahlamine!A876,القاعدة!$A:$A,0))," ")</f>
        <v xml:space="preserve"> </v>
      </c>
      <c r="E876" s="131" t="str">
        <f>IFERROR(INDEX(القاعدة!E:E,MATCH(ahlamine!A876,القاعدة!$A:$A,0))," ")</f>
        <v xml:space="preserve"> </v>
      </c>
      <c r="F876" s="131" t="str">
        <f>IFERROR(INDEX(القاعدة!F:F,MATCH(ahlamine!A876,القاعدة!$A:$A,0))," ")</f>
        <v xml:space="preserve"> </v>
      </c>
      <c r="G876" s="131" t="str">
        <f>IFERROR(INDEX(القاعدة!G:G,MATCH(ahlamine!A876,القاعدة!$A:$A,0))," ")</f>
        <v xml:space="preserve"> </v>
      </c>
      <c r="H876" s="131" t="str">
        <f>IFERROR(INDEX(القاعدة!H:H,MATCH(ahlamine!A876,القاعدة!$A:$A,0))," ")</f>
        <v xml:space="preserve"> </v>
      </c>
      <c r="I876" s="131" t="str">
        <f>IFERROR(INDEX(القاعدة!I:I,MATCH(ahlamine!A876,القاعدة!$A:$A,0))," ")</f>
        <v xml:space="preserve"> </v>
      </c>
      <c r="J876" s="135" t="str">
        <f>IFERROR(INDEX(القاعدة!J:J,MATCH(ahlamine!A876,القاعدة!$A:$A,0))," ")</f>
        <v xml:space="preserve"> </v>
      </c>
      <c r="K876" s="135" t="str">
        <f>IFERROR(INDEX(القاعدة!L:L,MATCH(ahlamine!A876,القاعدة!$A:$A,0))," ")</f>
        <v xml:space="preserve"> </v>
      </c>
      <c r="L876" s="136" t="str">
        <f t="shared" si="45"/>
        <v/>
      </c>
      <c r="M876" s="31" t="str">
        <f t="shared" si="46"/>
        <v/>
      </c>
      <c r="N876" s="141" t="str">
        <f>IFERROR(RANK(L876,ahlamine31)+COUNTIF($L$10:L876,L876)-1," ")</f>
        <v xml:space="preserve"> </v>
      </c>
      <c r="O876" s="141">
        <v>867</v>
      </c>
      <c r="P876" s="137"/>
    </row>
    <row r="877" spans="1:16" x14ac:dyDescent="0.3">
      <c r="A877" s="140" t="str">
        <f t="shared" si="44"/>
        <v>أهلامين_868</v>
      </c>
      <c r="B877" s="30" t="str">
        <f>C877&amp;"_"&amp;COUNTIF($C$10:$C$10:C877,C877)</f>
        <v xml:space="preserve"> _478</v>
      </c>
      <c r="C877" s="131" t="str">
        <f>IFERROR(INDEX(القاعدة!C:C,MATCH(ahlamine!A877,القاعدة!$A:$A,0))," ")</f>
        <v xml:space="preserve"> </v>
      </c>
      <c r="D877" s="131" t="str">
        <f>IFERROR(INDEX(القاعدة!D:D,MATCH(ahlamine!A877,القاعدة!$A:$A,0))," ")</f>
        <v xml:space="preserve"> </v>
      </c>
      <c r="E877" s="131" t="str">
        <f>IFERROR(INDEX(القاعدة!E:E,MATCH(ahlamine!A877,القاعدة!$A:$A,0))," ")</f>
        <v xml:space="preserve"> </v>
      </c>
      <c r="F877" s="131" t="str">
        <f>IFERROR(INDEX(القاعدة!F:F,MATCH(ahlamine!A877,القاعدة!$A:$A,0))," ")</f>
        <v xml:space="preserve"> </v>
      </c>
      <c r="G877" s="131" t="str">
        <f>IFERROR(INDEX(القاعدة!G:G,MATCH(ahlamine!A877,القاعدة!$A:$A,0))," ")</f>
        <v xml:space="preserve"> </v>
      </c>
      <c r="H877" s="131" t="str">
        <f>IFERROR(INDEX(القاعدة!H:H,MATCH(ahlamine!A877,القاعدة!$A:$A,0))," ")</f>
        <v xml:space="preserve"> </v>
      </c>
      <c r="I877" s="131" t="str">
        <f>IFERROR(INDEX(القاعدة!I:I,MATCH(ahlamine!A877,القاعدة!$A:$A,0))," ")</f>
        <v xml:space="preserve"> </v>
      </c>
      <c r="J877" s="135" t="str">
        <f>IFERROR(INDEX(القاعدة!J:J,MATCH(ahlamine!A877,القاعدة!$A:$A,0))," ")</f>
        <v xml:space="preserve"> </v>
      </c>
      <c r="K877" s="135" t="str">
        <f>IFERROR(INDEX(القاعدة!L:L,MATCH(ahlamine!A877,القاعدة!$A:$A,0))," ")</f>
        <v xml:space="preserve"> </v>
      </c>
      <c r="L877" s="136" t="str">
        <f t="shared" si="45"/>
        <v/>
      </c>
      <c r="M877" s="31" t="str">
        <f t="shared" si="46"/>
        <v/>
      </c>
      <c r="N877" s="141" t="str">
        <f>IFERROR(RANK(L877,ahlamine31)+COUNTIF($L$10:L877,L877)-1," ")</f>
        <v xml:space="preserve"> </v>
      </c>
      <c r="O877" s="141">
        <v>868</v>
      </c>
      <c r="P877" s="137"/>
    </row>
    <row r="878" spans="1:16" x14ac:dyDescent="0.3">
      <c r="A878" s="140" t="str">
        <f t="shared" si="44"/>
        <v>أهلامين_869</v>
      </c>
      <c r="B878" s="30" t="str">
        <f>C878&amp;"_"&amp;COUNTIF($C$10:$C$10:C878,C878)</f>
        <v xml:space="preserve"> _479</v>
      </c>
      <c r="C878" s="131" t="str">
        <f>IFERROR(INDEX(القاعدة!C:C,MATCH(ahlamine!A878,القاعدة!$A:$A,0))," ")</f>
        <v xml:space="preserve"> </v>
      </c>
      <c r="D878" s="131" t="str">
        <f>IFERROR(INDEX(القاعدة!D:D,MATCH(ahlamine!A878,القاعدة!$A:$A,0))," ")</f>
        <v xml:space="preserve"> </v>
      </c>
      <c r="E878" s="131" t="str">
        <f>IFERROR(INDEX(القاعدة!E:E,MATCH(ahlamine!A878,القاعدة!$A:$A,0))," ")</f>
        <v xml:space="preserve"> </v>
      </c>
      <c r="F878" s="131" t="str">
        <f>IFERROR(INDEX(القاعدة!F:F,MATCH(ahlamine!A878,القاعدة!$A:$A,0))," ")</f>
        <v xml:space="preserve"> </v>
      </c>
      <c r="G878" s="131" t="str">
        <f>IFERROR(INDEX(القاعدة!G:G,MATCH(ahlamine!A878,القاعدة!$A:$A,0))," ")</f>
        <v xml:space="preserve"> </v>
      </c>
      <c r="H878" s="131" t="str">
        <f>IFERROR(INDEX(القاعدة!H:H,MATCH(ahlamine!A878,القاعدة!$A:$A,0))," ")</f>
        <v xml:space="preserve"> </v>
      </c>
      <c r="I878" s="131" t="str">
        <f>IFERROR(INDEX(القاعدة!I:I,MATCH(ahlamine!A878,القاعدة!$A:$A,0))," ")</f>
        <v xml:space="preserve"> </v>
      </c>
      <c r="J878" s="135" t="str">
        <f>IFERROR(INDEX(القاعدة!J:J,MATCH(ahlamine!A878,القاعدة!$A:$A,0))," ")</f>
        <v xml:space="preserve"> </v>
      </c>
      <c r="K878" s="135" t="str">
        <f>IFERROR(INDEX(القاعدة!L:L,MATCH(ahlamine!A878,القاعدة!$A:$A,0))," ")</f>
        <v xml:space="preserve"> </v>
      </c>
      <c r="L878" s="136" t="str">
        <f t="shared" si="45"/>
        <v/>
      </c>
      <c r="M878" s="31" t="str">
        <f t="shared" si="46"/>
        <v/>
      </c>
      <c r="N878" s="141" t="str">
        <f>IFERROR(RANK(L878,ahlamine31)+COUNTIF($L$10:L878,L878)-1," ")</f>
        <v xml:space="preserve"> </v>
      </c>
      <c r="O878" s="141">
        <v>869</v>
      </c>
      <c r="P878" s="137"/>
    </row>
    <row r="879" spans="1:16" x14ac:dyDescent="0.3">
      <c r="A879" s="140" t="str">
        <f t="shared" si="44"/>
        <v>أهلامين_870</v>
      </c>
      <c r="B879" s="30" t="str">
        <f>C879&amp;"_"&amp;COUNTIF($C$10:$C$10:C879,C879)</f>
        <v xml:space="preserve"> _480</v>
      </c>
      <c r="C879" s="131" t="str">
        <f>IFERROR(INDEX(القاعدة!C:C,MATCH(ahlamine!A879,القاعدة!$A:$A,0))," ")</f>
        <v xml:space="preserve"> </v>
      </c>
      <c r="D879" s="131" t="str">
        <f>IFERROR(INDEX(القاعدة!D:D,MATCH(ahlamine!A879,القاعدة!$A:$A,0))," ")</f>
        <v xml:space="preserve"> </v>
      </c>
      <c r="E879" s="131" t="str">
        <f>IFERROR(INDEX(القاعدة!E:E,MATCH(ahlamine!A879,القاعدة!$A:$A,0))," ")</f>
        <v xml:space="preserve"> </v>
      </c>
      <c r="F879" s="131" t="str">
        <f>IFERROR(INDEX(القاعدة!F:F,MATCH(ahlamine!A879,القاعدة!$A:$A,0))," ")</f>
        <v xml:space="preserve"> </v>
      </c>
      <c r="G879" s="131" t="str">
        <f>IFERROR(INDEX(القاعدة!G:G,MATCH(ahlamine!A879,القاعدة!$A:$A,0))," ")</f>
        <v xml:space="preserve"> </v>
      </c>
      <c r="H879" s="131" t="str">
        <f>IFERROR(INDEX(القاعدة!H:H,MATCH(ahlamine!A879,القاعدة!$A:$A,0))," ")</f>
        <v xml:space="preserve"> </v>
      </c>
      <c r="I879" s="131" t="str">
        <f>IFERROR(INDEX(القاعدة!I:I,MATCH(ahlamine!A879,القاعدة!$A:$A,0))," ")</f>
        <v xml:space="preserve"> </v>
      </c>
      <c r="J879" s="135" t="str">
        <f>IFERROR(INDEX(القاعدة!J:J,MATCH(ahlamine!A879,القاعدة!$A:$A,0))," ")</f>
        <v xml:space="preserve"> </v>
      </c>
      <c r="K879" s="135" t="str">
        <f>IFERROR(INDEX(القاعدة!L:L,MATCH(ahlamine!A879,القاعدة!$A:$A,0))," ")</f>
        <v xml:space="preserve"> </v>
      </c>
      <c r="L879" s="136" t="str">
        <f t="shared" si="45"/>
        <v/>
      </c>
      <c r="M879" s="31" t="str">
        <f t="shared" si="46"/>
        <v/>
      </c>
      <c r="N879" s="141" t="str">
        <f>IFERROR(RANK(L879,ahlamine31)+COUNTIF($L$10:L879,L879)-1," ")</f>
        <v xml:space="preserve"> </v>
      </c>
      <c r="O879" s="141">
        <v>870</v>
      </c>
      <c r="P879" s="137"/>
    </row>
    <row r="880" spans="1:16" x14ac:dyDescent="0.3">
      <c r="A880" s="140" t="str">
        <f t="shared" si="44"/>
        <v>أهلامين_871</v>
      </c>
      <c r="B880" s="30" t="str">
        <f>C880&amp;"_"&amp;COUNTIF($C$10:$C$10:C880,C880)</f>
        <v xml:space="preserve"> _481</v>
      </c>
      <c r="C880" s="131" t="str">
        <f>IFERROR(INDEX(القاعدة!C:C,MATCH(ahlamine!A880,القاعدة!$A:$A,0))," ")</f>
        <v xml:space="preserve"> </v>
      </c>
      <c r="D880" s="131" t="str">
        <f>IFERROR(INDEX(القاعدة!D:D,MATCH(ahlamine!A880,القاعدة!$A:$A,0))," ")</f>
        <v xml:space="preserve"> </v>
      </c>
      <c r="E880" s="131" t="str">
        <f>IFERROR(INDEX(القاعدة!E:E,MATCH(ahlamine!A880,القاعدة!$A:$A,0))," ")</f>
        <v xml:space="preserve"> </v>
      </c>
      <c r="F880" s="131" t="str">
        <f>IFERROR(INDEX(القاعدة!F:F,MATCH(ahlamine!A880,القاعدة!$A:$A,0))," ")</f>
        <v xml:space="preserve"> </v>
      </c>
      <c r="G880" s="131" t="str">
        <f>IFERROR(INDEX(القاعدة!G:G,MATCH(ahlamine!A880,القاعدة!$A:$A,0))," ")</f>
        <v xml:space="preserve"> </v>
      </c>
      <c r="H880" s="131" t="str">
        <f>IFERROR(INDEX(القاعدة!H:H,MATCH(ahlamine!A880,القاعدة!$A:$A,0))," ")</f>
        <v xml:space="preserve"> </v>
      </c>
      <c r="I880" s="131" t="str">
        <f>IFERROR(INDEX(القاعدة!I:I,MATCH(ahlamine!A880,القاعدة!$A:$A,0))," ")</f>
        <v xml:space="preserve"> </v>
      </c>
      <c r="J880" s="135" t="str">
        <f>IFERROR(INDEX(القاعدة!J:J,MATCH(ahlamine!A880,القاعدة!$A:$A,0))," ")</f>
        <v xml:space="preserve"> </v>
      </c>
      <c r="K880" s="135" t="str">
        <f>IFERROR(INDEX(القاعدة!L:L,MATCH(ahlamine!A880,القاعدة!$A:$A,0))," ")</f>
        <v xml:space="preserve"> </v>
      </c>
      <c r="L880" s="136" t="str">
        <f t="shared" si="45"/>
        <v/>
      </c>
      <c r="M880" s="31" t="str">
        <f t="shared" si="46"/>
        <v/>
      </c>
      <c r="N880" s="141" t="str">
        <f>IFERROR(RANK(L880,ahlamine31)+COUNTIF($L$10:L880,L880)-1," ")</f>
        <v xml:space="preserve"> </v>
      </c>
      <c r="O880" s="141">
        <v>871</v>
      </c>
      <c r="P880" s="137"/>
    </row>
    <row r="881" spans="1:16" x14ac:dyDescent="0.3">
      <c r="A881" s="140" t="str">
        <f t="shared" si="44"/>
        <v>أهلامين_872</v>
      </c>
      <c r="B881" s="30" t="str">
        <f>C881&amp;"_"&amp;COUNTIF($C$10:$C$10:C881,C881)</f>
        <v xml:space="preserve"> _482</v>
      </c>
      <c r="C881" s="131" t="str">
        <f>IFERROR(INDEX(القاعدة!C:C,MATCH(ahlamine!A881,القاعدة!$A:$A,0))," ")</f>
        <v xml:space="preserve"> </v>
      </c>
      <c r="D881" s="131" t="str">
        <f>IFERROR(INDEX(القاعدة!D:D,MATCH(ahlamine!A881,القاعدة!$A:$A,0))," ")</f>
        <v xml:space="preserve"> </v>
      </c>
      <c r="E881" s="131" t="str">
        <f>IFERROR(INDEX(القاعدة!E:E,MATCH(ahlamine!A881,القاعدة!$A:$A,0))," ")</f>
        <v xml:space="preserve"> </v>
      </c>
      <c r="F881" s="131" t="str">
        <f>IFERROR(INDEX(القاعدة!F:F,MATCH(ahlamine!A881,القاعدة!$A:$A,0))," ")</f>
        <v xml:space="preserve"> </v>
      </c>
      <c r="G881" s="131" t="str">
        <f>IFERROR(INDEX(القاعدة!G:G,MATCH(ahlamine!A881,القاعدة!$A:$A,0))," ")</f>
        <v xml:space="preserve"> </v>
      </c>
      <c r="H881" s="131" t="str">
        <f>IFERROR(INDEX(القاعدة!H:H,MATCH(ahlamine!A881,القاعدة!$A:$A,0))," ")</f>
        <v xml:space="preserve"> </v>
      </c>
      <c r="I881" s="131" t="str">
        <f>IFERROR(INDEX(القاعدة!I:I,MATCH(ahlamine!A881,القاعدة!$A:$A,0))," ")</f>
        <v xml:space="preserve"> </v>
      </c>
      <c r="J881" s="135" t="str">
        <f>IFERROR(INDEX(القاعدة!J:J,MATCH(ahlamine!A881,القاعدة!$A:$A,0))," ")</f>
        <v xml:space="preserve"> </v>
      </c>
      <c r="K881" s="135" t="str">
        <f>IFERROR(INDEX(القاعدة!L:L,MATCH(ahlamine!A881,القاعدة!$A:$A,0))," ")</f>
        <v xml:space="preserve"> </v>
      </c>
      <c r="L881" s="136" t="str">
        <f t="shared" si="45"/>
        <v/>
      </c>
      <c r="M881" s="31" t="str">
        <f t="shared" si="46"/>
        <v/>
      </c>
      <c r="N881" s="141" t="str">
        <f>IFERROR(RANK(L881,ahlamine31)+COUNTIF($L$10:L881,L881)-1," ")</f>
        <v xml:space="preserve"> </v>
      </c>
      <c r="O881" s="141">
        <v>872</v>
      </c>
      <c r="P881" s="137"/>
    </row>
    <row r="882" spans="1:16" x14ac:dyDescent="0.3">
      <c r="A882" s="140" t="str">
        <f t="shared" si="44"/>
        <v>أهلامين_873</v>
      </c>
      <c r="B882" s="30" t="str">
        <f>C882&amp;"_"&amp;COUNTIF($C$10:$C$10:C882,C882)</f>
        <v xml:space="preserve"> _483</v>
      </c>
      <c r="C882" s="131" t="str">
        <f>IFERROR(INDEX(القاعدة!C:C,MATCH(ahlamine!A882,القاعدة!$A:$A,0))," ")</f>
        <v xml:space="preserve"> </v>
      </c>
      <c r="D882" s="131" t="str">
        <f>IFERROR(INDEX(القاعدة!D:D,MATCH(ahlamine!A882,القاعدة!$A:$A,0))," ")</f>
        <v xml:space="preserve"> </v>
      </c>
      <c r="E882" s="131" t="str">
        <f>IFERROR(INDEX(القاعدة!E:E,MATCH(ahlamine!A882,القاعدة!$A:$A,0))," ")</f>
        <v xml:space="preserve"> </v>
      </c>
      <c r="F882" s="131" t="str">
        <f>IFERROR(INDEX(القاعدة!F:F,MATCH(ahlamine!A882,القاعدة!$A:$A,0))," ")</f>
        <v xml:space="preserve"> </v>
      </c>
      <c r="G882" s="131" t="str">
        <f>IFERROR(INDEX(القاعدة!G:G,MATCH(ahlamine!A882,القاعدة!$A:$A,0))," ")</f>
        <v xml:space="preserve"> </v>
      </c>
      <c r="H882" s="131" t="str">
        <f>IFERROR(INDEX(القاعدة!H:H,MATCH(ahlamine!A882,القاعدة!$A:$A,0))," ")</f>
        <v xml:space="preserve"> </v>
      </c>
      <c r="I882" s="131" t="str">
        <f>IFERROR(INDEX(القاعدة!I:I,MATCH(ahlamine!A882,القاعدة!$A:$A,0))," ")</f>
        <v xml:space="preserve"> </v>
      </c>
      <c r="J882" s="135" t="str">
        <f>IFERROR(INDEX(القاعدة!J:J,MATCH(ahlamine!A882,القاعدة!$A:$A,0))," ")</f>
        <v xml:space="preserve"> </v>
      </c>
      <c r="K882" s="135" t="str">
        <f>IFERROR(INDEX(القاعدة!L:L,MATCH(ahlamine!A882,القاعدة!$A:$A,0))," ")</f>
        <v xml:space="preserve"> </v>
      </c>
      <c r="L882" s="136" t="str">
        <f t="shared" si="45"/>
        <v/>
      </c>
      <c r="M882" s="31" t="str">
        <f t="shared" si="46"/>
        <v/>
      </c>
      <c r="N882" s="141" t="str">
        <f>IFERROR(RANK(L882,ahlamine31)+COUNTIF($L$10:L882,L882)-1," ")</f>
        <v xml:space="preserve"> </v>
      </c>
      <c r="O882" s="141">
        <v>873</v>
      </c>
      <c r="P882" s="137"/>
    </row>
    <row r="883" spans="1:16" x14ac:dyDescent="0.3">
      <c r="A883" s="140" t="str">
        <f t="shared" si="44"/>
        <v>أهلامين_874</v>
      </c>
      <c r="B883" s="30" t="str">
        <f>C883&amp;"_"&amp;COUNTIF($C$10:$C$10:C883,C883)</f>
        <v xml:space="preserve"> _484</v>
      </c>
      <c r="C883" s="131" t="str">
        <f>IFERROR(INDEX(القاعدة!C:C,MATCH(ahlamine!A883,القاعدة!$A:$A,0))," ")</f>
        <v xml:space="preserve"> </v>
      </c>
      <c r="D883" s="131" t="str">
        <f>IFERROR(INDEX(القاعدة!D:D,MATCH(ahlamine!A883,القاعدة!$A:$A,0))," ")</f>
        <v xml:space="preserve"> </v>
      </c>
      <c r="E883" s="131" t="str">
        <f>IFERROR(INDEX(القاعدة!E:E,MATCH(ahlamine!A883,القاعدة!$A:$A,0))," ")</f>
        <v xml:space="preserve"> </v>
      </c>
      <c r="F883" s="131" t="str">
        <f>IFERROR(INDEX(القاعدة!F:F,MATCH(ahlamine!A883,القاعدة!$A:$A,0))," ")</f>
        <v xml:space="preserve"> </v>
      </c>
      <c r="G883" s="131" t="str">
        <f>IFERROR(INDEX(القاعدة!G:G,MATCH(ahlamine!A883,القاعدة!$A:$A,0))," ")</f>
        <v xml:space="preserve"> </v>
      </c>
      <c r="H883" s="131" t="str">
        <f>IFERROR(INDEX(القاعدة!H:H,MATCH(ahlamine!A883,القاعدة!$A:$A,0))," ")</f>
        <v xml:space="preserve"> </v>
      </c>
      <c r="I883" s="131" t="str">
        <f>IFERROR(INDEX(القاعدة!I:I,MATCH(ahlamine!A883,القاعدة!$A:$A,0))," ")</f>
        <v xml:space="preserve"> </v>
      </c>
      <c r="J883" s="135" t="str">
        <f>IFERROR(INDEX(القاعدة!J:J,MATCH(ahlamine!A883,القاعدة!$A:$A,0))," ")</f>
        <v xml:space="preserve"> </v>
      </c>
      <c r="K883" s="135" t="str">
        <f>IFERROR(INDEX(القاعدة!L:L,MATCH(ahlamine!A883,القاعدة!$A:$A,0))," ")</f>
        <v xml:space="preserve"> </v>
      </c>
      <c r="L883" s="136" t="str">
        <f t="shared" si="45"/>
        <v/>
      </c>
      <c r="M883" s="31" t="str">
        <f t="shared" si="46"/>
        <v/>
      </c>
      <c r="N883" s="141" t="str">
        <f>IFERROR(RANK(L883,ahlamine31)+COUNTIF($L$10:L883,L883)-1," ")</f>
        <v xml:space="preserve"> </v>
      </c>
      <c r="O883" s="141">
        <v>874</v>
      </c>
      <c r="P883" s="137"/>
    </row>
    <row r="884" spans="1:16" x14ac:dyDescent="0.3">
      <c r="A884" s="140" t="str">
        <f t="shared" si="44"/>
        <v>أهلامين_875</v>
      </c>
      <c r="B884" s="30" t="str">
        <f>C884&amp;"_"&amp;COUNTIF($C$10:$C$10:C884,C884)</f>
        <v xml:space="preserve"> _485</v>
      </c>
      <c r="C884" s="131" t="str">
        <f>IFERROR(INDEX(القاعدة!C:C,MATCH(ahlamine!A884,القاعدة!$A:$A,0))," ")</f>
        <v xml:space="preserve"> </v>
      </c>
      <c r="D884" s="131" t="str">
        <f>IFERROR(INDEX(القاعدة!D:D,MATCH(ahlamine!A884,القاعدة!$A:$A,0))," ")</f>
        <v xml:space="preserve"> </v>
      </c>
      <c r="E884" s="131" t="str">
        <f>IFERROR(INDEX(القاعدة!E:E,MATCH(ahlamine!A884,القاعدة!$A:$A,0))," ")</f>
        <v xml:space="preserve"> </v>
      </c>
      <c r="F884" s="131" t="str">
        <f>IFERROR(INDEX(القاعدة!F:F,MATCH(ahlamine!A884,القاعدة!$A:$A,0))," ")</f>
        <v xml:space="preserve"> </v>
      </c>
      <c r="G884" s="131" t="str">
        <f>IFERROR(INDEX(القاعدة!G:G,MATCH(ahlamine!A884,القاعدة!$A:$A,0))," ")</f>
        <v xml:space="preserve"> </v>
      </c>
      <c r="H884" s="131" t="str">
        <f>IFERROR(INDEX(القاعدة!H:H,MATCH(ahlamine!A884,القاعدة!$A:$A,0))," ")</f>
        <v xml:space="preserve"> </v>
      </c>
      <c r="I884" s="131" t="str">
        <f>IFERROR(INDEX(القاعدة!I:I,MATCH(ahlamine!A884,القاعدة!$A:$A,0))," ")</f>
        <v xml:space="preserve"> </v>
      </c>
      <c r="J884" s="135" t="str">
        <f>IFERROR(INDEX(القاعدة!J:J,MATCH(ahlamine!A884,القاعدة!$A:$A,0))," ")</f>
        <v xml:space="preserve"> </v>
      </c>
      <c r="K884" s="135" t="str">
        <f>IFERROR(INDEX(القاعدة!L:L,MATCH(ahlamine!A884,القاعدة!$A:$A,0))," ")</f>
        <v xml:space="preserve"> </v>
      </c>
      <c r="L884" s="136" t="str">
        <f t="shared" si="45"/>
        <v/>
      </c>
      <c r="M884" s="31" t="str">
        <f t="shared" si="46"/>
        <v/>
      </c>
      <c r="N884" s="141" t="str">
        <f>IFERROR(RANK(L884,ahlamine31)+COUNTIF($L$10:L884,L884)-1," ")</f>
        <v xml:space="preserve"> </v>
      </c>
      <c r="O884" s="141">
        <v>875</v>
      </c>
      <c r="P884" s="137"/>
    </row>
    <row r="885" spans="1:16" x14ac:dyDescent="0.3">
      <c r="A885" s="140" t="str">
        <f t="shared" si="44"/>
        <v>أهلامين_876</v>
      </c>
      <c r="B885" s="30" t="str">
        <f>C885&amp;"_"&amp;COUNTIF($C$10:$C$10:C885,C885)</f>
        <v xml:space="preserve"> _486</v>
      </c>
      <c r="C885" s="131" t="str">
        <f>IFERROR(INDEX(القاعدة!C:C,MATCH(ahlamine!A885,القاعدة!$A:$A,0))," ")</f>
        <v xml:space="preserve"> </v>
      </c>
      <c r="D885" s="131" t="str">
        <f>IFERROR(INDEX(القاعدة!D:D,MATCH(ahlamine!A885,القاعدة!$A:$A,0))," ")</f>
        <v xml:space="preserve"> </v>
      </c>
      <c r="E885" s="131" t="str">
        <f>IFERROR(INDEX(القاعدة!E:E,MATCH(ahlamine!A885,القاعدة!$A:$A,0))," ")</f>
        <v xml:space="preserve"> </v>
      </c>
      <c r="F885" s="131" t="str">
        <f>IFERROR(INDEX(القاعدة!F:F,MATCH(ahlamine!A885,القاعدة!$A:$A,0))," ")</f>
        <v xml:space="preserve"> </v>
      </c>
      <c r="G885" s="131" t="str">
        <f>IFERROR(INDEX(القاعدة!G:G,MATCH(ahlamine!A885,القاعدة!$A:$A,0))," ")</f>
        <v xml:space="preserve"> </v>
      </c>
      <c r="H885" s="131" t="str">
        <f>IFERROR(INDEX(القاعدة!H:H,MATCH(ahlamine!A885,القاعدة!$A:$A,0))," ")</f>
        <v xml:space="preserve"> </v>
      </c>
      <c r="I885" s="131" t="str">
        <f>IFERROR(INDEX(القاعدة!I:I,MATCH(ahlamine!A885,القاعدة!$A:$A,0))," ")</f>
        <v xml:space="preserve"> </v>
      </c>
      <c r="J885" s="135" t="str">
        <f>IFERROR(INDEX(القاعدة!J:J,MATCH(ahlamine!A885,القاعدة!$A:$A,0))," ")</f>
        <v xml:space="preserve"> </v>
      </c>
      <c r="K885" s="135" t="str">
        <f>IFERROR(INDEX(القاعدة!L:L,MATCH(ahlamine!A885,القاعدة!$A:$A,0))," ")</f>
        <v xml:space="preserve"> </v>
      </c>
      <c r="L885" s="136" t="str">
        <f t="shared" si="45"/>
        <v/>
      </c>
      <c r="M885" s="31" t="str">
        <f t="shared" si="46"/>
        <v/>
      </c>
      <c r="N885" s="141" t="str">
        <f>IFERROR(RANK(L885,ahlamine31)+COUNTIF($L$10:L885,L885)-1," ")</f>
        <v xml:space="preserve"> </v>
      </c>
      <c r="O885" s="141">
        <v>876</v>
      </c>
      <c r="P885" s="137"/>
    </row>
    <row r="886" spans="1:16" x14ac:dyDescent="0.3">
      <c r="A886" s="140" t="str">
        <f t="shared" si="44"/>
        <v>أهلامين_877</v>
      </c>
      <c r="B886" s="30" t="str">
        <f>C886&amp;"_"&amp;COUNTIF($C$10:$C$10:C886,C886)</f>
        <v xml:space="preserve"> _487</v>
      </c>
      <c r="C886" s="131" t="str">
        <f>IFERROR(INDEX(القاعدة!C:C,MATCH(ahlamine!A886,القاعدة!$A:$A,0))," ")</f>
        <v xml:space="preserve"> </v>
      </c>
      <c r="D886" s="131" t="str">
        <f>IFERROR(INDEX(القاعدة!D:D,MATCH(ahlamine!A886,القاعدة!$A:$A,0))," ")</f>
        <v xml:space="preserve"> </v>
      </c>
      <c r="E886" s="131" t="str">
        <f>IFERROR(INDEX(القاعدة!E:E,MATCH(ahlamine!A886,القاعدة!$A:$A,0))," ")</f>
        <v xml:space="preserve"> </v>
      </c>
      <c r="F886" s="131" t="str">
        <f>IFERROR(INDEX(القاعدة!F:F,MATCH(ahlamine!A886,القاعدة!$A:$A,0))," ")</f>
        <v xml:space="preserve"> </v>
      </c>
      <c r="G886" s="131" t="str">
        <f>IFERROR(INDEX(القاعدة!G:G,MATCH(ahlamine!A886,القاعدة!$A:$A,0))," ")</f>
        <v xml:space="preserve"> </v>
      </c>
      <c r="H886" s="131" t="str">
        <f>IFERROR(INDEX(القاعدة!H:H,MATCH(ahlamine!A886,القاعدة!$A:$A,0))," ")</f>
        <v xml:space="preserve"> </v>
      </c>
      <c r="I886" s="131" t="str">
        <f>IFERROR(INDEX(القاعدة!I:I,MATCH(ahlamine!A886,القاعدة!$A:$A,0))," ")</f>
        <v xml:space="preserve"> </v>
      </c>
      <c r="J886" s="135" t="str">
        <f>IFERROR(INDEX(القاعدة!J:J,MATCH(ahlamine!A886,القاعدة!$A:$A,0))," ")</f>
        <v xml:space="preserve"> </v>
      </c>
      <c r="K886" s="135" t="str">
        <f>IFERROR(INDEX(القاعدة!L:L,MATCH(ahlamine!A886,القاعدة!$A:$A,0))," ")</f>
        <v xml:space="preserve"> </v>
      </c>
      <c r="L886" s="136" t="str">
        <f t="shared" si="45"/>
        <v/>
      </c>
      <c r="M886" s="31" t="str">
        <f t="shared" si="46"/>
        <v/>
      </c>
      <c r="N886" s="141" t="str">
        <f>IFERROR(RANK(L886,ahlamine31)+COUNTIF($L$10:L886,L886)-1," ")</f>
        <v xml:space="preserve"> </v>
      </c>
      <c r="O886" s="141">
        <v>877</v>
      </c>
      <c r="P886" s="137"/>
    </row>
    <row r="887" spans="1:16" x14ac:dyDescent="0.3">
      <c r="A887" s="140" t="str">
        <f t="shared" si="44"/>
        <v>أهلامين_878</v>
      </c>
      <c r="B887" s="30" t="str">
        <f>C887&amp;"_"&amp;COUNTIF($C$10:$C$10:C887,C887)</f>
        <v xml:space="preserve"> _488</v>
      </c>
      <c r="C887" s="131" t="str">
        <f>IFERROR(INDEX(القاعدة!C:C,MATCH(ahlamine!A887,القاعدة!$A:$A,0))," ")</f>
        <v xml:space="preserve"> </v>
      </c>
      <c r="D887" s="131" t="str">
        <f>IFERROR(INDEX(القاعدة!D:D,MATCH(ahlamine!A887,القاعدة!$A:$A,0))," ")</f>
        <v xml:space="preserve"> </v>
      </c>
      <c r="E887" s="131" t="str">
        <f>IFERROR(INDEX(القاعدة!E:E,MATCH(ahlamine!A887,القاعدة!$A:$A,0))," ")</f>
        <v xml:space="preserve"> </v>
      </c>
      <c r="F887" s="131" t="str">
        <f>IFERROR(INDEX(القاعدة!F:F,MATCH(ahlamine!A887,القاعدة!$A:$A,0))," ")</f>
        <v xml:space="preserve"> </v>
      </c>
      <c r="G887" s="131" t="str">
        <f>IFERROR(INDEX(القاعدة!G:G,MATCH(ahlamine!A887,القاعدة!$A:$A,0))," ")</f>
        <v xml:space="preserve"> </v>
      </c>
      <c r="H887" s="131" t="str">
        <f>IFERROR(INDEX(القاعدة!H:H,MATCH(ahlamine!A887,القاعدة!$A:$A,0))," ")</f>
        <v xml:space="preserve"> </v>
      </c>
      <c r="I887" s="131" t="str">
        <f>IFERROR(INDEX(القاعدة!I:I,MATCH(ahlamine!A887,القاعدة!$A:$A,0))," ")</f>
        <v xml:space="preserve"> </v>
      </c>
      <c r="J887" s="135" t="str">
        <f>IFERROR(INDEX(القاعدة!J:J,MATCH(ahlamine!A887,القاعدة!$A:$A,0))," ")</f>
        <v xml:space="preserve"> </v>
      </c>
      <c r="K887" s="135" t="str">
        <f>IFERROR(INDEX(القاعدة!L:L,MATCH(ahlamine!A887,القاعدة!$A:$A,0))," ")</f>
        <v xml:space="preserve"> </v>
      </c>
      <c r="L887" s="136" t="str">
        <f t="shared" si="45"/>
        <v/>
      </c>
      <c r="M887" s="31" t="str">
        <f t="shared" si="46"/>
        <v/>
      </c>
      <c r="N887" s="141" t="str">
        <f>IFERROR(RANK(L887,ahlamine31)+COUNTIF($L$10:L887,L887)-1," ")</f>
        <v xml:space="preserve"> </v>
      </c>
      <c r="O887" s="141">
        <v>878</v>
      </c>
      <c r="P887" s="137"/>
    </row>
    <row r="888" spans="1:16" x14ac:dyDescent="0.3">
      <c r="A888" s="140" t="str">
        <f t="shared" si="44"/>
        <v>أهلامين_879</v>
      </c>
      <c r="B888" s="30" t="str">
        <f>C888&amp;"_"&amp;COUNTIF($C$10:$C$10:C888,C888)</f>
        <v xml:space="preserve"> _489</v>
      </c>
      <c r="C888" s="131" t="str">
        <f>IFERROR(INDEX(القاعدة!C:C,MATCH(ahlamine!A888,القاعدة!$A:$A,0))," ")</f>
        <v xml:space="preserve"> </v>
      </c>
      <c r="D888" s="131" t="str">
        <f>IFERROR(INDEX(القاعدة!D:D,MATCH(ahlamine!A888,القاعدة!$A:$A,0))," ")</f>
        <v xml:space="preserve"> </v>
      </c>
      <c r="E888" s="131" t="str">
        <f>IFERROR(INDEX(القاعدة!E:E,MATCH(ahlamine!A888,القاعدة!$A:$A,0))," ")</f>
        <v xml:space="preserve"> </v>
      </c>
      <c r="F888" s="131" t="str">
        <f>IFERROR(INDEX(القاعدة!F:F,MATCH(ahlamine!A888,القاعدة!$A:$A,0))," ")</f>
        <v xml:space="preserve"> </v>
      </c>
      <c r="G888" s="131" t="str">
        <f>IFERROR(INDEX(القاعدة!G:G,MATCH(ahlamine!A888,القاعدة!$A:$A,0))," ")</f>
        <v xml:space="preserve"> </v>
      </c>
      <c r="H888" s="131" t="str">
        <f>IFERROR(INDEX(القاعدة!H:H,MATCH(ahlamine!A888,القاعدة!$A:$A,0))," ")</f>
        <v xml:space="preserve"> </v>
      </c>
      <c r="I888" s="131" t="str">
        <f>IFERROR(INDEX(القاعدة!I:I,MATCH(ahlamine!A888,القاعدة!$A:$A,0))," ")</f>
        <v xml:space="preserve"> </v>
      </c>
      <c r="J888" s="135" t="str">
        <f>IFERROR(INDEX(القاعدة!J:J,MATCH(ahlamine!A888,القاعدة!$A:$A,0))," ")</f>
        <v xml:space="preserve"> </v>
      </c>
      <c r="K888" s="135" t="str">
        <f>IFERROR(INDEX(القاعدة!L:L,MATCH(ahlamine!A888,القاعدة!$A:$A,0))," ")</f>
        <v xml:space="preserve"> </v>
      </c>
      <c r="L888" s="136" t="str">
        <f t="shared" si="45"/>
        <v/>
      </c>
      <c r="M888" s="31" t="str">
        <f t="shared" si="46"/>
        <v/>
      </c>
      <c r="N888" s="141" t="str">
        <f>IFERROR(RANK(L888,ahlamine31)+COUNTIF($L$10:L888,L888)-1," ")</f>
        <v xml:space="preserve"> </v>
      </c>
      <c r="O888" s="141">
        <v>879</v>
      </c>
      <c r="P888" s="137"/>
    </row>
    <row r="889" spans="1:16" x14ac:dyDescent="0.3">
      <c r="A889" s="140" t="str">
        <f t="shared" si="44"/>
        <v>أهلامين_880</v>
      </c>
      <c r="B889" s="30" t="str">
        <f>C889&amp;"_"&amp;COUNTIF($C$10:$C$10:C889,C889)</f>
        <v xml:space="preserve"> _490</v>
      </c>
      <c r="C889" s="131" t="str">
        <f>IFERROR(INDEX(القاعدة!C:C,MATCH(ahlamine!A889,القاعدة!$A:$A,0))," ")</f>
        <v xml:space="preserve"> </v>
      </c>
      <c r="D889" s="131" t="str">
        <f>IFERROR(INDEX(القاعدة!D:D,MATCH(ahlamine!A889,القاعدة!$A:$A,0))," ")</f>
        <v xml:space="preserve"> </v>
      </c>
      <c r="E889" s="131" t="str">
        <f>IFERROR(INDEX(القاعدة!E:E,MATCH(ahlamine!A889,القاعدة!$A:$A,0))," ")</f>
        <v xml:space="preserve"> </v>
      </c>
      <c r="F889" s="131" t="str">
        <f>IFERROR(INDEX(القاعدة!F:F,MATCH(ahlamine!A889,القاعدة!$A:$A,0))," ")</f>
        <v xml:space="preserve"> </v>
      </c>
      <c r="G889" s="131" t="str">
        <f>IFERROR(INDEX(القاعدة!G:G,MATCH(ahlamine!A889,القاعدة!$A:$A,0))," ")</f>
        <v xml:space="preserve"> </v>
      </c>
      <c r="H889" s="131" t="str">
        <f>IFERROR(INDEX(القاعدة!H:H,MATCH(ahlamine!A889,القاعدة!$A:$A,0))," ")</f>
        <v xml:space="preserve"> </v>
      </c>
      <c r="I889" s="131" t="str">
        <f>IFERROR(INDEX(القاعدة!I:I,MATCH(ahlamine!A889,القاعدة!$A:$A,0))," ")</f>
        <v xml:space="preserve"> </v>
      </c>
      <c r="J889" s="135" t="str">
        <f>IFERROR(INDEX(القاعدة!J:J,MATCH(ahlamine!A889,القاعدة!$A:$A,0))," ")</f>
        <v xml:space="preserve"> </v>
      </c>
      <c r="K889" s="135" t="str">
        <f>IFERROR(INDEX(القاعدة!L:L,MATCH(ahlamine!A889,القاعدة!$A:$A,0))," ")</f>
        <v xml:space="preserve"> </v>
      </c>
      <c r="L889" s="136" t="str">
        <f t="shared" si="45"/>
        <v/>
      </c>
      <c r="M889" s="31" t="str">
        <f t="shared" si="46"/>
        <v/>
      </c>
      <c r="N889" s="141" t="str">
        <f>IFERROR(RANK(L889,ahlamine31)+COUNTIF($L$10:L889,L889)-1," ")</f>
        <v xml:space="preserve"> </v>
      </c>
      <c r="O889" s="141">
        <v>880</v>
      </c>
      <c r="P889" s="137"/>
    </row>
    <row r="890" spans="1:16" x14ac:dyDescent="0.3">
      <c r="A890" s="140" t="str">
        <f t="shared" si="44"/>
        <v>أهلامين_881</v>
      </c>
      <c r="B890" s="30" t="str">
        <f>C890&amp;"_"&amp;COUNTIF($C$10:$C$10:C890,C890)</f>
        <v xml:space="preserve"> _491</v>
      </c>
      <c r="C890" s="131" t="str">
        <f>IFERROR(INDEX(القاعدة!C:C,MATCH(ahlamine!A890,القاعدة!$A:$A,0))," ")</f>
        <v xml:space="preserve"> </v>
      </c>
      <c r="D890" s="131" t="str">
        <f>IFERROR(INDEX(القاعدة!D:D,MATCH(ahlamine!A890,القاعدة!$A:$A,0))," ")</f>
        <v xml:space="preserve"> </v>
      </c>
      <c r="E890" s="131" t="str">
        <f>IFERROR(INDEX(القاعدة!E:E,MATCH(ahlamine!A890,القاعدة!$A:$A,0))," ")</f>
        <v xml:space="preserve"> </v>
      </c>
      <c r="F890" s="131" t="str">
        <f>IFERROR(INDEX(القاعدة!F:F,MATCH(ahlamine!A890,القاعدة!$A:$A,0))," ")</f>
        <v xml:space="preserve"> </v>
      </c>
      <c r="G890" s="131" t="str">
        <f>IFERROR(INDEX(القاعدة!G:G,MATCH(ahlamine!A890,القاعدة!$A:$A,0))," ")</f>
        <v xml:space="preserve"> </v>
      </c>
      <c r="H890" s="131" t="str">
        <f>IFERROR(INDEX(القاعدة!H:H,MATCH(ahlamine!A890,القاعدة!$A:$A,0))," ")</f>
        <v xml:space="preserve"> </v>
      </c>
      <c r="I890" s="131" t="str">
        <f>IFERROR(INDEX(القاعدة!I:I,MATCH(ahlamine!A890,القاعدة!$A:$A,0))," ")</f>
        <v xml:space="preserve"> </v>
      </c>
      <c r="J890" s="135" t="str">
        <f>IFERROR(INDEX(القاعدة!J:J,MATCH(ahlamine!A890,القاعدة!$A:$A,0))," ")</f>
        <v xml:space="preserve"> </v>
      </c>
      <c r="K890" s="135" t="str">
        <f>IFERROR(INDEX(القاعدة!L:L,MATCH(ahlamine!A890,القاعدة!$A:$A,0))," ")</f>
        <v xml:space="preserve"> </v>
      </c>
      <c r="L890" s="136" t="str">
        <f t="shared" si="45"/>
        <v/>
      </c>
      <c r="M890" s="31" t="str">
        <f t="shared" si="46"/>
        <v/>
      </c>
      <c r="N890" s="141" t="str">
        <f>IFERROR(RANK(L890,ahlamine31)+COUNTIF($L$10:L890,L890)-1," ")</f>
        <v xml:space="preserve"> </v>
      </c>
      <c r="O890" s="141">
        <v>881</v>
      </c>
      <c r="P890" s="137"/>
    </row>
    <row r="891" spans="1:16" x14ac:dyDescent="0.3">
      <c r="A891" s="140" t="str">
        <f t="shared" si="44"/>
        <v>أهلامين_882</v>
      </c>
      <c r="B891" s="30" t="str">
        <f>C891&amp;"_"&amp;COUNTIF($C$10:$C$10:C891,C891)</f>
        <v xml:space="preserve"> _492</v>
      </c>
      <c r="C891" s="131" t="str">
        <f>IFERROR(INDEX(القاعدة!C:C,MATCH(ahlamine!A891,القاعدة!$A:$A,0))," ")</f>
        <v xml:space="preserve"> </v>
      </c>
      <c r="D891" s="131" t="str">
        <f>IFERROR(INDEX(القاعدة!D:D,MATCH(ahlamine!A891,القاعدة!$A:$A,0))," ")</f>
        <v xml:space="preserve"> </v>
      </c>
      <c r="E891" s="131" t="str">
        <f>IFERROR(INDEX(القاعدة!E:E,MATCH(ahlamine!A891,القاعدة!$A:$A,0))," ")</f>
        <v xml:space="preserve"> </v>
      </c>
      <c r="F891" s="131" t="str">
        <f>IFERROR(INDEX(القاعدة!F:F,MATCH(ahlamine!A891,القاعدة!$A:$A,0))," ")</f>
        <v xml:space="preserve"> </v>
      </c>
      <c r="G891" s="131" t="str">
        <f>IFERROR(INDEX(القاعدة!G:G,MATCH(ahlamine!A891,القاعدة!$A:$A,0))," ")</f>
        <v xml:space="preserve"> </v>
      </c>
      <c r="H891" s="131" t="str">
        <f>IFERROR(INDEX(القاعدة!H:H,MATCH(ahlamine!A891,القاعدة!$A:$A,0))," ")</f>
        <v xml:space="preserve"> </v>
      </c>
      <c r="I891" s="131" t="str">
        <f>IFERROR(INDEX(القاعدة!I:I,MATCH(ahlamine!A891,القاعدة!$A:$A,0))," ")</f>
        <v xml:space="preserve"> </v>
      </c>
      <c r="J891" s="135" t="str">
        <f>IFERROR(INDEX(القاعدة!J:J,MATCH(ahlamine!A891,القاعدة!$A:$A,0))," ")</f>
        <v xml:space="preserve"> </v>
      </c>
      <c r="K891" s="135" t="str">
        <f>IFERROR(INDEX(القاعدة!L:L,MATCH(ahlamine!A891,القاعدة!$A:$A,0))," ")</f>
        <v xml:space="preserve"> </v>
      </c>
      <c r="L891" s="136" t="str">
        <f t="shared" si="45"/>
        <v/>
      </c>
      <c r="M891" s="31" t="str">
        <f t="shared" si="46"/>
        <v/>
      </c>
      <c r="N891" s="141" t="str">
        <f>IFERROR(RANK(L891,ahlamine31)+COUNTIF($L$10:L891,L891)-1," ")</f>
        <v xml:space="preserve"> </v>
      </c>
      <c r="O891" s="141">
        <v>882</v>
      </c>
      <c r="P891" s="137"/>
    </row>
    <row r="892" spans="1:16" x14ac:dyDescent="0.3">
      <c r="A892" s="140" t="str">
        <f t="shared" si="44"/>
        <v>أهلامين_883</v>
      </c>
      <c r="B892" s="30" t="str">
        <f>C892&amp;"_"&amp;COUNTIF($C$10:$C$10:C892,C892)</f>
        <v xml:space="preserve"> _493</v>
      </c>
      <c r="C892" s="131" t="str">
        <f>IFERROR(INDEX(القاعدة!C:C,MATCH(ahlamine!A892,القاعدة!$A:$A,0))," ")</f>
        <v xml:space="preserve"> </v>
      </c>
      <c r="D892" s="131" t="str">
        <f>IFERROR(INDEX(القاعدة!D:D,MATCH(ahlamine!A892,القاعدة!$A:$A,0))," ")</f>
        <v xml:space="preserve"> </v>
      </c>
      <c r="E892" s="131" t="str">
        <f>IFERROR(INDEX(القاعدة!E:E,MATCH(ahlamine!A892,القاعدة!$A:$A,0))," ")</f>
        <v xml:space="preserve"> </v>
      </c>
      <c r="F892" s="131" t="str">
        <f>IFERROR(INDEX(القاعدة!F:F,MATCH(ahlamine!A892,القاعدة!$A:$A,0))," ")</f>
        <v xml:space="preserve"> </v>
      </c>
      <c r="G892" s="131" t="str">
        <f>IFERROR(INDEX(القاعدة!G:G,MATCH(ahlamine!A892,القاعدة!$A:$A,0))," ")</f>
        <v xml:space="preserve"> </v>
      </c>
      <c r="H892" s="131" t="str">
        <f>IFERROR(INDEX(القاعدة!H:H,MATCH(ahlamine!A892,القاعدة!$A:$A,0))," ")</f>
        <v xml:space="preserve"> </v>
      </c>
      <c r="I892" s="131" t="str">
        <f>IFERROR(INDEX(القاعدة!I:I,MATCH(ahlamine!A892,القاعدة!$A:$A,0))," ")</f>
        <v xml:space="preserve"> </v>
      </c>
      <c r="J892" s="135" t="str">
        <f>IFERROR(INDEX(القاعدة!J:J,MATCH(ahlamine!A892,القاعدة!$A:$A,0))," ")</f>
        <v xml:space="preserve"> </v>
      </c>
      <c r="K892" s="135" t="str">
        <f>IFERROR(INDEX(القاعدة!L:L,MATCH(ahlamine!A892,القاعدة!$A:$A,0))," ")</f>
        <v xml:space="preserve"> </v>
      </c>
      <c r="L892" s="136" t="str">
        <f t="shared" si="45"/>
        <v/>
      </c>
      <c r="M892" s="31" t="str">
        <f t="shared" si="46"/>
        <v/>
      </c>
      <c r="N892" s="141" t="str">
        <f>IFERROR(RANK(L892,ahlamine31)+COUNTIF($L$10:L892,L892)-1," ")</f>
        <v xml:space="preserve"> </v>
      </c>
      <c r="O892" s="141">
        <v>883</v>
      </c>
      <c r="P892" s="137"/>
    </row>
    <row r="893" spans="1:16" x14ac:dyDescent="0.3">
      <c r="A893" s="140" t="str">
        <f t="shared" si="44"/>
        <v>أهلامين_884</v>
      </c>
      <c r="B893" s="30" t="str">
        <f>C893&amp;"_"&amp;COUNTIF($C$10:$C$10:C893,C893)</f>
        <v xml:space="preserve"> _494</v>
      </c>
      <c r="C893" s="131" t="str">
        <f>IFERROR(INDEX(القاعدة!C:C,MATCH(ahlamine!A893,القاعدة!$A:$A,0))," ")</f>
        <v xml:space="preserve"> </v>
      </c>
      <c r="D893" s="131" t="str">
        <f>IFERROR(INDEX(القاعدة!D:D,MATCH(ahlamine!A893,القاعدة!$A:$A,0))," ")</f>
        <v xml:space="preserve"> </v>
      </c>
      <c r="E893" s="131" t="str">
        <f>IFERROR(INDEX(القاعدة!E:E,MATCH(ahlamine!A893,القاعدة!$A:$A,0))," ")</f>
        <v xml:space="preserve"> </v>
      </c>
      <c r="F893" s="131" t="str">
        <f>IFERROR(INDEX(القاعدة!F:F,MATCH(ahlamine!A893,القاعدة!$A:$A,0))," ")</f>
        <v xml:space="preserve"> </v>
      </c>
      <c r="G893" s="131" t="str">
        <f>IFERROR(INDEX(القاعدة!G:G,MATCH(ahlamine!A893,القاعدة!$A:$A,0))," ")</f>
        <v xml:space="preserve"> </v>
      </c>
      <c r="H893" s="131" t="str">
        <f>IFERROR(INDEX(القاعدة!H:H,MATCH(ahlamine!A893,القاعدة!$A:$A,0))," ")</f>
        <v xml:space="preserve"> </v>
      </c>
      <c r="I893" s="131" t="str">
        <f>IFERROR(INDEX(القاعدة!I:I,MATCH(ahlamine!A893,القاعدة!$A:$A,0))," ")</f>
        <v xml:space="preserve"> </v>
      </c>
      <c r="J893" s="135" t="str">
        <f>IFERROR(INDEX(القاعدة!J:J,MATCH(ahlamine!A893,القاعدة!$A:$A,0))," ")</f>
        <v xml:space="preserve"> </v>
      </c>
      <c r="K893" s="135" t="str">
        <f>IFERROR(INDEX(القاعدة!L:L,MATCH(ahlamine!A893,القاعدة!$A:$A,0))," ")</f>
        <v xml:space="preserve"> </v>
      </c>
      <c r="L893" s="136" t="str">
        <f t="shared" si="45"/>
        <v/>
      </c>
      <c r="M893" s="31" t="str">
        <f t="shared" si="46"/>
        <v/>
      </c>
      <c r="N893" s="141" t="str">
        <f>IFERROR(RANK(L893,ahlamine31)+COUNTIF($L$10:L893,L893)-1," ")</f>
        <v xml:space="preserve"> </v>
      </c>
      <c r="O893" s="141">
        <v>884</v>
      </c>
      <c r="P893" s="137"/>
    </row>
    <row r="894" spans="1:16" x14ac:dyDescent="0.3">
      <c r="A894" s="140" t="str">
        <f t="shared" si="44"/>
        <v>أهلامين_885</v>
      </c>
      <c r="B894" s="30" t="str">
        <f>C894&amp;"_"&amp;COUNTIF($C$10:$C$10:C894,C894)</f>
        <v xml:space="preserve"> _495</v>
      </c>
      <c r="C894" s="131" t="str">
        <f>IFERROR(INDEX(القاعدة!C:C,MATCH(ahlamine!A894,القاعدة!$A:$A,0))," ")</f>
        <v xml:space="preserve"> </v>
      </c>
      <c r="D894" s="131" t="str">
        <f>IFERROR(INDEX(القاعدة!D:D,MATCH(ahlamine!A894,القاعدة!$A:$A,0))," ")</f>
        <v xml:space="preserve"> </v>
      </c>
      <c r="E894" s="131" t="str">
        <f>IFERROR(INDEX(القاعدة!E:E,MATCH(ahlamine!A894,القاعدة!$A:$A,0))," ")</f>
        <v xml:space="preserve"> </v>
      </c>
      <c r="F894" s="131" t="str">
        <f>IFERROR(INDEX(القاعدة!F:F,MATCH(ahlamine!A894,القاعدة!$A:$A,0))," ")</f>
        <v xml:space="preserve"> </v>
      </c>
      <c r="G894" s="131" t="str">
        <f>IFERROR(INDEX(القاعدة!G:G,MATCH(ahlamine!A894,القاعدة!$A:$A,0))," ")</f>
        <v xml:space="preserve"> </v>
      </c>
      <c r="H894" s="131" t="str">
        <f>IFERROR(INDEX(القاعدة!H:H,MATCH(ahlamine!A894,القاعدة!$A:$A,0))," ")</f>
        <v xml:space="preserve"> </v>
      </c>
      <c r="I894" s="131" t="str">
        <f>IFERROR(INDEX(القاعدة!I:I,MATCH(ahlamine!A894,القاعدة!$A:$A,0))," ")</f>
        <v xml:space="preserve"> </v>
      </c>
      <c r="J894" s="135" t="str">
        <f>IFERROR(INDEX(القاعدة!J:J,MATCH(ahlamine!A894,القاعدة!$A:$A,0))," ")</f>
        <v xml:space="preserve"> </v>
      </c>
      <c r="K894" s="135" t="str">
        <f>IFERROR(INDEX(القاعدة!L:L,MATCH(ahlamine!A894,القاعدة!$A:$A,0))," ")</f>
        <v xml:space="preserve"> </v>
      </c>
      <c r="L894" s="136" t="str">
        <f t="shared" si="45"/>
        <v/>
      </c>
      <c r="M894" s="31" t="str">
        <f t="shared" si="46"/>
        <v/>
      </c>
      <c r="N894" s="141" t="str">
        <f>IFERROR(RANK(L894,ahlamine31)+COUNTIF($L$10:L894,L894)-1," ")</f>
        <v xml:space="preserve"> </v>
      </c>
      <c r="O894" s="141">
        <v>885</v>
      </c>
      <c r="P894" s="137"/>
    </row>
    <row r="895" spans="1:16" x14ac:dyDescent="0.3">
      <c r="A895" s="140" t="str">
        <f t="shared" si="44"/>
        <v>أهلامين_886</v>
      </c>
      <c r="B895" s="30" t="str">
        <f>C895&amp;"_"&amp;COUNTIF($C$10:$C$10:C895,C895)</f>
        <v xml:space="preserve"> _496</v>
      </c>
      <c r="C895" s="131" t="str">
        <f>IFERROR(INDEX(القاعدة!C:C,MATCH(ahlamine!A895,القاعدة!$A:$A,0))," ")</f>
        <v xml:space="preserve"> </v>
      </c>
      <c r="D895" s="131" t="str">
        <f>IFERROR(INDEX(القاعدة!D:D,MATCH(ahlamine!A895,القاعدة!$A:$A,0))," ")</f>
        <v xml:space="preserve"> </v>
      </c>
      <c r="E895" s="131" t="str">
        <f>IFERROR(INDEX(القاعدة!E:E,MATCH(ahlamine!A895,القاعدة!$A:$A,0))," ")</f>
        <v xml:space="preserve"> </v>
      </c>
      <c r="F895" s="131" t="str">
        <f>IFERROR(INDEX(القاعدة!F:F,MATCH(ahlamine!A895,القاعدة!$A:$A,0))," ")</f>
        <v xml:space="preserve"> </v>
      </c>
      <c r="G895" s="131" t="str">
        <f>IFERROR(INDEX(القاعدة!G:G,MATCH(ahlamine!A895,القاعدة!$A:$A,0))," ")</f>
        <v xml:space="preserve"> </v>
      </c>
      <c r="H895" s="131" t="str">
        <f>IFERROR(INDEX(القاعدة!H:H,MATCH(ahlamine!A895,القاعدة!$A:$A,0))," ")</f>
        <v xml:space="preserve"> </v>
      </c>
      <c r="I895" s="131" t="str">
        <f>IFERROR(INDEX(القاعدة!I:I,MATCH(ahlamine!A895,القاعدة!$A:$A,0))," ")</f>
        <v xml:space="preserve"> </v>
      </c>
      <c r="J895" s="135" t="str">
        <f>IFERROR(INDEX(القاعدة!J:J,MATCH(ahlamine!A895,القاعدة!$A:$A,0))," ")</f>
        <v xml:space="preserve"> </v>
      </c>
      <c r="K895" s="135" t="str">
        <f>IFERROR(INDEX(القاعدة!L:L,MATCH(ahlamine!A895,القاعدة!$A:$A,0))," ")</f>
        <v xml:space="preserve"> </v>
      </c>
      <c r="L895" s="136" t="str">
        <f t="shared" si="45"/>
        <v/>
      </c>
      <c r="M895" s="31" t="str">
        <f t="shared" si="46"/>
        <v/>
      </c>
      <c r="N895" s="141" t="str">
        <f>IFERROR(RANK(L895,ahlamine31)+COUNTIF($L$10:L895,L895)-1," ")</f>
        <v xml:space="preserve"> </v>
      </c>
      <c r="O895" s="141">
        <v>886</v>
      </c>
      <c r="P895" s="137"/>
    </row>
    <row r="896" spans="1:16" x14ac:dyDescent="0.3">
      <c r="A896" s="140" t="str">
        <f t="shared" si="44"/>
        <v>أهلامين_887</v>
      </c>
      <c r="B896" s="30" t="str">
        <f>C896&amp;"_"&amp;COUNTIF($C$10:$C$10:C896,C896)</f>
        <v xml:space="preserve"> _497</v>
      </c>
      <c r="C896" s="131" t="str">
        <f>IFERROR(INDEX(القاعدة!C:C,MATCH(ahlamine!A896,القاعدة!$A:$A,0))," ")</f>
        <v xml:space="preserve"> </v>
      </c>
      <c r="D896" s="131" t="str">
        <f>IFERROR(INDEX(القاعدة!D:D,MATCH(ahlamine!A896,القاعدة!$A:$A,0))," ")</f>
        <v xml:space="preserve"> </v>
      </c>
      <c r="E896" s="131" t="str">
        <f>IFERROR(INDEX(القاعدة!E:E,MATCH(ahlamine!A896,القاعدة!$A:$A,0))," ")</f>
        <v xml:space="preserve"> </v>
      </c>
      <c r="F896" s="131" t="str">
        <f>IFERROR(INDEX(القاعدة!F:F,MATCH(ahlamine!A896,القاعدة!$A:$A,0))," ")</f>
        <v xml:space="preserve"> </v>
      </c>
      <c r="G896" s="131" t="str">
        <f>IFERROR(INDEX(القاعدة!G:G,MATCH(ahlamine!A896,القاعدة!$A:$A,0))," ")</f>
        <v xml:space="preserve"> </v>
      </c>
      <c r="H896" s="131" t="str">
        <f>IFERROR(INDEX(القاعدة!H:H,MATCH(ahlamine!A896,القاعدة!$A:$A,0))," ")</f>
        <v xml:space="preserve"> </v>
      </c>
      <c r="I896" s="131" t="str">
        <f>IFERROR(INDEX(القاعدة!I:I,MATCH(ahlamine!A896,القاعدة!$A:$A,0))," ")</f>
        <v xml:space="preserve"> </v>
      </c>
      <c r="J896" s="135" t="str">
        <f>IFERROR(INDEX(القاعدة!J:J,MATCH(ahlamine!A896,القاعدة!$A:$A,0))," ")</f>
        <v xml:space="preserve"> </v>
      </c>
      <c r="K896" s="135" t="str">
        <f>IFERROR(INDEX(القاعدة!L:L,MATCH(ahlamine!A896,القاعدة!$A:$A,0))," ")</f>
        <v xml:space="preserve"> </v>
      </c>
      <c r="L896" s="136" t="str">
        <f t="shared" si="45"/>
        <v/>
      </c>
      <c r="M896" s="31" t="str">
        <f t="shared" si="46"/>
        <v/>
      </c>
      <c r="N896" s="141" t="str">
        <f>IFERROR(RANK(L896,ahlamine31)+COUNTIF($L$10:L896,L896)-1," ")</f>
        <v xml:space="preserve"> </v>
      </c>
      <c r="O896" s="141">
        <v>887</v>
      </c>
      <c r="P896" s="137"/>
    </row>
    <row r="897" spans="1:16" x14ac:dyDescent="0.3">
      <c r="A897" s="140" t="str">
        <f t="shared" si="44"/>
        <v>أهلامين_888</v>
      </c>
      <c r="B897" s="30" t="str">
        <f>C897&amp;"_"&amp;COUNTIF($C$10:$C$10:C897,C897)</f>
        <v xml:space="preserve"> _498</v>
      </c>
      <c r="C897" s="131" t="str">
        <f>IFERROR(INDEX(القاعدة!C:C,MATCH(ahlamine!A897,القاعدة!$A:$A,0))," ")</f>
        <v xml:space="preserve"> </v>
      </c>
      <c r="D897" s="131" t="str">
        <f>IFERROR(INDEX(القاعدة!D:D,MATCH(ahlamine!A897,القاعدة!$A:$A,0))," ")</f>
        <v xml:space="preserve"> </v>
      </c>
      <c r="E897" s="131" t="str">
        <f>IFERROR(INDEX(القاعدة!E:E,MATCH(ahlamine!A897,القاعدة!$A:$A,0))," ")</f>
        <v xml:space="preserve"> </v>
      </c>
      <c r="F897" s="131" t="str">
        <f>IFERROR(INDEX(القاعدة!F:F,MATCH(ahlamine!A897,القاعدة!$A:$A,0))," ")</f>
        <v xml:space="preserve"> </v>
      </c>
      <c r="G897" s="131" t="str">
        <f>IFERROR(INDEX(القاعدة!G:G,MATCH(ahlamine!A897,القاعدة!$A:$A,0))," ")</f>
        <v xml:space="preserve"> </v>
      </c>
      <c r="H897" s="131" t="str">
        <f>IFERROR(INDEX(القاعدة!H:H,MATCH(ahlamine!A897,القاعدة!$A:$A,0))," ")</f>
        <v xml:space="preserve"> </v>
      </c>
      <c r="I897" s="131" t="str">
        <f>IFERROR(INDEX(القاعدة!I:I,MATCH(ahlamine!A897,القاعدة!$A:$A,0))," ")</f>
        <v xml:space="preserve"> </v>
      </c>
      <c r="J897" s="135" t="str">
        <f>IFERROR(INDEX(القاعدة!J:J,MATCH(ahlamine!A897,القاعدة!$A:$A,0))," ")</f>
        <v xml:space="preserve"> </v>
      </c>
      <c r="K897" s="135" t="str">
        <f>IFERROR(INDEX(القاعدة!L:L,MATCH(ahlamine!A897,القاعدة!$A:$A,0))," ")</f>
        <v xml:space="preserve"> </v>
      </c>
      <c r="L897" s="136" t="str">
        <f t="shared" si="45"/>
        <v/>
      </c>
      <c r="M897" s="31" t="str">
        <f t="shared" si="46"/>
        <v/>
      </c>
      <c r="N897" s="141" t="str">
        <f>IFERROR(RANK(L897,ahlamine31)+COUNTIF($L$10:L897,L897)-1," ")</f>
        <v xml:space="preserve"> </v>
      </c>
      <c r="O897" s="141">
        <v>888</v>
      </c>
      <c r="P897" s="137"/>
    </row>
    <row r="898" spans="1:16" x14ac:dyDescent="0.3">
      <c r="A898" s="140" t="str">
        <f t="shared" si="44"/>
        <v>أهلامين_889</v>
      </c>
      <c r="B898" s="30" t="str">
        <f>C898&amp;"_"&amp;COUNTIF($C$10:$C$10:C898,C898)</f>
        <v xml:space="preserve"> _499</v>
      </c>
      <c r="C898" s="131" t="str">
        <f>IFERROR(INDEX(القاعدة!C:C,MATCH(ahlamine!A898,القاعدة!$A:$A,0))," ")</f>
        <v xml:space="preserve"> </v>
      </c>
      <c r="D898" s="131" t="str">
        <f>IFERROR(INDEX(القاعدة!D:D,MATCH(ahlamine!A898,القاعدة!$A:$A,0))," ")</f>
        <v xml:space="preserve"> </v>
      </c>
      <c r="E898" s="131" t="str">
        <f>IFERROR(INDEX(القاعدة!E:E,MATCH(ahlamine!A898,القاعدة!$A:$A,0))," ")</f>
        <v xml:space="preserve"> </v>
      </c>
      <c r="F898" s="131" t="str">
        <f>IFERROR(INDEX(القاعدة!F:F,MATCH(ahlamine!A898,القاعدة!$A:$A,0))," ")</f>
        <v xml:space="preserve"> </v>
      </c>
      <c r="G898" s="131" t="str">
        <f>IFERROR(INDEX(القاعدة!G:G,MATCH(ahlamine!A898,القاعدة!$A:$A,0))," ")</f>
        <v xml:space="preserve"> </v>
      </c>
      <c r="H898" s="131" t="str">
        <f>IFERROR(INDEX(القاعدة!H:H,MATCH(ahlamine!A898,القاعدة!$A:$A,0))," ")</f>
        <v xml:space="preserve"> </v>
      </c>
      <c r="I898" s="131" t="str">
        <f>IFERROR(INDEX(القاعدة!I:I,MATCH(ahlamine!A898,القاعدة!$A:$A,0))," ")</f>
        <v xml:space="preserve"> </v>
      </c>
      <c r="J898" s="135" t="str">
        <f>IFERROR(INDEX(القاعدة!J:J,MATCH(ahlamine!A898,القاعدة!$A:$A,0))," ")</f>
        <v xml:space="preserve"> </v>
      </c>
      <c r="K898" s="135" t="str">
        <f>IFERROR(INDEX(القاعدة!L:L,MATCH(ahlamine!A898,القاعدة!$A:$A,0))," ")</f>
        <v xml:space="preserve"> </v>
      </c>
      <c r="L898" s="136" t="str">
        <f t="shared" si="45"/>
        <v/>
      </c>
      <c r="M898" s="31" t="str">
        <f t="shared" si="46"/>
        <v/>
      </c>
      <c r="N898" s="141" t="str">
        <f>IFERROR(RANK(L898,ahlamine31)+COUNTIF($L$10:L898,L898)-1," ")</f>
        <v xml:space="preserve"> </v>
      </c>
      <c r="O898" s="141">
        <v>889</v>
      </c>
      <c r="P898" s="137"/>
    </row>
    <row r="899" spans="1:16" x14ac:dyDescent="0.3">
      <c r="A899" s="140" t="str">
        <f t="shared" si="44"/>
        <v>أهلامين_890</v>
      </c>
      <c r="B899" s="30" t="str">
        <f>C899&amp;"_"&amp;COUNTIF($C$10:$C$10:C899,C899)</f>
        <v xml:space="preserve"> _500</v>
      </c>
      <c r="C899" s="131" t="str">
        <f>IFERROR(INDEX(القاعدة!C:C,MATCH(ahlamine!A899,القاعدة!$A:$A,0))," ")</f>
        <v xml:space="preserve"> </v>
      </c>
      <c r="D899" s="131" t="str">
        <f>IFERROR(INDEX(القاعدة!D:D,MATCH(ahlamine!A899,القاعدة!$A:$A,0))," ")</f>
        <v xml:space="preserve"> </v>
      </c>
      <c r="E899" s="131" t="str">
        <f>IFERROR(INDEX(القاعدة!E:E,MATCH(ahlamine!A899,القاعدة!$A:$A,0))," ")</f>
        <v xml:space="preserve"> </v>
      </c>
      <c r="F899" s="131" t="str">
        <f>IFERROR(INDEX(القاعدة!F:F,MATCH(ahlamine!A899,القاعدة!$A:$A,0))," ")</f>
        <v xml:space="preserve"> </v>
      </c>
      <c r="G899" s="131" t="str">
        <f>IFERROR(INDEX(القاعدة!G:G,MATCH(ahlamine!A899,القاعدة!$A:$A,0))," ")</f>
        <v xml:space="preserve"> </v>
      </c>
      <c r="H899" s="131" t="str">
        <f>IFERROR(INDEX(القاعدة!H:H,MATCH(ahlamine!A899,القاعدة!$A:$A,0))," ")</f>
        <v xml:space="preserve"> </v>
      </c>
      <c r="I899" s="131" t="str">
        <f>IFERROR(INDEX(القاعدة!I:I,MATCH(ahlamine!A899,القاعدة!$A:$A,0))," ")</f>
        <v xml:space="preserve"> </v>
      </c>
      <c r="J899" s="135" t="str">
        <f>IFERROR(INDEX(القاعدة!J:J,MATCH(ahlamine!A899,القاعدة!$A:$A,0))," ")</f>
        <v xml:space="preserve"> </v>
      </c>
      <c r="K899" s="135" t="str">
        <f>IFERROR(INDEX(القاعدة!L:L,MATCH(ahlamine!A899,القاعدة!$A:$A,0))," ")</f>
        <v xml:space="preserve"> </v>
      </c>
      <c r="L899" s="136" t="str">
        <f t="shared" si="45"/>
        <v/>
      </c>
      <c r="M899" s="31" t="str">
        <f t="shared" si="46"/>
        <v/>
      </c>
      <c r="N899" s="141" t="str">
        <f>IFERROR(RANK(L899,ahlamine31)+COUNTIF($L$10:L899,L899)-1," ")</f>
        <v xml:space="preserve"> </v>
      </c>
      <c r="O899" s="141">
        <v>890</v>
      </c>
      <c r="P899" s="137"/>
    </row>
    <row r="900" spans="1:16" x14ac:dyDescent="0.3">
      <c r="A900" s="140" t="str">
        <f t="shared" si="44"/>
        <v>أهلامين_891</v>
      </c>
      <c r="B900" s="30" t="str">
        <f>C900&amp;"_"&amp;COUNTIF($C$10:$C$10:C900,C900)</f>
        <v xml:space="preserve"> _501</v>
      </c>
      <c r="C900" s="131" t="str">
        <f>IFERROR(INDEX(القاعدة!C:C,MATCH(ahlamine!A900,القاعدة!$A:$A,0))," ")</f>
        <v xml:space="preserve"> </v>
      </c>
      <c r="D900" s="131" t="str">
        <f>IFERROR(INDEX(القاعدة!D:D,MATCH(ahlamine!A900,القاعدة!$A:$A,0))," ")</f>
        <v xml:space="preserve"> </v>
      </c>
      <c r="E900" s="131" t="str">
        <f>IFERROR(INDEX(القاعدة!E:E,MATCH(ahlamine!A900,القاعدة!$A:$A,0))," ")</f>
        <v xml:space="preserve"> </v>
      </c>
      <c r="F900" s="131" t="str">
        <f>IFERROR(INDEX(القاعدة!F:F,MATCH(ahlamine!A900,القاعدة!$A:$A,0))," ")</f>
        <v xml:space="preserve"> </v>
      </c>
      <c r="G900" s="131" t="str">
        <f>IFERROR(INDEX(القاعدة!G:G,MATCH(ahlamine!A900,القاعدة!$A:$A,0))," ")</f>
        <v xml:space="preserve"> </v>
      </c>
      <c r="H900" s="131" t="str">
        <f>IFERROR(INDEX(القاعدة!H:H,MATCH(ahlamine!A900,القاعدة!$A:$A,0))," ")</f>
        <v xml:space="preserve"> </v>
      </c>
      <c r="I900" s="131" t="str">
        <f>IFERROR(INDEX(القاعدة!I:I,MATCH(ahlamine!A900,القاعدة!$A:$A,0))," ")</f>
        <v xml:space="preserve"> </v>
      </c>
      <c r="J900" s="135" t="str">
        <f>IFERROR(INDEX(القاعدة!J:J,MATCH(ahlamine!A900,القاعدة!$A:$A,0))," ")</f>
        <v xml:space="preserve"> </v>
      </c>
      <c r="K900" s="135" t="str">
        <f>IFERROR(INDEX(القاعدة!L:L,MATCH(ahlamine!A900,القاعدة!$A:$A,0))," ")</f>
        <v xml:space="preserve"> </v>
      </c>
      <c r="L900" s="136" t="str">
        <f t="shared" si="45"/>
        <v/>
      </c>
      <c r="M900" s="31" t="str">
        <f t="shared" si="46"/>
        <v/>
      </c>
      <c r="N900" s="141" t="str">
        <f>IFERROR(RANK(L900,ahlamine31)+COUNTIF($L$10:L900,L900)-1," ")</f>
        <v xml:space="preserve"> </v>
      </c>
      <c r="O900" s="141">
        <v>891</v>
      </c>
      <c r="P900" s="137"/>
    </row>
    <row r="901" spans="1:16" x14ac:dyDescent="0.3">
      <c r="A901" s="140" t="str">
        <f t="shared" si="44"/>
        <v>أهلامين_892</v>
      </c>
      <c r="B901" s="30" t="str">
        <f>C901&amp;"_"&amp;COUNTIF($C$10:$C$10:C901,C901)</f>
        <v xml:space="preserve"> _502</v>
      </c>
      <c r="C901" s="131" t="str">
        <f>IFERROR(INDEX(القاعدة!C:C,MATCH(ahlamine!A901,القاعدة!$A:$A,0))," ")</f>
        <v xml:space="preserve"> </v>
      </c>
      <c r="D901" s="131" t="str">
        <f>IFERROR(INDEX(القاعدة!D:D,MATCH(ahlamine!A901,القاعدة!$A:$A,0))," ")</f>
        <v xml:space="preserve"> </v>
      </c>
      <c r="E901" s="131" t="str">
        <f>IFERROR(INDEX(القاعدة!E:E,MATCH(ahlamine!A901,القاعدة!$A:$A,0))," ")</f>
        <v xml:space="preserve"> </v>
      </c>
      <c r="F901" s="131" t="str">
        <f>IFERROR(INDEX(القاعدة!F:F,MATCH(ahlamine!A901,القاعدة!$A:$A,0))," ")</f>
        <v xml:space="preserve"> </v>
      </c>
      <c r="G901" s="131" t="str">
        <f>IFERROR(INDEX(القاعدة!G:G,MATCH(ahlamine!A901,القاعدة!$A:$A,0))," ")</f>
        <v xml:space="preserve"> </v>
      </c>
      <c r="H901" s="131" t="str">
        <f>IFERROR(INDEX(القاعدة!H:H,MATCH(ahlamine!A901,القاعدة!$A:$A,0))," ")</f>
        <v xml:space="preserve"> </v>
      </c>
      <c r="I901" s="131" t="str">
        <f>IFERROR(INDEX(القاعدة!I:I,MATCH(ahlamine!A901,القاعدة!$A:$A,0))," ")</f>
        <v xml:space="preserve"> </v>
      </c>
      <c r="J901" s="135" t="str">
        <f>IFERROR(INDEX(القاعدة!J:J,MATCH(ahlamine!A901,القاعدة!$A:$A,0))," ")</f>
        <v xml:space="preserve"> </v>
      </c>
      <c r="K901" s="135" t="str">
        <f>IFERROR(INDEX(القاعدة!L:L,MATCH(ahlamine!A901,القاعدة!$A:$A,0))," ")</f>
        <v xml:space="preserve"> </v>
      </c>
      <c r="L901" s="136" t="str">
        <f t="shared" si="45"/>
        <v/>
      </c>
      <c r="M901" s="31" t="str">
        <f t="shared" si="46"/>
        <v/>
      </c>
      <c r="N901" s="141" t="str">
        <f>IFERROR(RANK(L901,ahlamine31)+COUNTIF($L$10:L901,L901)-1," ")</f>
        <v xml:space="preserve"> </v>
      </c>
      <c r="O901" s="141">
        <v>892</v>
      </c>
      <c r="P901" s="137"/>
    </row>
    <row r="902" spans="1:16" x14ac:dyDescent="0.3">
      <c r="A902" s="140" t="str">
        <f t="shared" si="44"/>
        <v>أهلامين_893</v>
      </c>
      <c r="B902" s="30" t="str">
        <f>C902&amp;"_"&amp;COUNTIF($C$10:$C$10:C902,C902)</f>
        <v xml:space="preserve"> _503</v>
      </c>
      <c r="C902" s="131" t="str">
        <f>IFERROR(INDEX(القاعدة!C:C,MATCH(ahlamine!A902,القاعدة!$A:$A,0))," ")</f>
        <v xml:space="preserve"> </v>
      </c>
      <c r="D902" s="131" t="str">
        <f>IFERROR(INDEX(القاعدة!D:D,MATCH(ahlamine!A902,القاعدة!$A:$A,0))," ")</f>
        <v xml:space="preserve"> </v>
      </c>
      <c r="E902" s="131" t="str">
        <f>IFERROR(INDEX(القاعدة!E:E,MATCH(ahlamine!A902,القاعدة!$A:$A,0))," ")</f>
        <v xml:space="preserve"> </v>
      </c>
      <c r="F902" s="131" t="str">
        <f>IFERROR(INDEX(القاعدة!F:F,MATCH(ahlamine!A902,القاعدة!$A:$A,0))," ")</f>
        <v xml:space="preserve"> </v>
      </c>
      <c r="G902" s="131" t="str">
        <f>IFERROR(INDEX(القاعدة!G:G,MATCH(ahlamine!A902,القاعدة!$A:$A,0))," ")</f>
        <v xml:space="preserve"> </v>
      </c>
      <c r="H902" s="131" t="str">
        <f>IFERROR(INDEX(القاعدة!H:H,MATCH(ahlamine!A902,القاعدة!$A:$A,0))," ")</f>
        <v xml:space="preserve"> </v>
      </c>
      <c r="I902" s="131" t="str">
        <f>IFERROR(INDEX(القاعدة!I:I,MATCH(ahlamine!A902,القاعدة!$A:$A,0))," ")</f>
        <v xml:space="preserve"> </v>
      </c>
      <c r="J902" s="135" t="str">
        <f>IFERROR(INDEX(القاعدة!J:J,MATCH(ahlamine!A902,القاعدة!$A:$A,0))," ")</f>
        <v xml:space="preserve"> </v>
      </c>
      <c r="K902" s="135" t="str">
        <f>IFERROR(INDEX(القاعدة!L:L,MATCH(ahlamine!A902,القاعدة!$A:$A,0))," ")</f>
        <v xml:space="preserve"> </v>
      </c>
      <c r="L902" s="136" t="str">
        <f t="shared" si="45"/>
        <v/>
      </c>
      <c r="M902" s="31" t="str">
        <f t="shared" si="46"/>
        <v/>
      </c>
      <c r="N902" s="141" t="str">
        <f>IFERROR(RANK(L902,ahlamine31)+COUNTIF($L$10:L902,L902)-1," ")</f>
        <v xml:space="preserve"> </v>
      </c>
      <c r="O902" s="141">
        <v>893</v>
      </c>
      <c r="P902" s="137"/>
    </row>
    <row r="903" spans="1:16" x14ac:dyDescent="0.3">
      <c r="A903" s="140" t="str">
        <f t="shared" si="44"/>
        <v>أهلامين_894</v>
      </c>
      <c r="B903" s="30" t="str">
        <f>C903&amp;"_"&amp;COUNTIF($C$10:$C$10:C903,C903)</f>
        <v xml:space="preserve"> _504</v>
      </c>
      <c r="C903" s="131" t="str">
        <f>IFERROR(INDEX(القاعدة!C:C,MATCH(ahlamine!A903,القاعدة!$A:$A,0))," ")</f>
        <v xml:space="preserve"> </v>
      </c>
      <c r="D903" s="131" t="str">
        <f>IFERROR(INDEX(القاعدة!D:D,MATCH(ahlamine!A903,القاعدة!$A:$A,0))," ")</f>
        <v xml:space="preserve"> </v>
      </c>
      <c r="E903" s="131" t="str">
        <f>IFERROR(INDEX(القاعدة!E:E,MATCH(ahlamine!A903,القاعدة!$A:$A,0))," ")</f>
        <v xml:space="preserve"> </v>
      </c>
      <c r="F903" s="131" t="str">
        <f>IFERROR(INDEX(القاعدة!F:F,MATCH(ahlamine!A903,القاعدة!$A:$A,0))," ")</f>
        <v xml:space="preserve"> </v>
      </c>
      <c r="G903" s="131" t="str">
        <f>IFERROR(INDEX(القاعدة!G:G,MATCH(ahlamine!A903,القاعدة!$A:$A,0))," ")</f>
        <v xml:space="preserve"> </v>
      </c>
      <c r="H903" s="131" t="str">
        <f>IFERROR(INDEX(القاعدة!H:H,MATCH(ahlamine!A903,القاعدة!$A:$A,0))," ")</f>
        <v xml:space="preserve"> </v>
      </c>
      <c r="I903" s="131" t="str">
        <f>IFERROR(INDEX(القاعدة!I:I,MATCH(ahlamine!A903,القاعدة!$A:$A,0))," ")</f>
        <v xml:space="preserve"> </v>
      </c>
      <c r="J903" s="135" t="str">
        <f>IFERROR(INDEX(القاعدة!J:J,MATCH(ahlamine!A903,القاعدة!$A:$A,0))," ")</f>
        <v xml:space="preserve"> </v>
      </c>
      <c r="K903" s="135" t="str">
        <f>IFERROR(INDEX(القاعدة!L:L,MATCH(ahlamine!A903,القاعدة!$A:$A,0))," ")</f>
        <v xml:space="preserve"> </v>
      </c>
      <c r="L903" s="136" t="str">
        <f t="shared" si="45"/>
        <v/>
      </c>
      <c r="M903" s="31" t="str">
        <f t="shared" si="46"/>
        <v/>
      </c>
      <c r="N903" s="141" t="str">
        <f>IFERROR(RANK(L903,ahlamine31)+COUNTIF($L$10:L903,L903)-1," ")</f>
        <v xml:space="preserve"> </v>
      </c>
      <c r="O903" s="141">
        <v>894</v>
      </c>
      <c r="P903" s="137"/>
    </row>
    <row r="904" spans="1:16" x14ac:dyDescent="0.3">
      <c r="A904" s="140" t="str">
        <f t="shared" si="44"/>
        <v>أهلامين_895</v>
      </c>
      <c r="B904" s="30" t="str">
        <f>C904&amp;"_"&amp;COUNTIF($C$10:$C$10:C904,C904)</f>
        <v xml:space="preserve"> _505</v>
      </c>
      <c r="C904" s="131" t="str">
        <f>IFERROR(INDEX(القاعدة!C:C,MATCH(ahlamine!A904,القاعدة!$A:$A,0))," ")</f>
        <v xml:space="preserve"> </v>
      </c>
      <c r="D904" s="131" t="str">
        <f>IFERROR(INDEX(القاعدة!D:D,MATCH(ahlamine!A904,القاعدة!$A:$A,0))," ")</f>
        <v xml:space="preserve"> </v>
      </c>
      <c r="E904" s="131" t="str">
        <f>IFERROR(INDEX(القاعدة!E:E,MATCH(ahlamine!A904,القاعدة!$A:$A,0))," ")</f>
        <v xml:space="preserve"> </v>
      </c>
      <c r="F904" s="131" t="str">
        <f>IFERROR(INDEX(القاعدة!F:F,MATCH(ahlamine!A904,القاعدة!$A:$A,0))," ")</f>
        <v xml:space="preserve"> </v>
      </c>
      <c r="G904" s="131" t="str">
        <f>IFERROR(INDEX(القاعدة!G:G,MATCH(ahlamine!A904,القاعدة!$A:$A,0))," ")</f>
        <v xml:space="preserve"> </v>
      </c>
      <c r="H904" s="131" t="str">
        <f>IFERROR(INDEX(القاعدة!H:H,MATCH(ahlamine!A904,القاعدة!$A:$A,0))," ")</f>
        <v xml:space="preserve"> </v>
      </c>
      <c r="I904" s="131" t="str">
        <f>IFERROR(INDEX(القاعدة!I:I,MATCH(ahlamine!A904,القاعدة!$A:$A,0))," ")</f>
        <v xml:space="preserve"> </v>
      </c>
      <c r="J904" s="135" t="str">
        <f>IFERROR(INDEX(القاعدة!J:J,MATCH(ahlamine!A904,القاعدة!$A:$A,0))," ")</f>
        <v xml:space="preserve"> </v>
      </c>
      <c r="K904" s="135" t="str">
        <f>IFERROR(INDEX(القاعدة!L:L,MATCH(ahlamine!A904,القاعدة!$A:$A,0))," ")</f>
        <v xml:space="preserve"> </v>
      </c>
      <c r="L904" s="136" t="str">
        <f t="shared" si="45"/>
        <v/>
      </c>
      <c r="M904" s="31" t="str">
        <f t="shared" si="46"/>
        <v/>
      </c>
      <c r="N904" s="141" t="str">
        <f>IFERROR(RANK(L904,ahlamine31)+COUNTIF($L$10:L904,L904)-1," ")</f>
        <v xml:space="preserve"> </v>
      </c>
      <c r="O904" s="141">
        <v>895</v>
      </c>
      <c r="P904" s="137"/>
    </row>
    <row r="905" spans="1:16" x14ac:dyDescent="0.3">
      <c r="A905" s="140" t="str">
        <f t="shared" si="44"/>
        <v>أهلامين_896</v>
      </c>
      <c r="B905" s="30" t="str">
        <f>C905&amp;"_"&amp;COUNTIF($C$10:$C$10:C905,C905)</f>
        <v xml:space="preserve"> _506</v>
      </c>
      <c r="C905" s="131" t="str">
        <f>IFERROR(INDEX(القاعدة!C:C,MATCH(ahlamine!A905,القاعدة!$A:$A,0))," ")</f>
        <v xml:space="preserve"> </v>
      </c>
      <c r="D905" s="131" t="str">
        <f>IFERROR(INDEX(القاعدة!D:D,MATCH(ahlamine!A905,القاعدة!$A:$A,0))," ")</f>
        <v xml:space="preserve"> </v>
      </c>
      <c r="E905" s="131" t="str">
        <f>IFERROR(INDEX(القاعدة!E:E,MATCH(ahlamine!A905,القاعدة!$A:$A,0))," ")</f>
        <v xml:space="preserve"> </v>
      </c>
      <c r="F905" s="131" t="str">
        <f>IFERROR(INDEX(القاعدة!F:F,MATCH(ahlamine!A905,القاعدة!$A:$A,0))," ")</f>
        <v xml:space="preserve"> </v>
      </c>
      <c r="G905" s="131" t="str">
        <f>IFERROR(INDEX(القاعدة!G:G,MATCH(ahlamine!A905,القاعدة!$A:$A,0))," ")</f>
        <v xml:space="preserve"> </v>
      </c>
      <c r="H905" s="131" t="str">
        <f>IFERROR(INDEX(القاعدة!H:H,MATCH(ahlamine!A905,القاعدة!$A:$A,0))," ")</f>
        <v xml:space="preserve"> </v>
      </c>
      <c r="I905" s="131" t="str">
        <f>IFERROR(INDEX(القاعدة!I:I,MATCH(ahlamine!A905,القاعدة!$A:$A,0))," ")</f>
        <v xml:space="preserve"> </v>
      </c>
      <c r="J905" s="135" t="str">
        <f>IFERROR(INDEX(القاعدة!J:J,MATCH(ahlamine!A905,القاعدة!$A:$A,0))," ")</f>
        <v xml:space="preserve"> </v>
      </c>
      <c r="K905" s="135" t="str">
        <f>IFERROR(INDEX(القاعدة!L:L,MATCH(ahlamine!A905,القاعدة!$A:$A,0))," ")</f>
        <v xml:space="preserve"> </v>
      </c>
      <c r="L905" s="136" t="str">
        <f t="shared" si="45"/>
        <v/>
      </c>
      <c r="M905" s="31" t="str">
        <f t="shared" si="46"/>
        <v/>
      </c>
      <c r="N905" s="141" t="str">
        <f>IFERROR(RANK(L905,ahlamine31)+COUNTIF($L$10:L905,L905)-1," ")</f>
        <v xml:space="preserve"> </v>
      </c>
      <c r="O905" s="141">
        <v>896</v>
      </c>
      <c r="P905" s="137"/>
    </row>
    <row r="906" spans="1:16" x14ac:dyDescent="0.3">
      <c r="A906" s="140" t="str">
        <f t="shared" si="44"/>
        <v>أهلامين_897</v>
      </c>
      <c r="B906" s="30" t="str">
        <f>C906&amp;"_"&amp;COUNTIF($C$10:$C$10:C906,C906)</f>
        <v xml:space="preserve"> _507</v>
      </c>
      <c r="C906" s="131" t="str">
        <f>IFERROR(INDEX(القاعدة!C:C,MATCH(ahlamine!A906,القاعدة!$A:$A,0))," ")</f>
        <v xml:space="preserve"> </v>
      </c>
      <c r="D906" s="131" t="str">
        <f>IFERROR(INDEX(القاعدة!D:D,MATCH(ahlamine!A906,القاعدة!$A:$A,0))," ")</f>
        <v xml:space="preserve"> </v>
      </c>
      <c r="E906" s="131" t="str">
        <f>IFERROR(INDEX(القاعدة!E:E,MATCH(ahlamine!A906,القاعدة!$A:$A,0))," ")</f>
        <v xml:space="preserve"> </v>
      </c>
      <c r="F906" s="131" t="str">
        <f>IFERROR(INDEX(القاعدة!F:F,MATCH(ahlamine!A906,القاعدة!$A:$A,0))," ")</f>
        <v xml:space="preserve"> </v>
      </c>
      <c r="G906" s="131" t="str">
        <f>IFERROR(INDEX(القاعدة!G:G,MATCH(ahlamine!A906,القاعدة!$A:$A,0))," ")</f>
        <v xml:space="preserve"> </v>
      </c>
      <c r="H906" s="131" t="str">
        <f>IFERROR(INDEX(القاعدة!H:H,MATCH(ahlamine!A906,القاعدة!$A:$A,0))," ")</f>
        <v xml:space="preserve"> </v>
      </c>
      <c r="I906" s="131" t="str">
        <f>IFERROR(INDEX(القاعدة!I:I,MATCH(ahlamine!A906,القاعدة!$A:$A,0))," ")</f>
        <v xml:space="preserve"> </v>
      </c>
      <c r="J906" s="135" t="str">
        <f>IFERROR(INDEX(القاعدة!J:J,MATCH(ahlamine!A906,القاعدة!$A:$A,0))," ")</f>
        <v xml:space="preserve"> </v>
      </c>
      <c r="K906" s="135" t="str">
        <f>IFERROR(INDEX(القاعدة!L:L,MATCH(ahlamine!A906,القاعدة!$A:$A,0))," ")</f>
        <v xml:space="preserve"> </v>
      </c>
      <c r="L906" s="136" t="str">
        <f t="shared" si="45"/>
        <v/>
      </c>
      <c r="M906" s="31" t="str">
        <f t="shared" si="46"/>
        <v/>
      </c>
      <c r="N906" s="141" t="str">
        <f>IFERROR(RANK(L906,ahlamine31)+COUNTIF($L$10:L906,L906)-1," ")</f>
        <v xml:space="preserve"> </v>
      </c>
      <c r="O906" s="141">
        <v>897</v>
      </c>
      <c r="P906" s="137"/>
    </row>
    <row r="907" spans="1:16" x14ac:dyDescent="0.3">
      <c r="A907" s="140" t="str">
        <f t="shared" ref="A907:A949" si="47">$R$6&amp;"_"&amp;O907</f>
        <v>أهلامين_898</v>
      </c>
      <c r="B907" s="30" t="str">
        <f>C907&amp;"_"&amp;COUNTIF($C$10:$C$10:C907,C907)</f>
        <v xml:space="preserve"> _508</v>
      </c>
      <c r="C907" s="131" t="str">
        <f>IFERROR(INDEX(القاعدة!C:C,MATCH(ahlamine!A907,القاعدة!$A:$A,0))," ")</f>
        <v xml:space="preserve"> </v>
      </c>
      <c r="D907" s="131" t="str">
        <f>IFERROR(INDEX(القاعدة!D:D,MATCH(ahlamine!A907,القاعدة!$A:$A,0))," ")</f>
        <v xml:space="preserve"> </v>
      </c>
      <c r="E907" s="131" t="str">
        <f>IFERROR(INDEX(القاعدة!E:E,MATCH(ahlamine!A907,القاعدة!$A:$A,0))," ")</f>
        <v xml:space="preserve"> </v>
      </c>
      <c r="F907" s="131" t="str">
        <f>IFERROR(INDEX(القاعدة!F:F,MATCH(ahlamine!A907,القاعدة!$A:$A,0))," ")</f>
        <v xml:space="preserve"> </v>
      </c>
      <c r="G907" s="131" t="str">
        <f>IFERROR(INDEX(القاعدة!G:G,MATCH(ahlamine!A907,القاعدة!$A:$A,0))," ")</f>
        <v xml:space="preserve"> </v>
      </c>
      <c r="H907" s="131" t="str">
        <f>IFERROR(INDEX(القاعدة!H:H,MATCH(ahlamine!A907,القاعدة!$A:$A,0))," ")</f>
        <v xml:space="preserve"> </v>
      </c>
      <c r="I907" s="131" t="str">
        <f>IFERROR(INDEX(القاعدة!I:I,MATCH(ahlamine!A907,القاعدة!$A:$A,0))," ")</f>
        <v xml:space="preserve"> </v>
      </c>
      <c r="J907" s="135" t="str">
        <f>IFERROR(INDEX(القاعدة!J:J,MATCH(ahlamine!A907,القاعدة!$A:$A,0))," ")</f>
        <v xml:space="preserve"> </v>
      </c>
      <c r="K907" s="135" t="str">
        <f>IFERROR(INDEX(القاعدة!L:L,MATCH(ahlamine!A907,القاعدة!$A:$A,0))," ")</f>
        <v xml:space="preserve"> </v>
      </c>
      <c r="L907" s="136" t="str">
        <f t="shared" ref="L907:L949" si="48">IFERROR(AVERAGE(J907:K907),"")</f>
        <v/>
      </c>
      <c r="M907" s="31" t="str">
        <f t="shared" ref="M907:M949" si="49">IF(ISBLANK(L907)," ",IF(L907&lt;=2.5,"توبيخ",IF(AND(L907&gt;=2.51,L907&lt;=3),"إنذار",IF(AND(L907&gt;=3.001,L907&lt;=4),"تنبيه",IF(AND(L907&gt;=6,L907&lt;=6.99),"لوحة الشرف",IF(AND(L907&gt;=7,L907&lt;=7.99),"تشجيع",IF(AND(L907&gt;=8,L907&lt;=9.99),"تنويه","")))))))</f>
        <v/>
      </c>
      <c r="N907" s="141" t="str">
        <f>IFERROR(RANK(L907,ahlamine31)+COUNTIF($L$10:L907,L907)-1," ")</f>
        <v xml:space="preserve"> </v>
      </c>
      <c r="O907" s="141">
        <v>898</v>
      </c>
      <c r="P907" s="137"/>
    </row>
    <row r="908" spans="1:16" x14ac:dyDescent="0.3">
      <c r="A908" s="140" t="str">
        <f t="shared" si="47"/>
        <v>أهلامين_899</v>
      </c>
      <c r="B908" s="30" t="str">
        <f>C908&amp;"_"&amp;COUNTIF($C$10:$C$10:C908,C908)</f>
        <v xml:space="preserve"> _509</v>
      </c>
      <c r="C908" s="131" t="str">
        <f>IFERROR(INDEX(القاعدة!C:C,MATCH(ahlamine!A908,القاعدة!$A:$A,0))," ")</f>
        <v xml:space="preserve"> </v>
      </c>
      <c r="D908" s="131" t="str">
        <f>IFERROR(INDEX(القاعدة!D:D,MATCH(ahlamine!A908,القاعدة!$A:$A,0))," ")</f>
        <v xml:space="preserve"> </v>
      </c>
      <c r="E908" s="131" t="str">
        <f>IFERROR(INDEX(القاعدة!E:E,MATCH(ahlamine!A908,القاعدة!$A:$A,0))," ")</f>
        <v xml:space="preserve"> </v>
      </c>
      <c r="F908" s="131" t="str">
        <f>IFERROR(INDEX(القاعدة!F:F,MATCH(ahlamine!A908,القاعدة!$A:$A,0))," ")</f>
        <v xml:space="preserve"> </v>
      </c>
      <c r="G908" s="131" t="str">
        <f>IFERROR(INDEX(القاعدة!G:G,MATCH(ahlamine!A908,القاعدة!$A:$A,0))," ")</f>
        <v xml:space="preserve"> </v>
      </c>
      <c r="H908" s="131" t="str">
        <f>IFERROR(INDEX(القاعدة!H:H,MATCH(ahlamine!A908,القاعدة!$A:$A,0))," ")</f>
        <v xml:space="preserve"> </v>
      </c>
      <c r="I908" s="131" t="str">
        <f>IFERROR(INDEX(القاعدة!I:I,MATCH(ahlamine!A908,القاعدة!$A:$A,0))," ")</f>
        <v xml:space="preserve"> </v>
      </c>
      <c r="J908" s="135" t="str">
        <f>IFERROR(INDEX(القاعدة!J:J,MATCH(ahlamine!A908,القاعدة!$A:$A,0))," ")</f>
        <v xml:space="preserve"> </v>
      </c>
      <c r="K908" s="135" t="str">
        <f>IFERROR(INDEX(القاعدة!L:L,MATCH(ahlamine!A908,القاعدة!$A:$A,0))," ")</f>
        <v xml:space="preserve"> </v>
      </c>
      <c r="L908" s="136" t="str">
        <f t="shared" si="48"/>
        <v/>
      </c>
      <c r="M908" s="31" t="str">
        <f t="shared" si="49"/>
        <v/>
      </c>
      <c r="N908" s="141" t="str">
        <f>IFERROR(RANK(L908,ahlamine31)+COUNTIF($L$10:L908,L908)-1," ")</f>
        <v xml:space="preserve"> </v>
      </c>
      <c r="O908" s="141">
        <v>899</v>
      </c>
      <c r="P908" s="137"/>
    </row>
    <row r="909" spans="1:16" x14ac:dyDescent="0.3">
      <c r="A909" s="140" t="str">
        <f t="shared" si="47"/>
        <v>أهلامين_900</v>
      </c>
      <c r="B909" s="30" t="str">
        <f>C909&amp;"_"&amp;COUNTIF($C$10:$C$10:C909,C909)</f>
        <v xml:space="preserve"> _510</v>
      </c>
      <c r="C909" s="131" t="str">
        <f>IFERROR(INDEX(القاعدة!C:C,MATCH(ahlamine!A909,القاعدة!$A:$A,0))," ")</f>
        <v xml:space="preserve"> </v>
      </c>
      <c r="D909" s="131" t="str">
        <f>IFERROR(INDEX(القاعدة!D:D,MATCH(ahlamine!A909,القاعدة!$A:$A,0))," ")</f>
        <v xml:space="preserve"> </v>
      </c>
      <c r="E909" s="131" t="str">
        <f>IFERROR(INDEX(القاعدة!E:E,MATCH(ahlamine!A909,القاعدة!$A:$A,0))," ")</f>
        <v xml:space="preserve"> </v>
      </c>
      <c r="F909" s="131" t="str">
        <f>IFERROR(INDEX(القاعدة!F:F,MATCH(ahlamine!A909,القاعدة!$A:$A,0))," ")</f>
        <v xml:space="preserve"> </v>
      </c>
      <c r="G909" s="131" t="str">
        <f>IFERROR(INDEX(القاعدة!G:G,MATCH(ahlamine!A909,القاعدة!$A:$A,0))," ")</f>
        <v xml:space="preserve"> </v>
      </c>
      <c r="H909" s="131" t="str">
        <f>IFERROR(INDEX(القاعدة!H:H,MATCH(ahlamine!A909,القاعدة!$A:$A,0))," ")</f>
        <v xml:space="preserve"> </v>
      </c>
      <c r="I909" s="131" t="str">
        <f>IFERROR(INDEX(القاعدة!I:I,MATCH(ahlamine!A909,القاعدة!$A:$A,0))," ")</f>
        <v xml:space="preserve"> </v>
      </c>
      <c r="J909" s="135" t="str">
        <f>IFERROR(INDEX(القاعدة!J:J,MATCH(ahlamine!A909,القاعدة!$A:$A,0))," ")</f>
        <v xml:space="preserve"> </v>
      </c>
      <c r="K909" s="135" t="str">
        <f>IFERROR(INDEX(القاعدة!L:L,MATCH(ahlamine!A909,القاعدة!$A:$A,0))," ")</f>
        <v xml:space="preserve"> </v>
      </c>
      <c r="L909" s="136" t="str">
        <f t="shared" si="48"/>
        <v/>
      </c>
      <c r="M909" s="31" t="str">
        <f t="shared" si="49"/>
        <v/>
      </c>
      <c r="N909" s="141" t="str">
        <f>IFERROR(RANK(L909,ahlamine31)+COUNTIF($L$10:L909,L909)-1," ")</f>
        <v xml:space="preserve"> </v>
      </c>
      <c r="O909" s="141">
        <v>900</v>
      </c>
      <c r="P909" s="137"/>
    </row>
    <row r="910" spans="1:16" x14ac:dyDescent="0.3">
      <c r="A910" s="140" t="str">
        <f t="shared" si="47"/>
        <v>أهلامين_901</v>
      </c>
      <c r="B910" s="30" t="str">
        <f>C910&amp;"_"&amp;COUNTIF($C$10:$C$10:C910,C910)</f>
        <v xml:space="preserve"> _511</v>
      </c>
      <c r="C910" s="131" t="str">
        <f>IFERROR(INDEX(القاعدة!C:C,MATCH(ahlamine!A910,القاعدة!$A:$A,0))," ")</f>
        <v xml:space="preserve"> </v>
      </c>
      <c r="D910" s="131" t="str">
        <f>IFERROR(INDEX(القاعدة!D:D,MATCH(ahlamine!A910,القاعدة!$A:$A,0))," ")</f>
        <v xml:space="preserve"> </v>
      </c>
      <c r="E910" s="131" t="str">
        <f>IFERROR(INDEX(القاعدة!E:E,MATCH(ahlamine!A910,القاعدة!$A:$A,0))," ")</f>
        <v xml:space="preserve"> </v>
      </c>
      <c r="F910" s="131" t="str">
        <f>IFERROR(INDEX(القاعدة!F:F,MATCH(ahlamine!A910,القاعدة!$A:$A,0))," ")</f>
        <v xml:space="preserve"> </v>
      </c>
      <c r="G910" s="131" t="str">
        <f>IFERROR(INDEX(القاعدة!G:G,MATCH(ahlamine!A910,القاعدة!$A:$A,0))," ")</f>
        <v xml:space="preserve"> </v>
      </c>
      <c r="H910" s="131" t="str">
        <f>IFERROR(INDEX(القاعدة!H:H,MATCH(ahlamine!A910,القاعدة!$A:$A,0))," ")</f>
        <v xml:space="preserve"> </v>
      </c>
      <c r="I910" s="131" t="str">
        <f>IFERROR(INDEX(القاعدة!I:I,MATCH(ahlamine!A910,القاعدة!$A:$A,0))," ")</f>
        <v xml:space="preserve"> </v>
      </c>
      <c r="J910" s="135" t="str">
        <f>IFERROR(INDEX(القاعدة!J:J,MATCH(ahlamine!A910,القاعدة!$A:$A,0))," ")</f>
        <v xml:space="preserve"> </v>
      </c>
      <c r="K910" s="135" t="str">
        <f>IFERROR(INDEX(القاعدة!L:L,MATCH(ahlamine!A910,القاعدة!$A:$A,0))," ")</f>
        <v xml:space="preserve"> </v>
      </c>
      <c r="L910" s="136" t="str">
        <f t="shared" si="48"/>
        <v/>
      </c>
      <c r="M910" s="31" t="str">
        <f t="shared" si="49"/>
        <v/>
      </c>
      <c r="N910" s="141" t="str">
        <f>IFERROR(RANK(L910,ahlamine31)+COUNTIF($L$10:L910,L910)-1," ")</f>
        <v xml:space="preserve"> </v>
      </c>
      <c r="O910" s="141">
        <v>901</v>
      </c>
      <c r="P910" s="137"/>
    </row>
    <row r="911" spans="1:16" x14ac:dyDescent="0.3">
      <c r="A911" s="140" t="str">
        <f t="shared" si="47"/>
        <v>أهلامين_902</v>
      </c>
      <c r="B911" s="30" t="str">
        <f>C911&amp;"_"&amp;COUNTIF($C$10:$C$10:C911,C911)</f>
        <v xml:space="preserve"> _512</v>
      </c>
      <c r="C911" s="131" t="str">
        <f>IFERROR(INDEX(القاعدة!C:C,MATCH(ahlamine!A911,القاعدة!$A:$A,0))," ")</f>
        <v xml:space="preserve"> </v>
      </c>
      <c r="D911" s="131" t="str">
        <f>IFERROR(INDEX(القاعدة!D:D,MATCH(ahlamine!A911,القاعدة!$A:$A,0))," ")</f>
        <v xml:space="preserve"> </v>
      </c>
      <c r="E911" s="131" t="str">
        <f>IFERROR(INDEX(القاعدة!E:E,MATCH(ahlamine!A911,القاعدة!$A:$A,0))," ")</f>
        <v xml:space="preserve"> </v>
      </c>
      <c r="F911" s="131" t="str">
        <f>IFERROR(INDEX(القاعدة!F:F,MATCH(ahlamine!A911,القاعدة!$A:$A,0))," ")</f>
        <v xml:space="preserve"> </v>
      </c>
      <c r="G911" s="131" t="str">
        <f>IFERROR(INDEX(القاعدة!G:G,MATCH(ahlamine!A911,القاعدة!$A:$A,0))," ")</f>
        <v xml:space="preserve"> </v>
      </c>
      <c r="H911" s="131" t="str">
        <f>IFERROR(INDEX(القاعدة!H:H,MATCH(ahlamine!A911,القاعدة!$A:$A,0))," ")</f>
        <v xml:space="preserve"> </v>
      </c>
      <c r="I911" s="131" t="str">
        <f>IFERROR(INDEX(القاعدة!I:I,MATCH(ahlamine!A911,القاعدة!$A:$A,0))," ")</f>
        <v xml:space="preserve"> </v>
      </c>
      <c r="J911" s="135" t="str">
        <f>IFERROR(INDEX(القاعدة!J:J,MATCH(ahlamine!A911,القاعدة!$A:$A,0))," ")</f>
        <v xml:space="preserve"> </v>
      </c>
      <c r="K911" s="135" t="str">
        <f>IFERROR(INDEX(القاعدة!L:L,MATCH(ahlamine!A911,القاعدة!$A:$A,0))," ")</f>
        <v xml:space="preserve"> </v>
      </c>
      <c r="L911" s="136" t="str">
        <f t="shared" si="48"/>
        <v/>
      </c>
      <c r="M911" s="31" t="str">
        <f t="shared" si="49"/>
        <v/>
      </c>
      <c r="N911" s="141" t="str">
        <f>IFERROR(RANK(L911,ahlamine31)+COUNTIF($L$10:L911,L911)-1," ")</f>
        <v xml:space="preserve"> </v>
      </c>
      <c r="O911" s="141">
        <v>902</v>
      </c>
      <c r="P911" s="137"/>
    </row>
    <row r="912" spans="1:16" x14ac:dyDescent="0.3">
      <c r="A912" s="140" t="str">
        <f t="shared" si="47"/>
        <v>أهلامين_903</v>
      </c>
      <c r="B912" s="30" t="str">
        <f>C912&amp;"_"&amp;COUNTIF($C$10:$C$10:C912,C912)</f>
        <v xml:space="preserve"> _513</v>
      </c>
      <c r="C912" s="131" t="str">
        <f>IFERROR(INDEX(القاعدة!C:C,MATCH(ahlamine!A912,القاعدة!$A:$A,0))," ")</f>
        <v xml:space="preserve"> </v>
      </c>
      <c r="D912" s="131" t="str">
        <f>IFERROR(INDEX(القاعدة!D:D,MATCH(ahlamine!A912,القاعدة!$A:$A,0))," ")</f>
        <v xml:space="preserve"> </v>
      </c>
      <c r="E912" s="131" t="str">
        <f>IFERROR(INDEX(القاعدة!E:E,MATCH(ahlamine!A912,القاعدة!$A:$A,0))," ")</f>
        <v xml:space="preserve"> </v>
      </c>
      <c r="F912" s="131" t="str">
        <f>IFERROR(INDEX(القاعدة!F:F,MATCH(ahlamine!A912,القاعدة!$A:$A,0))," ")</f>
        <v xml:space="preserve"> </v>
      </c>
      <c r="G912" s="131" t="str">
        <f>IFERROR(INDEX(القاعدة!G:G,MATCH(ahlamine!A912,القاعدة!$A:$A,0))," ")</f>
        <v xml:space="preserve"> </v>
      </c>
      <c r="H912" s="131" t="str">
        <f>IFERROR(INDEX(القاعدة!H:H,MATCH(ahlamine!A912,القاعدة!$A:$A,0))," ")</f>
        <v xml:space="preserve"> </v>
      </c>
      <c r="I912" s="131" t="str">
        <f>IFERROR(INDEX(القاعدة!I:I,MATCH(ahlamine!A912,القاعدة!$A:$A,0))," ")</f>
        <v xml:space="preserve"> </v>
      </c>
      <c r="J912" s="135" t="str">
        <f>IFERROR(INDEX(القاعدة!J:J,MATCH(ahlamine!A912,القاعدة!$A:$A,0))," ")</f>
        <v xml:space="preserve"> </v>
      </c>
      <c r="K912" s="135" t="str">
        <f>IFERROR(INDEX(القاعدة!L:L,MATCH(ahlamine!A912,القاعدة!$A:$A,0))," ")</f>
        <v xml:space="preserve"> </v>
      </c>
      <c r="L912" s="136" t="str">
        <f t="shared" si="48"/>
        <v/>
      </c>
      <c r="M912" s="31" t="str">
        <f t="shared" si="49"/>
        <v/>
      </c>
      <c r="N912" s="141" t="str">
        <f>IFERROR(RANK(L912,ahlamine31)+COUNTIF($L$10:L912,L912)-1," ")</f>
        <v xml:space="preserve"> </v>
      </c>
      <c r="O912" s="141">
        <v>903</v>
      </c>
      <c r="P912" s="137"/>
    </row>
    <row r="913" spans="1:16" x14ac:dyDescent="0.3">
      <c r="A913" s="140" t="str">
        <f t="shared" si="47"/>
        <v>أهلامين_904</v>
      </c>
      <c r="B913" s="30" t="str">
        <f>C913&amp;"_"&amp;COUNTIF($C$10:$C$10:C913,C913)</f>
        <v xml:space="preserve"> _514</v>
      </c>
      <c r="C913" s="131" t="str">
        <f>IFERROR(INDEX(القاعدة!C:C,MATCH(ahlamine!A913,القاعدة!$A:$A,0))," ")</f>
        <v xml:space="preserve"> </v>
      </c>
      <c r="D913" s="131" t="str">
        <f>IFERROR(INDEX(القاعدة!D:D,MATCH(ahlamine!A913,القاعدة!$A:$A,0))," ")</f>
        <v xml:space="preserve"> </v>
      </c>
      <c r="E913" s="131" t="str">
        <f>IFERROR(INDEX(القاعدة!E:E,MATCH(ahlamine!A913,القاعدة!$A:$A,0))," ")</f>
        <v xml:space="preserve"> </v>
      </c>
      <c r="F913" s="131" t="str">
        <f>IFERROR(INDEX(القاعدة!F:F,MATCH(ahlamine!A913,القاعدة!$A:$A,0))," ")</f>
        <v xml:space="preserve"> </v>
      </c>
      <c r="G913" s="131" t="str">
        <f>IFERROR(INDEX(القاعدة!G:G,MATCH(ahlamine!A913,القاعدة!$A:$A,0))," ")</f>
        <v xml:space="preserve"> </v>
      </c>
      <c r="H913" s="131" t="str">
        <f>IFERROR(INDEX(القاعدة!H:H,MATCH(ahlamine!A913,القاعدة!$A:$A,0))," ")</f>
        <v xml:space="preserve"> </v>
      </c>
      <c r="I913" s="131" t="str">
        <f>IFERROR(INDEX(القاعدة!I:I,MATCH(ahlamine!A913,القاعدة!$A:$A,0))," ")</f>
        <v xml:space="preserve"> </v>
      </c>
      <c r="J913" s="135" t="str">
        <f>IFERROR(INDEX(القاعدة!J:J,MATCH(ahlamine!A913,القاعدة!$A:$A,0))," ")</f>
        <v xml:space="preserve"> </v>
      </c>
      <c r="K913" s="135" t="str">
        <f>IFERROR(INDEX(القاعدة!L:L,MATCH(ahlamine!A913,القاعدة!$A:$A,0))," ")</f>
        <v xml:space="preserve"> </v>
      </c>
      <c r="L913" s="136" t="str">
        <f t="shared" si="48"/>
        <v/>
      </c>
      <c r="M913" s="31" t="str">
        <f t="shared" si="49"/>
        <v/>
      </c>
      <c r="N913" s="141" t="str">
        <f>IFERROR(RANK(L913,ahlamine31)+COUNTIF($L$10:L913,L913)-1," ")</f>
        <v xml:space="preserve"> </v>
      </c>
      <c r="O913" s="141">
        <v>904</v>
      </c>
      <c r="P913" s="137"/>
    </row>
    <row r="914" spans="1:16" x14ac:dyDescent="0.3">
      <c r="A914" s="140" t="str">
        <f t="shared" si="47"/>
        <v>أهلامين_905</v>
      </c>
      <c r="B914" s="30" t="str">
        <f>C914&amp;"_"&amp;COUNTIF($C$10:$C$10:C914,C914)</f>
        <v xml:space="preserve"> _515</v>
      </c>
      <c r="C914" s="131" t="str">
        <f>IFERROR(INDEX(القاعدة!C:C,MATCH(ahlamine!A914,القاعدة!$A:$A,0))," ")</f>
        <v xml:space="preserve"> </v>
      </c>
      <c r="D914" s="131" t="str">
        <f>IFERROR(INDEX(القاعدة!D:D,MATCH(ahlamine!A914,القاعدة!$A:$A,0))," ")</f>
        <v xml:space="preserve"> </v>
      </c>
      <c r="E914" s="131" t="str">
        <f>IFERROR(INDEX(القاعدة!E:E,MATCH(ahlamine!A914,القاعدة!$A:$A,0))," ")</f>
        <v xml:space="preserve"> </v>
      </c>
      <c r="F914" s="131" t="str">
        <f>IFERROR(INDEX(القاعدة!F:F,MATCH(ahlamine!A914,القاعدة!$A:$A,0))," ")</f>
        <v xml:space="preserve"> </v>
      </c>
      <c r="G914" s="131" t="str">
        <f>IFERROR(INDEX(القاعدة!G:G,MATCH(ahlamine!A914,القاعدة!$A:$A,0))," ")</f>
        <v xml:space="preserve"> </v>
      </c>
      <c r="H914" s="131" t="str">
        <f>IFERROR(INDEX(القاعدة!H:H,MATCH(ahlamine!A914,القاعدة!$A:$A,0))," ")</f>
        <v xml:space="preserve"> </v>
      </c>
      <c r="I914" s="131" t="str">
        <f>IFERROR(INDEX(القاعدة!I:I,MATCH(ahlamine!A914,القاعدة!$A:$A,0))," ")</f>
        <v xml:space="preserve"> </v>
      </c>
      <c r="J914" s="135" t="str">
        <f>IFERROR(INDEX(القاعدة!J:J,MATCH(ahlamine!A914,القاعدة!$A:$A,0))," ")</f>
        <v xml:space="preserve"> </v>
      </c>
      <c r="K914" s="135" t="str">
        <f>IFERROR(INDEX(القاعدة!L:L,MATCH(ahlamine!A914,القاعدة!$A:$A,0))," ")</f>
        <v xml:space="preserve"> </v>
      </c>
      <c r="L914" s="136" t="str">
        <f t="shared" si="48"/>
        <v/>
      </c>
      <c r="M914" s="31" t="str">
        <f t="shared" si="49"/>
        <v/>
      </c>
      <c r="N914" s="141" t="str">
        <f>IFERROR(RANK(L914,ahlamine31)+COUNTIF($L$10:L914,L914)-1," ")</f>
        <v xml:space="preserve"> </v>
      </c>
      <c r="O914" s="141">
        <v>905</v>
      </c>
      <c r="P914" s="137"/>
    </row>
    <row r="915" spans="1:16" x14ac:dyDescent="0.3">
      <c r="A915" s="140" t="str">
        <f t="shared" si="47"/>
        <v>أهلامين_906</v>
      </c>
      <c r="B915" s="30" t="str">
        <f>C915&amp;"_"&amp;COUNTIF($C$10:$C$10:C915,C915)</f>
        <v xml:space="preserve"> _516</v>
      </c>
      <c r="C915" s="131" t="str">
        <f>IFERROR(INDEX(القاعدة!C:C,MATCH(ahlamine!A915,القاعدة!$A:$A,0))," ")</f>
        <v xml:space="preserve"> </v>
      </c>
      <c r="D915" s="131" t="str">
        <f>IFERROR(INDEX(القاعدة!D:D,MATCH(ahlamine!A915,القاعدة!$A:$A,0))," ")</f>
        <v xml:space="preserve"> </v>
      </c>
      <c r="E915" s="131" t="str">
        <f>IFERROR(INDEX(القاعدة!E:E,MATCH(ahlamine!A915,القاعدة!$A:$A,0))," ")</f>
        <v xml:space="preserve"> </v>
      </c>
      <c r="F915" s="131" t="str">
        <f>IFERROR(INDEX(القاعدة!F:F,MATCH(ahlamine!A915,القاعدة!$A:$A,0))," ")</f>
        <v xml:space="preserve"> </v>
      </c>
      <c r="G915" s="131" t="str">
        <f>IFERROR(INDEX(القاعدة!G:G,MATCH(ahlamine!A915,القاعدة!$A:$A,0))," ")</f>
        <v xml:space="preserve"> </v>
      </c>
      <c r="H915" s="131" t="str">
        <f>IFERROR(INDEX(القاعدة!H:H,MATCH(ahlamine!A915,القاعدة!$A:$A,0))," ")</f>
        <v xml:space="preserve"> </v>
      </c>
      <c r="I915" s="131" t="str">
        <f>IFERROR(INDEX(القاعدة!I:I,MATCH(ahlamine!A915,القاعدة!$A:$A,0))," ")</f>
        <v xml:space="preserve"> </v>
      </c>
      <c r="J915" s="135" t="str">
        <f>IFERROR(INDEX(القاعدة!J:J,MATCH(ahlamine!A915,القاعدة!$A:$A,0))," ")</f>
        <v xml:space="preserve"> </v>
      </c>
      <c r="K915" s="135" t="str">
        <f>IFERROR(INDEX(القاعدة!L:L,MATCH(ahlamine!A915,القاعدة!$A:$A,0))," ")</f>
        <v xml:space="preserve"> </v>
      </c>
      <c r="L915" s="136" t="str">
        <f t="shared" si="48"/>
        <v/>
      </c>
      <c r="M915" s="31" t="str">
        <f t="shared" si="49"/>
        <v/>
      </c>
      <c r="N915" s="141" t="str">
        <f>IFERROR(RANK(L915,ahlamine31)+COUNTIF($L$10:L915,L915)-1," ")</f>
        <v xml:space="preserve"> </v>
      </c>
      <c r="O915" s="141">
        <v>906</v>
      </c>
      <c r="P915" s="137"/>
    </row>
    <row r="916" spans="1:16" x14ac:dyDescent="0.3">
      <c r="A916" s="140" t="str">
        <f t="shared" si="47"/>
        <v>أهلامين_907</v>
      </c>
      <c r="B916" s="30" t="str">
        <f>C916&amp;"_"&amp;COUNTIF($C$10:$C$10:C916,C916)</f>
        <v xml:space="preserve"> _517</v>
      </c>
      <c r="C916" s="131" t="str">
        <f>IFERROR(INDEX(القاعدة!C:C,MATCH(ahlamine!A916,القاعدة!$A:$A,0))," ")</f>
        <v xml:space="preserve"> </v>
      </c>
      <c r="D916" s="131" t="str">
        <f>IFERROR(INDEX(القاعدة!D:D,MATCH(ahlamine!A916,القاعدة!$A:$A,0))," ")</f>
        <v xml:space="preserve"> </v>
      </c>
      <c r="E916" s="131" t="str">
        <f>IFERROR(INDEX(القاعدة!E:E,MATCH(ahlamine!A916,القاعدة!$A:$A,0))," ")</f>
        <v xml:space="preserve"> </v>
      </c>
      <c r="F916" s="131" t="str">
        <f>IFERROR(INDEX(القاعدة!F:F,MATCH(ahlamine!A916,القاعدة!$A:$A,0))," ")</f>
        <v xml:space="preserve"> </v>
      </c>
      <c r="G916" s="131" t="str">
        <f>IFERROR(INDEX(القاعدة!G:G,MATCH(ahlamine!A916,القاعدة!$A:$A,0))," ")</f>
        <v xml:space="preserve"> </v>
      </c>
      <c r="H916" s="131" t="str">
        <f>IFERROR(INDEX(القاعدة!H:H,MATCH(ahlamine!A916,القاعدة!$A:$A,0))," ")</f>
        <v xml:space="preserve"> </v>
      </c>
      <c r="I916" s="131" t="str">
        <f>IFERROR(INDEX(القاعدة!I:I,MATCH(ahlamine!A916,القاعدة!$A:$A,0))," ")</f>
        <v xml:space="preserve"> </v>
      </c>
      <c r="J916" s="135" t="str">
        <f>IFERROR(INDEX(القاعدة!J:J,MATCH(ahlamine!A916,القاعدة!$A:$A,0))," ")</f>
        <v xml:space="preserve"> </v>
      </c>
      <c r="K916" s="135" t="str">
        <f>IFERROR(INDEX(القاعدة!L:L,MATCH(ahlamine!A916,القاعدة!$A:$A,0))," ")</f>
        <v xml:space="preserve"> </v>
      </c>
      <c r="L916" s="136" t="str">
        <f t="shared" si="48"/>
        <v/>
      </c>
      <c r="M916" s="31" t="str">
        <f t="shared" si="49"/>
        <v/>
      </c>
      <c r="N916" s="141" t="str">
        <f>IFERROR(RANK(L916,ahlamine31)+COUNTIF($L$10:L916,L916)-1," ")</f>
        <v xml:space="preserve"> </v>
      </c>
      <c r="O916" s="141">
        <v>907</v>
      </c>
      <c r="P916" s="137"/>
    </row>
    <row r="917" spans="1:16" x14ac:dyDescent="0.3">
      <c r="A917" s="140" t="str">
        <f t="shared" si="47"/>
        <v>أهلامين_908</v>
      </c>
      <c r="B917" s="30" t="str">
        <f>C917&amp;"_"&amp;COUNTIF($C$10:$C$10:C917,C917)</f>
        <v xml:space="preserve"> _518</v>
      </c>
      <c r="C917" s="131" t="str">
        <f>IFERROR(INDEX(القاعدة!C:C,MATCH(ahlamine!A917,القاعدة!$A:$A,0))," ")</f>
        <v xml:space="preserve"> </v>
      </c>
      <c r="D917" s="131" t="str">
        <f>IFERROR(INDEX(القاعدة!D:D,MATCH(ahlamine!A917,القاعدة!$A:$A,0))," ")</f>
        <v xml:space="preserve"> </v>
      </c>
      <c r="E917" s="131" t="str">
        <f>IFERROR(INDEX(القاعدة!E:E,MATCH(ahlamine!A917,القاعدة!$A:$A,0))," ")</f>
        <v xml:space="preserve"> </v>
      </c>
      <c r="F917" s="131" t="str">
        <f>IFERROR(INDEX(القاعدة!F:F,MATCH(ahlamine!A917,القاعدة!$A:$A,0))," ")</f>
        <v xml:space="preserve"> </v>
      </c>
      <c r="G917" s="131" t="str">
        <f>IFERROR(INDEX(القاعدة!G:G,MATCH(ahlamine!A917,القاعدة!$A:$A,0))," ")</f>
        <v xml:space="preserve"> </v>
      </c>
      <c r="H917" s="131" t="str">
        <f>IFERROR(INDEX(القاعدة!H:H,MATCH(ahlamine!A917,القاعدة!$A:$A,0))," ")</f>
        <v xml:space="preserve"> </v>
      </c>
      <c r="I917" s="131" t="str">
        <f>IFERROR(INDEX(القاعدة!I:I,MATCH(ahlamine!A917,القاعدة!$A:$A,0))," ")</f>
        <v xml:space="preserve"> </v>
      </c>
      <c r="J917" s="135" t="str">
        <f>IFERROR(INDEX(القاعدة!J:J,MATCH(ahlamine!A917,القاعدة!$A:$A,0))," ")</f>
        <v xml:space="preserve"> </v>
      </c>
      <c r="K917" s="135" t="str">
        <f>IFERROR(INDEX(القاعدة!L:L,MATCH(ahlamine!A917,القاعدة!$A:$A,0))," ")</f>
        <v xml:space="preserve"> </v>
      </c>
      <c r="L917" s="136" t="str">
        <f t="shared" si="48"/>
        <v/>
      </c>
      <c r="M917" s="31" t="str">
        <f t="shared" si="49"/>
        <v/>
      </c>
      <c r="N917" s="141" t="str">
        <f>IFERROR(RANK(L917,ahlamine31)+COUNTIF($L$10:L917,L917)-1," ")</f>
        <v xml:space="preserve"> </v>
      </c>
      <c r="O917" s="141">
        <v>908</v>
      </c>
      <c r="P917" s="137"/>
    </row>
    <row r="918" spans="1:16" x14ac:dyDescent="0.3">
      <c r="A918" s="140" t="str">
        <f t="shared" si="47"/>
        <v>أهلامين_909</v>
      </c>
      <c r="B918" s="30" t="str">
        <f>C918&amp;"_"&amp;COUNTIF($C$10:$C$10:C918,C918)</f>
        <v xml:space="preserve"> _519</v>
      </c>
      <c r="C918" s="131" t="str">
        <f>IFERROR(INDEX(القاعدة!C:C,MATCH(ahlamine!A918,القاعدة!$A:$A,0))," ")</f>
        <v xml:space="preserve"> </v>
      </c>
      <c r="D918" s="131" t="str">
        <f>IFERROR(INDEX(القاعدة!D:D,MATCH(ahlamine!A918,القاعدة!$A:$A,0))," ")</f>
        <v xml:space="preserve"> </v>
      </c>
      <c r="E918" s="131" t="str">
        <f>IFERROR(INDEX(القاعدة!E:E,MATCH(ahlamine!A918,القاعدة!$A:$A,0))," ")</f>
        <v xml:space="preserve"> </v>
      </c>
      <c r="F918" s="131" t="str">
        <f>IFERROR(INDEX(القاعدة!F:F,MATCH(ahlamine!A918,القاعدة!$A:$A,0))," ")</f>
        <v xml:space="preserve"> </v>
      </c>
      <c r="G918" s="131" t="str">
        <f>IFERROR(INDEX(القاعدة!G:G,MATCH(ahlamine!A918,القاعدة!$A:$A,0))," ")</f>
        <v xml:space="preserve"> </v>
      </c>
      <c r="H918" s="131" t="str">
        <f>IFERROR(INDEX(القاعدة!H:H,MATCH(ahlamine!A918,القاعدة!$A:$A,0))," ")</f>
        <v xml:space="preserve"> </v>
      </c>
      <c r="I918" s="131" t="str">
        <f>IFERROR(INDEX(القاعدة!I:I,MATCH(ahlamine!A918,القاعدة!$A:$A,0))," ")</f>
        <v xml:space="preserve"> </v>
      </c>
      <c r="J918" s="135" t="str">
        <f>IFERROR(INDEX(القاعدة!J:J,MATCH(ahlamine!A918,القاعدة!$A:$A,0))," ")</f>
        <v xml:space="preserve"> </v>
      </c>
      <c r="K918" s="135" t="str">
        <f>IFERROR(INDEX(القاعدة!L:L,MATCH(ahlamine!A918,القاعدة!$A:$A,0))," ")</f>
        <v xml:space="preserve"> </v>
      </c>
      <c r="L918" s="136" t="str">
        <f t="shared" si="48"/>
        <v/>
      </c>
      <c r="M918" s="31" t="str">
        <f t="shared" si="49"/>
        <v/>
      </c>
      <c r="N918" s="141" t="str">
        <f>IFERROR(RANK(L918,ahlamine31)+COUNTIF($L$10:L918,L918)-1," ")</f>
        <v xml:space="preserve"> </v>
      </c>
      <c r="O918" s="141">
        <v>909</v>
      </c>
      <c r="P918" s="137"/>
    </row>
    <row r="919" spans="1:16" x14ac:dyDescent="0.3">
      <c r="A919" s="140" t="str">
        <f t="shared" si="47"/>
        <v>أهلامين_910</v>
      </c>
      <c r="B919" s="30" t="str">
        <f>C919&amp;"_"&amp;COUNTIF($C$10:$C$10:C919,C919)</f>
        <v xml:space="preserve"> _520</v>
      </c>
      <c r="C919" s="131" t="str">
        <f>IFERROR(INDEX(القاعدة!C:C,MATCH(ahlamine!A919,القاعدة!$A:$A,0))," ")</f>
        <v xml:space="preserve"> </v>
      </c>
      <c r="D919" s="131" t="str">
        <f>IFERROR(INDEX(القاعدة!D:D,MATCH(ahlamine!A919,القاعدة!$A:$A,0))," ")</f>
        <v xml:space="preserve"> </v>
      </c>
      <c r="E919" s="131" t="str">
        <f>IFERROR(INDEX(القاعدة!E:E,MATCH(ahlamine!A919,القاعدة!$A:$A,0))," ")</f>
        <v xml:space="preserve"> </v>
      </c>
      <c r="F919" s="131" t="str">
        <f>IFERROR(INDEX(القاعدة!F:F,MATCH(ahlamine!A919,القاعدة!$A:$A,0))," ")</f>
        <v xml:space="preserve"> </v>
      </c>
      <c r="G919" s="131" t="str">
        <f>IFERROR(INDEX(القاعدة!G:G,MATCH(ahlamine!A919,القاعدة!$A:$A,0))," ")</f>
        <v xml:space="preserve"> </v>
      </c>
      <c r="H919" s="131" t="str">
        <f>IFERROR(INDEX(القاعدة!H:H,MATCH(ahlamine!A919,القاعدة!$A:$A,0))," ")</f>
        <v xml:space="preserve"> </v>
      </c>
      <c r="I919" s="131" t="str">
        <f>IFERROR(INDEX(القاعدة!I:I,MATCH(ahlamine!A919,القاعدة!$A:$A,0))," ")</f>
        <v xml:space="preserve"> </v>
      </c>
      <c r="J919" s="135" t="str">
        <f>IFERROR(INDEX(القاعدة!J:J,MATCH(ahlamine!A919,القاعدة!$A:$A,0))," ")</f>
        <v xml:space="preserve"> </v>
      </c>
      <c r="K919" s="135" t="str">
        <f>IFERROR(INDEX(القاعدة!L:L,MATCH(ahlamine!A919,القاعدة!$A:$A,0))," ")</f>
        <v xml:space="preserve"> </v>
      </c>
      <c r="L919" s="136" t="str">
        <f t="shared" si="48"/>
        <v/>
      </c>
      <c r="M919" s="31" t="str">
        <f t="shared" si="49"/>
        <v/>
      </c>
      <c r="N919" s="141" t="str">
        <f>IFERROR(RANK(L919,ahlamine31)+COUNTIF($L$10:L919,L919)-1," ")</f>
        <v xml:space="preserve"> </v>
      </c>
      <c r="O919" s="141">
        <v>910</v>
      </c>
      <c r="P919" s="137"/>
    </row>
    <row r="920" spans="1:16" x14ac:dyDescent="0.3">
      <c r="A920" s="140" t="str">
        <f t="shared" si="47"/>
        <v>أهلامين_911</v>
      </c>
      <c r="B920" s="30" t="str">
        <f>C920&amp;"_"&amp;COUNTIF($C$10:$C$10:C920,C920)</f>
        <v xml:space="preserve"> _521</v>
      </c>
      <c r="C920" s="131" t="str">
        <f>IFERROR(INDEX(القاعدة!C:C,MATCH(ahlamine!A920,القاعدة!$A:$A,0))," ")</f>
        <v xml:space="preserve"> </v>
      </c>
      <c r="D920" s="131" t="str">
        <f>IFERROR(INDEX(القاعدة!D:D,MATCH(ahlamine!A920,القاعدة!$A:$A,0))," ")</f>
        <v xml:space="preserve"> </v>
      </c>
      <c r="E920" s="131" t="str">
        <f>IFERROR(INDEX(القاعدة!E:E,MATCH(ahlamine!A920,القاعدة!$A:$A,0))," ")</f>
        <v xml:space="preserve"> </v>
      </c>
      <c r="F920" s="131" t="str">
        <f>IFERROR(INDEX(القاعدة!F:F,MATCH(ahlamine!A920,القاعدة!$A:$A,0))," ")</f>
        <v xml:space="preserve"> </v>
      </c>
      <c r="G920" s="131" t="str">
        <f>IFERROR(INDEX(القاعدة!G:G,MATCH(ahlamine!A920,القاعدة!$A:$A,0))," ")</f>
        <v xml:space="preserve"> </v>
      </c>
      <c r="H920" s="131" t="str">
        <f>IFERROR(INDEX(القاعدة!H:H,MATCH(ahlamine!A920,القاعدة!$A:$A,0))," ")</f>
        <v xml:space="preserve"> </v>
      </c>
      <c r="I920" s="131" t="str">
        <f>IFERROR(INDEX(القاعدة!I:I,MATCH(ahlamine!A920,القاعدة!$A:$A,0))," ")</f>
        <v xml:space="preserve"> </v>
      </c>
      <c r="J920" s="135" t="str">
        <f>IFERROR(INDEX(القاعدة!J:J,MATCH(ahlamine!A920,القاعدة!$A:$A,0))," ")</f>
        <v xml:space="preserve"> </v>
      </c>
      <c r="K920" s="135" t="str">
        <f>IFERROR(INDEX(القاعدة!L:L,MATCH(ahlamine!A920,القاعدة!$A:$A,0))," ")</f>
        <v xml:space="preserve"> </v>
      </c>
      <c r="L920" s="136" t="str">
        <f t="shared" si="48"/>
        <v/>
      </c>
      <c r="M920" s="31" t="str">
        <f t="shared" si="49"/>
        <v/>
      </c>
      <c r="N920" s="141" t="str">
        <f>IFERROR(RANK(L920,ahlamine31)+COUNTIF($L$10:L920,L920)-1," ")</f>
        <v xml:space="preserve"> </v>
      </c>
      <c r="O920" s="141">
        <v>911</v>
      </c>
      <c r="P920" s="137"/>
    </row>
    <row r="921" spans="1:16" x14ac:dyDescent="0.3">
      <c r="A921" s="140" t="str">
        <f t="shared" si="47"/>
        <v>أهلامين_912</v>
      </c>
      <c r="B921" s="30" t="str">
        <f>C921&amp;"_"&amp;COUNTIF($C$10:$C$10:C921,C921)</f>
        <v xml:space="preserve"> _522</v>
      </c>
      <c r="C921" s="131" t="str">
        <f>IFERROR(INDEX(القاعدة!C:C,MATCH(ahlamine!A921,القاعدة!$A:$A,0))," ")</f>
        <v xml:space="preserve"> </v>
      </c>
      <c r="D921" s="131" t="str">
        <f>IFERROR(INDEX(القاعدة!D:D,MATCH(ahlamine!A921,القاعدة!$A:$A,0))," ")</f>
        <v xml:space="preserve"> </v>
      </c>
      <c r="E921" s="131" t="str">
        <f>IFERROR(INDEX(القاعدة!E:E,MATCH(ahlamine!A921,القاعدة!$A:$A,0))," ")</f>
        <v xml:space="preserve"> </v>
      </c>
      <c r="F921" s="131" t="str">
        <f>IFERROR(INDEX(القاعدة!F:F,MATCH(ahlamine!A921,القاعدة!$A:$A,0))," ")</f>
        <v xml:space="preserve"> </v>
      </c>
      <c r="G921" s="131" t="str">
        <f>IFERROR(INDEX(القاعدة!G:G,MATCH(ahlamine!A921,القاعدة!$A:$A,0))," ")</f>
        <v xml:space="preserve"> </v>
      </c>
      <c r="H921" s="131" t="str">
        <f>IFERROR(INDEX(القاعدة!H:H,MATCH(ahlamine!A921,القاعدة!$A:$A,0))," ")</f>
        <v xml:space="preserve"> </v>
      </c>
      <c r="I921" s="131" t="str">
        <f>IFERROR(INDEX(القاعدة!I:I,MATCH(ahlamine!A921,القاعدة!$A:$A,0))," ")</f>
        <v xml:space="preserve"> </v>
      </c>
      <c r="J921" s="135" t="str">
        <f>IFERROR(INDEX(القاعدة!J:J,MATCH(ahlamine!A921,القاعدة!$A:$A,0))," ")</f>
        <v xml:space="preserve"> </v>
      </c>
      <c r="K921" s="135" t="str">
        <f>IFERROR(INDEX(القاعدة!L:L,MATCH(ahlamine!A921,القاعدة!$A:$A,0))," ")</f>
        <v xml:space="preserve"> </v>
      </c>
      <c r="L921" s="136" t="str">
        <f t="shared" si="48"/>
        <v/>
      </c>
      <c r="M921" s="31" t="str">
        <f t="shared" si="49"/>
        <v/>
      </c>
      <c r="N921" s="141" t="str">
        <f>IFERROR(RANK(L921,ahlamine31)+COUNTIF($L$10:L921,L921)-1," ")</f>
        <v xml:space="preserve"> </v>
      </c>
      <c r="O921" s="141">
        <v>912</v>
      </c>
      <c r="P921" s="137"/>
    </row>
    <row r="922" spans="1:16" x14ac:dyDescent="0.3">
      <c r="A922" s="140" t="str">
        <f t="shared" si="47"/>
        <v>أهلامين_913</v>
      </c>
      <c r="B922" s="30" t="str">
        <f>C922&amp;"_"&amp;COUNTIF($C$10:$C$10:C922,C922)</f>
        <v xml:space="preserve"> _523</v>
      </c>
      <c r="C922" s="131" t="str">
        <f>IFERROR(INDEX(القاعدة!C:C,MATCH(ahlamine!A922,القاعدة!$A:$A,0))," ")</f>
        <v xml:space="preserve"> </v>
      </c>
      <c r="D922" s="131" t="str">
        <f>IFERROR(INDEX(القاعدة!D:D,MATCH(ahlamine!A922,القاعدة!$A:$A,0))," ")</f>
        <v xml:space="preserve"> </v>
      </c>
      <c r="E922" s="131" t="str">
        <f>IFERROR(INDEX(القاعدة!E:E,MATCH(ahlamine!A922,القاعدة!$A:$A,0))," ")</f>
        <v xml:space="preserve"> </v>
      </c>
      <c r="F922" s="131" t="str">
        <f>IFERROR(INDEX(القاعدة!F:F,MATCH(ahlamine!A922,القاعدة!$A:$A,0))," ")</f>
        <v xml:space="preserve"> </v>
      </c>
      <c r="G922" s="131" t="str">
        <f>IFERROR(INDEX(القاعدة!G:G,MATCH(ahlamine!A922,القاعدة!$A:$A,0))," ")</f>
        <v xml:space="preserve"> </v>
      </c>
      <c r="H922" s="131" t="str">
        <f>IFERROR(INDEX(القاعدة!H:H,MATCH(ahlamine!A922,القاعدة!$A:$A,0))," ")</f>
        <v xml:space="preserve"> </v>
      </c>
      <c r="I922" s="131" t="str">
        <f>IFERROR(INDEX(القاعدة!I:I,MATCH(ahlamine!A922,القاعدة!$A:$A,0))," ")</f>
        <v xml:space="preserve"> </v>
      </c>
      <c r="J922" s="135" t="str">
        <f>IFERROR(INDEX(القاعدة!J:J,MATCH(ahlamine!A922,القاعدة!$A:$A,0))," ")</f>
        <v xml:space="preserve"> </v>
      </c>
      <c r="K922" s="135" t="str">
        <f>IFERROR(INDEX(القاعدة!L:L,MATCH(ahlamine!A922,القاعدة!$A:$A,0))," ")</f>
        <v xml:space="preserve"> </v>
      </c>
      <c r="L922" s="136" t="str">
        <f t="shared" si="48"/>
        <v/>
      </c>
      <c r="M922" s="31" t="str">
        <f t="shared" si="49"/>
        <v/>
      </c>
      <c r="N922" s="141" t="str">
        <f>IFERROR(RANK(L922,ahlamine31)+COUNTIF($L$10:L922,L922)-1," ")</f>
        <v xml:space="preserve"> </v>
      </c>
      <c r="O922" s="141">
        <v>913</v>
      </c>
      <c r="P922" s="137"/>
    </row>
    <row r="923" spans="1:16" x14ac:dyDescent="0.3">
      <c r="A923" s="140" t="str">
        <f t="shared" si="47"/>
        <v>أهلامين_914</v>
      </c>
      <c r="B923" s="30" t="str">
        <f>C923&amp;"_"&amp;COUNTIF($C$10:$C$10:C923,C923)</f>
        <v xml:space="preserve"> _524</v>
      </c>
      <c r="C923" s="131" t="str">
        <f>IFERROR(INDEX(القاعدة!C:C,MATCH(ahlamine!A923,القاعدة!$A:$A,0))," ")</f>
        <v xml:space="preserve"> </v>
      </c>
      <c r="D923" s="131" t="str">
        <f>IFERROR(INDEX(القاعدة!D:D,MATCH(ahlamine!A923,القاعدة!$A:$A,0))," ")</f>
        <v xml:space="preserve"> </v>
      </c>
      <c r="E923" s="131" t="str">
        <f>IFERROR(INDEX(القاعدة!E:E,MATCH(ahlamine!A923,القاعدة!$A:$A,0))," ")</f>
        <v xml:space="preserve"> </v>
      </c>
      <c r="F923" s="131" t="str">
        <f>IFERROR(INDEX(القاعدة!F:F,MATCH(ahlamine!A923,القاعدة!$A:$A,0))," ")</f>
        <v xml:space="preserve"> </v>
      </c>
      <c r="G923" s="131" t="str">
        <f>IFERROR(INDEX(القاعدة!G:G,MATCH(ahlamine!A923,القاعدة!$A:$A,0))," ")</f>
        <v xml:space="preserve"> </v>
      </c>
      <c r="H923" s="131" t="str">
        <f>IFERROR(INDEX(القاعدة!H:H,MATCH(ahlamine!A923,القاعدة!$A:$A,0))," ")</f>
        <v xml:space="preserve"> </v>
      </c>
      <c r="I923" s="131" t="str">
        <f>IFERROR(INDEX(القاعدة!I:I,MATCH(ahlamine!A923,القاعدة!$A:$A,0))," ")</f>
        <v xml:space="preserve"> </v>
      </c>
      <c r="J923" s="135" t="str">
        <f>IFERROR(INDEX(القاعدة!J:J,MATCH(ahlamine!A923,القاعدة!$A:$A,0))," ")</f>
        <v xml:space="preserve"> </v>
      </c>
      <c r="K923" s="135" t="str">
        <f>IFERROR(INDEX(القاعدة!L:L,MATCH(ahlamine!A923,القاعدة!$A:$A,0))," ")</f>
        <v xml:space="preserve"> </v>
      </c>
      <c r="L923" s="136" t="str">
        <f t="shared" si="48"/>
        <v/>
      </c>
      <c r="M923" s="31" t="str">
        <f t="shared" si="49"/>
        <v/>
      </c>
      <c r="N923" s="141" t="str">
        <f>IFERROR(RANK(L923,ahlamine31)+COUNTIF($L$10:L923,L923)-1," ")</f>
        <v xml:space="preserve"> </v>
      </c>
      <c r="O923" s="141">
        <v>914</v>
      </c>
      <c r="P923" s="137"/>
    </row>
    <row r="924" spans="1:16" x14ac:dyDescent="0.3">
      <c r="A924" s="140" t="str">
        <f t="shared" si="47"/>
        <v>أهلامين_915</v>
      </c>
      <c r="B924" s="30" t="str">
        <f>C924&amp;"_"&amp;COUNTIF($C$10:$C$10:C924,C924)</f>
        <v xml:space="preserve"> _525</v>
      </c>
      <c r="C924" s="131" t="str">
        <f>IFERROR(INDEX(القاعدة!C:C,MATCH(ahlamine!A924,القاعدة!$A:$A,0))," ")</f>
        <v xml:space="preserve"> </v>
      </c>
      <c r="D924" s="131" t="str">
        <f>IFERROR(INDEX(القاعدة!D:D,MATCH(ahlamine!A924,القاعدة!$A:$A,0))," ")</f>
        <v xml:space="preserve"> </v>
      </c>
      <c r="E924" s="131" t="str">
        <f>IFERROR(INDEX(القاعدة!E:E,MATCH(ahlamine!A924,القاعدة!$A:$A,0))," ")</f>
        <v xml:space="preserve"> </v>
      </c>
      <c r="F924" s="131" t="str">
        <f>IFERROR(INDEX(القاعدة!F:F,MATCH(ahlamine!A924,القاعدة!$A:$A,0))," ")</f>
        <v xml:space="preserve"> </v>
      </c>
      <c r="G924" s="131" t="str">
        <f>IFERROR(INDEX(القاعدة!G:G,MATCH(ahlamine!A924,القاعدة!$A:$A,0))," ")</f>
        <v xml:space="preserve"> </v>
      </c>
      <c r="H924" s="131" t="str">
        <f>IFERROR(INDEX(القاعدة!H:H,MATCH(ahlamine!A924,القاعدة!$A:$A,0))," ")</f>
        <v xml:space="preserve"> </v>
      </c>
      <c r="I924" s="131" t="str">
        <f>IFERROR(INDEX(القاعدة!I:I,MATCH(ahlamine!A924,القاعدة!$A:$A,0))," ")</f>
        <v xml:space="preserve"> </v>
      </c>
      <c r="J924" s="135" t="str">
        <f>IFERROR(INDEX(القاعدة!J:J,MATCH(ahlamine!A924,القاعدة!$A:$A,0))," ")</f>
        <v xml:space="preserve"> </v>
      </c>
      <c r="K924" s="135" t="str">
        <f>IFERROR(INDEX(القاعدة!L:L,MATCH(ahlamine!A924,القاعدة!$A:$A,0))," ")</f>
        <v xml:space="preserve"> </v>
      </c>
      <c r="L924" s="136" t="str">
        <f t="shared" si="48"/>
        <v/>
      </c>
      <c r="M924" s="31" t="str">
        <f t="shared" si="49"/>
        <v/>
      </c>
      <c r="N924" s="141" t="str">
        <f>IFERROR(RANK(L924,ahlamine31)+COUNTIF($L$10:L924,L924)-1," ")</f>
        <v xml:space="preserve"> </v>
      </c>
      <c r="O924" s="141">
        <v>915</v>
      </c>
      <c r="P924" s="137"/>
    </row>
    <row r="925" spans="1:16" x14ac:dyDescent="0.3">
      <c r="A925" s="140" t="str">
        <f t="shared" si="47"/>
        <v>أهلامين_916</v>
      </c>
      <c r="B925" s="30" t="str">
        <f>C925&amp;"_"&amp;COUNTIF($C$10:$C$10:C925,C925)</f>
        <v xml:space="preserve"> _526</v>
      </c>
      <c r="C925" s="131" t="str">
        <f>IFERROR(INDEX(القاعدة!C:C,MATCH(ahlamine!A925,القاعدة!$A:$A,0))," ")</f>
        <v xml:space="preserve"> </v>
      </c>
      <c r="D925" s="131" t="str">
        <f>IFERROR(INDEX(القاعدة!D:D,MATCH(ahlamine!A925,القاعدة!$A:$A,0))," ")</f>
        <v xml:space="preserve"> </v>
      </c>
      <c r="E925" s="131" t="str">
        <f>IFERROR(INDEX(القاعدة!E:E,MATCH(ahlamine!A925,القاعدة!$A:$A,0))," ")</f>
        <v xml:space="preserve"> </v>
      </c>
      <c r="F925" s="131" t="str">
        <f>IFERROR(INDEX(القاعدة!F:F,MATCH(ahlamine!A925,القاعدة!$A:$A,0))," ")</f>
        <v xml:space="preserve"> </v>
      </c>
      <c r="G925" s="131" t="str">
        <f>IFERROR(INDEX(القاعدة!G:G,MATCH(ahlamine!A925,القاعدة!$A:$A,0))," ")</f>
        <v xml:space="preserve"> </v>
      </c>
      <c r="H925" s="131" t="str">
        <f>IFERROR(INDEX(القاعدة!H:H,MATCH(ahlamine!A925,القاعدة!$A:$A,0))," ")</f>
        <v xml:space="preserve"> </v>
      </c>
      <c r="I925" s="131" t="str">
        <f>IFERROR(INDEX(القاعدة!I:I,MATCH(ahlamine!A925,القاعدة!$A:$A,0))," ")</f>
        <v xml:space="preserve"> </v>
      </c>
      <c r="J925" s="135" t="str">
        <f>IFERROR(INDEX(القاعدة!J:J,MATCH(ahlamine!A925,القاعدة!$A:$A,0))," ")</f>
        <v xml:space="preserve"> </v>
      </c>
      <c r="K925" s="135" t="str">
        <f>IFERROR(INDEX(القاعدة!L:L,MATCH(ahlamine!A925,القاعدة!$A:$A,0))," ")</f>
        <v xml:space="preserve"> </v>
      </c>
      <c r="L925" s="136" t="str">
        <f t="shared" si="48"/>
        <v/>
      </c>
      <c r="M925" s="31" t="str">
        <f t="shared" si="49"/>
        <v/>
      </c>
      <c r="N925" s="141" t="str">
        <f>IFERROR(RANK(L925,ahlamine31)+COUNTIF($L$10:L925,L925)-1," ")</f>
        <v xml:space="preserve"> </v>
      </c>
      <c r="O925" s="141">
        <v>916</v>
      </c>
      <c r="P925" s="137"/>
    </row>
    <row r="926" spans="1:16" x14ac:dyDescent="0.3">
      <c r="A926" s="140" t="str">
        <f t="shared" si="47"/>
        <v>أهلامين_917</v>
      </c>
      <c r="B926" s="30" t="str">
        <f>C926&amp;"_"&amp;COUNTIF($C$10:$C$10:C926,C926)</f>
        <v xml:space="preserve"> _527</v>
      </c>
      <c r="C926" s="131" t="str">
        <f>IFERROR(INDEX(القاعدة!C:C,MATCH(ahlamine!A926,القاعدة!$A:$A,0))," ")</f>
        <v xml:space="preserve"> </v>
      </c>
      <c r="D926" s="131" t="str">
        <f>IFERROR(INDEX(القاعدة!D:D,MATCH(ahlamine!A926,القاعدة!$A:$A,0))," ")</f>
        <v xml:space="preserve"> </v>
      </c>
      <c r="E926" s="131" t="str">
        <f>IFERROR(INDEX(القاعدة!E:E,MATCH(ahlamine!A926,القاعدة!$A:$A,0))," ")</f>
        <v xml:space="preserve"> </v>
      </c>
      <c r="F926" s="131" t="str">
        <f>IFERROR(INDEX(القاعدة!F:F,MATCH(ahlamine!A926,القاعدة!$A:$A,0))," ")</f>
        <v xml:space="preserve"> </v>
      </c>
      <c r="G926" s="131" t="str">
        <f>IFERROR(INDEX(القاعدة!G:G,MATCH(ahlamine!A926,القاعدة!$A:$A,0))," ")</f>
        <v xml:space="preserve"> </v>
      </c>
      <c r="H926" s="131" t="str">
        <f>IFERROR(INDEX(القاعدة!H:H,MATCH(ahlamine!A926,القاعدة!$A:$A,0))," ")</f>
        <v xml:space="preserve"> </v>
      </c>
      <c r="I926" s="131" t="str">
        <f>IFERROR(INDEX(القاعدة!I:I,MATCH(ahlamine!A926,القاعدة!$A:$A,0))," ")</f>
        <v xml:space="preserve"> </v>
      </c>
      <c r="J926" s="135" t="str">
        <f>IFERROR(INDEX(القاعدة!J:J,MATCH(ahlamine!A926,القاعدة!$A:$A,0))," ")</f>
        <v xml:space="preserve"> </v>
      </c>
      <c r="K926" s="135" t="str">
        <f>IFERROR(INDEX(القاعدة!L:L,MATCH(ahlamine!A926,القاعدة!$A:$A,0))," ")</f>
        <v xml:space="preserve"> </v>
      </c>
      <c r="L926" s="136" t="str">
        <f t="shared" si="48"/>
        <v/>
      </c>
      <c r="M926" s="31" t="str">
        <f t="shared" si="49"/>
        <v/>
      </c>
      <c r="N926" s="141" t="str">
        <f>IFERROR(RANK(L926,ahlamine31)+COUNTIF($L$10:L926,L926)-1," ")</f>
        <v xml:space="preserve"> </v>
      </c>
      <c r="O926" s="141">
        <v>917</v>
      </c>
      <c r="P926" s="137"/>
    </row>
    <row r="927" spans="1:16" x14ac:dyDescent="0.3">
      <c r="A927" s="140" t="str">
        <f t="shared" si="47"/>
        <v>أهلامين_918</v>
      </c>
      <c r="B927" s="30" t="str">
        <f>C927&amp;"_"&amp;COUNTIF($C$10:$C$10:C927,C927)</f>
        <v xml:space="preserve"> _528</v>
      </c>
      <c r="C927" s="131" t="str">
        <f>IFERROR(INDEX(القاعدة!C:C,MATCH(ahlamine!A927,القاعدة!$A:$A,0))," ")</f>
        <v xml:space="preserve"> </v>
      </c>
      <c r="D927" s="131" t="str">
        <f>IFERROR(INDEX(القاعدة!D:D,MATCH(ahlamine!A927,القاعدة!$A:$A,0))," ")</f>
        <v xml:space="preserve"> </v>
      </c>
      <c r="E927" s="131" t="str">
        <f>IFERROR(INDEX(القاعدة!E:E,MATCH(ahlamine!A927,القاعدة!$A:$A,0))," ")</f>
        <v xml:space="preserve"> </v>
      </c>
      <c r="F927" s="131" t="str">
        <f>IFERROR(INDEX(القاعدة!F:F,MATCH(ahlamine!A927,القاعدة!$A:$A,0))," ")</f>
        <v xml:space="preserve"> </v>
      </c>
      <c r="G927" s="131" t="str">
        <f>IFERROR(INDEX(القاعدة!G:G,MATCH(ahlamine!A927,القاعدة!$A:$A,0))," ")</f>
        <v xml:space="preserve"> </v>
      </c>
      <c r="H927" s="131" t="str">
        <f>IFERROR(INDEX(القاعدة!H:H,MATCH(ahlamine!A927,القاعدة!$A:$A,0))," ")</f>
        <v xml:space="preserve"> </v>
      </c>
      <c r="I927" s="131" t="str">
        <f>IFERROR(INDEX(القاعدة!I:I,MATCH(ahlamine!A927,القاعدة!$A:$A,0))," ")</f>
        <v xml:space="preserve"> </v>
      </c>
      <c r="J927" s="135" t="str">
        <f>IFERROR(INDEX(القاعدة!J:J,MATCH(ahlamine!A927,القاعدة!$A:$A,0))," ")</f>
        <v xml:space="preserve"> </v>
      </c>
      <c r="K927" s="135" t="str">
        <f>IFERROR(INDEX(القاعدة!L:L,MATCH(ahlamine!A927,القاعدة!$A:$A,0))," ")</f>
        <v xml:space="preserve"> </v>
      </c>
      <c r="L927" s="136" t="str">
        <f t="shared" si="48"/>
        <v/>
      </c>
      <c r="M927" s="31" t="str">
        <f t="shared" si="49"/>
        <v/>
      </c>
      <c r="N927" s="141" t="str">
        <f>IFERROR(RANK(L927,ahlamine31)+COUNTIF($L$10:L927,L927)-1," ")</f>
        <v xml:space="preserve"> </v>
      </c>
      <c r="O927" s="141">
        <v>918</v>
      </c>
      <c r="P927" s="137"/>
    </row>
    <row r="928" spans="1:16" x14ac:dyDescent="0.3">
      <c r="A928" s="140" t="str">
        <f t="shared" si="47"/>
        <v>أهلامين_919</v>
      </c>
      <c r="B928" s="30" t="str">
        <f>C928&amp;"_"&amp;COUNTIF($C$10:$C$10:C928,C928)</f>
        <v xml:space="preserve"> _529</v>
      </c>
      <c r="C928" s="131" t="str">
        <f>IFERROR(INDEX(القاعدة!C:C,MATCH(ahlamine!A928,القاعدة!$A:$A,0))," ")</f>
        <v xml:space="preserve"> </v>
      </c>
      <c r="D928" s="131" t="str">
        <f>IFERROR(INDEX(القاعدة!D:D,MATCH(ahlamine!A928,القاعدة!$A:$A,0))," ")</f>
        <v xml:space="preserve"> </v>
      </c>
      <c r="E928" s="131" t="str">
        <f>IFERROR(INDEX(القاعدة!E:E,MATCH(ahlamine!A928,القاعدة!$A:$A,0))," ")</f>
        <v xml:space="preserve"> </v>
      </c>
      <c r="F928" s="131" t="str">
        <f>IFERROR(INDEX(القاعدة!F:F,MATCH(ahlamine!A928,القاعدة!$A:$A,0))," ")</f>
        <v xml:space="preserve"> </v>
      </c>
      <c r="G928" s="131" t="str">
        <f>IFERROR(INDEX(القاعدة!G:G,MATCH(ahlamine!A928,القاعدة!$A:$A,0))," ")</f>
        <v xml:space="preserve"> </v>
      </c>
      <c r="H928" s="131" t="str">
        <f>IFERROR(INDEX(القاعدة!H:H,MATCH(ahlamine!A928,القاعدة!$A:$A,0))," ")</f>
        <v xml:space="preserve"> </v>
      </c>
      <c r="I928" s="131" t="str">
        <f>IFERROR(INDEX(القاعدة!I:I,MATCH(ahlamine!A928,القاعدة!$A:$A,0))," ")</f>
        <v xml:space="preserve"> </v>
      </c>
      <c r="J928" s="135" t="str">
        <f>IFERROR(INDEX(القاعدة!J:J,MATCH(ahlamine!A928,القاعدة!$A:$A,0))," ")</f>
        <v xml:space="preserve"> </v>
      </c>
      <c r="K928" s="135" t="str">
        <f>IFERROR(INDEX(القاعدة!L:L,MATCH(ahlamine!A928,القاعدة!$A:$A,0))," ")</f>
        <v xml:space="preserve"> </v>
      </c>
      <c r="L928" s="136" t="str">
        <f t="shared" si="48"/>
        <v/>
      </c>
      <c r="M928" s="31" t="str">
        <f t="shared" si="49"/>
        <v/>
      </c>
      <c r="N928" s="141" t="str">
        <f>IFERROR(RANK(L928,ahlamine31)+COUNTIF($L$10:L928,L928)-1," ")</f>
        <v xml:space="preserve"> </v>
      </c>
      <c r="O928" s="141">
        <v>919</v>
      </c>
      <c r="P928" s="137"/>
    </row>
    <row r="929" spans="1:16" x14ac:dyDescent="0.3">
      <c r="A929" s="140" t="str">
        <f t="shared" si="47"/>
        <v>أهلامين_920</v>
      </c>
      <c r="B929" s="30" t="str">
        <f>C929&amp;"_"&amp;COUNTIF($C$10:$C$10:C929,C929)</f>
        <v xml:space="preserve"> _530</v>
      </c>
      <c r="C929" s="131" t="str">
        <f>IFERROR(INDEX(القاعدة!C:C,MATCH(ahlamine!A929,القاعدة!$A:$A,0))," ")</f>
        <v xml:space="preserve"> </v>
      </c>
      <c r="D929" s="131" t="str">
        <f>IFERROR(INDEX(القاعدة!D:D,MATCH(ahlamine!A929,القاعدة!$A:$A,0))," ")</f>
        <v xml:space="preserve"> </v>
      </c>
      <c r="E929" s="131" t="str">
        <f>IFERROR(INDEX(القاعدة!E:E,MATCH(ahlamine!A929,القاعدة!$A:$A,0))," ")</f>
        <v xml:space="preserve"> </v>
      </c>
      <c r="F929" s="131" t="str">
        <f>IFERROR(INDEX(القاعدة!F:F,MATCH(ahlamine!A929,القاعدة!$A:$A,0))," ")</f>
        <v xml:space="preserve"> </v>
      </c>
      <c r="G929" s="131" t="str">
        <f>IFERROR(INDEX(القاعدة!G:G,MATCH(ahlamine!A929,القاعدة!$A:$A,0))," ")</f>
        <v xml:space="preserve"> </v>
      </c>
      <c r="H929" s="131" t="str">
        <f>IFERROR(INDEX(القاعدة!H:H,MATCH(ahlamine!A929,القاعدة!$A:$A,0))," ")</f>
        <v xml:space="preserve"> </v>
      </c>
      <c r="I929" s="131" t="str">
        <f>IFERROR(INDEX(القاعدة!I:I,MATCH(ahlamine!A929,القاعدة!$A:$A,0))," ")</f>
        <v xml:space="preserve"> </v>
      </c>
      <c r="J929" s="135" t="str">
        <f>IFERROR(INDEX(القاعدة!J:J,MATCH(ahlamine!A929,القاعدة!$A:$A,0))," ")</f>
        <v xml:space="preserve"> </v>
      </c>
      <c r="K929" s="135" t="str">
        <f>IFERROR(INDEX(القاعدة!L:L,MATCH(ahlamine!A929,القاعدة!$A:$A,0))," ")</f>
        <v xml:space="preserve"> </v>
      </c>
      <c r="L929" s="136" t="str">
        <f t="shared" si="48"/>
        <v/>
      </c>
      <c r="M929" s="31" t="str">
        <f t="shared" si="49"/>
        <v/>
      </c>
      <c r="N929" s="141" t="str">
        <f>IFERROR(RANK(L929,ahlamine31)+COUNTIF($L$10:L929,L929)-1," ")</f>
        <v xml:space="preserve"> </v>
      </c>
      <c r="O929" s="141">
        <v>920</v>
      </c>
      <c r="P929" s="137"/>
    </row>
    <row r="930" spans="1:16" x14ac:dyDescent="0.3">
      <c r="A930" s="140" t="str">
        <f t="shared" si="47"/>
        <v>أهلامين_921</v>
      </c>
      <c r="B930" s="30" t="str">
        <f>C930&amp;"_"&amp;COUNTIF($C$10:$C$10:C930,C930)</f>
        <v xml:space="preserve"> _531</v>
      </c>
      <c r="C930" s="131" t="str">
        <f>IFERROR(INDEX(القاعدة!C:C,MATCH(ahlamine!A930,القاعدة!$A:$A,0))," ")</f>
        <v xml:space="preserve"> </v>
      </c>
      <c r="D930" s="131" t="str">
        <f>IFERROR(INDEX(القاعدة!D:D,MATCH(ahlamine!A930,القاعدة!$A:$A,0))," ")</f>
        <v xml:space="preserve"> </v>
      </c>
      <c r="E930" s="131" t="str">
        <f>IFERROR(INDEX(القاعدة!E:E,MATCH(ahlamine!A930,القاعدة!$A:$A,0))," ")</f>
        <v xml:space="preserve"> </v>
      </c>
      <c r="F930" s="131" t="str">
        <f>IFERROR(INDEX(القاعدة!F:F,MATCH(ahlamine!A930,القاعدة!$A:$A,0))," ")</f>
        <v xml:space="preserve"> </v>
      </c>
      <c r="G930" s="131" t="str">
        <f>IFERROR(INDEX(القاعدة!G:G,MATCH(ahlamine!A930,القاعدة!$A:$A,0))," ")</f>
        <v xml:space="preserve"> </v>
      </c>
      <c r="H930" s="131" t="str">
        <f>IFERROR(INDEX(القاعدة!H:H,MATCH(ahlamine!A930,القاعدة!$A:$A,0))," ")</f>
        <v xml:space="preserve"> </v>
      </c>
      <c r="I930" s="131" t="str">
        <f>IFERROR(INDEX(القاعدة!I:I,MATCH(ahlamine!A930,القاعدة!$A:$A,0))," ")</f>
        <v xml:space="preserve"> </v>
      </c>
      <c r="J930" s="135" t="str">
        <f>IFERROR(INDEX(القاعدة!J:J,MATCH(ahlamine!A930,القاعدة!$A:$A,0))," ")</f>
        <v xml:space="preserve"> </v>
      </c>
      <c r="K930" s="135" t="str">
        <f>IFERROR(INDEX(القاعدة!L:L,MATCH(ahlamine!A930,القاعدة!$A:$A,0))," ")</f>
        <v xml:space="preserve"> </v>
      </c>
      <c r="L930" s="136" t="str">
        <f t="shared" si="48"/>
        <v/>
      </c>
      <c r="M930" s="31" t="str">
        <f t="shared" si="49"/>
        <v/>
      </c>
      <c r="N930" s="141" t="str">
        <f>IFERROR(RANK(L930,ahlamine31)+COUNTIF($L$10:L930,L930)-1," ")</f>
        <v xml:space="preserve"> </v>
      </c>
      <c r="O930" s="141">
        <v>921</v>
      </c>
      <c r="P930" s="137"/>
    </row>
    <row r="931" spans="1:16" x14ac:dyDescent="0.3">
      <c r="A931" s="140" t="str">
        <f t="shared" si="47"/>
        <v>أهلامين_922</v>
      </c>
      <c r="B931" s="30" t="str">
        <f>C931&amp;"_"&amp;COUNTIF($C$10:$C$10:C931,C931)</f>
        <v xml:space="preserve"> _532</v>
      </c>
      <c r="C931" s="131" t="str">
        <f>IFERROR(INDEX(القاعدة!C:C,MATCH(ahlamine!A931,القاعدة!$A:$A,0))," ")</f>
        <v xml:space="preserve"> </v>
      </c>
      <c r="D931" s="131" t="str">
        <f>IFERROR(INDEX(القاعدة!D:D,MATCH(ahlamine!A931,القاعدة!$A:$A,0))," ")</f>
        <v xml:space="preserve"> </v>
      </c>
      <c r="E931" s="131" t="str">
        <f>IFERROR(INDEX(القاعدة!E:E,MATCH(ahlamine!A931,القاعدة!$A:$A,0))," ")</f>
        <v xml:space="preserve"> </v>
      </c>
      <c r="F931" s="131" t="str">
        <f>IFERROR(INDEX(القاعدة!F:F,MATCH(ahlamine!A931,القاعدة!$A:$A,0))," ")</f>
        <v xml:space="preserve"> </v>
      </c>
      <c r="G931" s="131" t="str">
        <f>IFERROR(INDEX(القاعدة!G:G,MATCH(ahlamine!A931,القاعدة!$A:$A,0))," ")</f>
        <v xml:space="preserve"> </v>
      </c>
      <c r="H931" s="131" t="str">
        <f>IFERROR(INDEX(القاعدة!H:H,MATCH(ahlamine!A931,القاعدة!$A:$A,0))," ")</f>
        <v xml:space="preserve"> </v>
      </c>
      <c r="I931" s="131" t="str">
        <f>IFERROR(INDEX(القاعدة!I:I,MATCH(ahlamine!A931,القاعدة!$A:$A,0))," ")</f>
        <v xml:space="preserve"> </v>
      </c>
      <c r="J931" s="135" t="str">
        <f>IFERROR(INDEX(القاعدة!J:J,MATCH(ahlamine!A931,القاعدة!$A:$A,0))," ")</f>
        <v xml:space="preserve"> </v>
      </c>
      <c r="K931" s="135" t="str">
        <f>IFERROR(INDEX(القاعدة!L:L,MATCH(ahlamine!A931,القاعدة!$A:$A,0))," ")</f>
        <v xml:space="preserve"> </v>
      </c>
      <c r="L931" s="136" t="str">
        <f t="shared" si="48"/>
        <v/>
      </c>
      <c r="M931" s="31" t="str">
        <f t="shared" si="49"/>
        <v/>
      </c>
      <c r="N931" s="141" t="str">
        <f>IFERROR(RANK(L931,ahlamine31)+COUNTIF($L$10:L931,L931)-1," ")</f>
        <v xml:space="preserve"> </v>
      </c>
      <c r="O931" s="141">
        <v>922</v>
      </c>
      <c r="P931" s="137"/>
    </row>
    <row r="932" spans="1:16" x14ac:dyDescent="0.3">
      <c r="A932" s="140" t="str">
        <f t="shared" si="47"/>
        <v>أهلامين_923</v>
      </c>
      <c r="B932" s="30" t="str">
        <f>C932&amp;"_"&amp;COUNTIF($C$10:$C$10:C932,C932)</f>
        <v xml:space="preserve"> _533</v>
      </c>
      <c r="C932" s="131" t="str">
        <f>IFERROR(INDEX(القاعدة!C:C,MATCH(ahlamine!A932,القاعدة!$A:$A,0))," ")</f>
        <v xml:space="preserve"> </v>
      </c>
      <c r="D932" s="131" t="str">
        <f>IFERROR(INDEX(القاعدة!D:D,MATCH(ahlamine!A932,القاعدة!$A:$A,0))," ")</f>
        <v xml:space="preserve"> </v>
      </c>
      <c r="E932" s="131" t="str">
        <f>IFERROR(INDEX(القاعدة!E:E,MATCH(ahlamine!A932,القاعدة!$A:$A,0))," ")</f>
        <v xml:space="preserve"> </v>
      </c>
      <c r="F932" s="131" t="str">
        <f>IFERROR(INDEX(القاعدة!F:F,MATCH(ahlamine!A932,القاعدة!$A:$A,0))," ")</f>
        <v xml:space="preserve"> </v>
      </c>
      <c r="G932" s="131" t="str">
        <f>IFERROR(INDEX(القاعدة!G:G,MATCH(ahlamine!A932,القاعدة!$A:$A,0))," ")</f>
        <v xml:space="preserve"> </v>
      </c>
      <c r="H932" s="131" t="str">
        <f>IFERROR(INDEX(القاعدة!H:H,MATCH(ahlamine!A932,القاعدة!$A:$A,0))," ")</f>
        <v xml:space="preserve"> </v>
      </c>
      <c r="I932" s="131" t="str">
        <f>IFERROR(INDEX(القاعدة!I:I,MATCH(ahlamine!A932,القاعدة!$A:$A,0))," ")</f>
        <v xml:space="preserve"> </v>
      </c>
      <c r="J932" s="135" t="str">
        <f>IFERROR(INDEX(القاعدة!J:J,MATCH(ahlamine!A932,القاعدة!$A:$A,0))," ")</f>
        <v xml:space="preserve"> </v>
      </c>
      <c r="K932" s="135" t="str">
        <f>IFERROR(INDEX(القاعدة!L:L,MATCH(ahlamine!A932,القاعدة!$A:$A,0))," ")</f>
        <v xml:space="preserve"> </v>
      </c>
      <c r="L932" s="136" t="str">
        <f t="shared" si="48"/>
        <v/>
      </c>
      <c r="M932" s="31" t="str">
        <f t="shared" si="49"/>
        <v/>
      </c>
      <c r="N932" s="141" t="str">
        <f>IFERROR(RANK(L932,ahlamine31)+COUNTIF($L$10:L932,L932)-1," ")</f>
        <v xml:space="preserve"> </v>
      </c>
      <c r="O932" s="141">
        <v>923</v>
      </c>
      <c r="P932" s="137"/>
    </row>
    <row r="933" spans="1:16" x14ac:dyDescent="0.3">
      <c r="A933" s="140" t="str">
        <f t="shared" si="47"/>
        <v>أهلامين_924</v>
      </c>
      <c r="B933" s="30" t="str">
        <f>C933&amp;"_"&amp;COUNTIF($C$10:$C$10:C933,C933)</f>
        <v xml:space="preserve"> _534</v>
      </c>
      <c r="C933" s="131" t="str">
        <f>IFERROR(INDEX(القاعدة!C:C,MATCH(ahlamine!A933,القاعدة!$A:$A,0))," ")</f>
        <v xml:space="preserve"> </v>
      </c>
      <c r="D933" s="131" t="str">
        <f>IFERROR(INDEX(القاعدة!D:D,MATCH(ahlamine!A933,القاعدة!$A:$A,0))," ")</f>
        <v xml:space="preserve"> </v>
      </c>
      <c r="E933" s="131" t="str">
        <f>IFERROR(INDEX(القاعدة!E:E,MATCH(ahlamine!A933,القاعدة!$A:$A,0))," ")</f>
        <v xml:space="preserve"> </v>
      </c>
      <c r="F933" s="131" t="str">
        <f>IFERROR(INDEX(القاعدة!F:F,MATCH(ahlamine!A933,القاعدة!$A:$A,0))," ")</f>
        <v xml:space="preserve"> </v>
      </c>
      <c r="G933" s="131" t="str">
        <f>IFERROR(INDEX(القاعدة!G:G,MATCH(ahlamine!A933,القاعدة!$A:$A,0))," ")</f>
        <v xml:space="preserve"> </v>
      </c>
      <c r="H933" s="131" t="str">
        <f>IFERROR(INDEX(القاعدة!H:H,MATCH(ahlamine!A933,القاعدة!$A:$A,0))," ")</f>
        <v xml:space="preserve"> </v>
      </c>
      <c r="I933" s="131" t="str">
        <f>IFERROR(INDEX(القاعدة!I:I,MATCH(ahlamine!A933,القاعدة!$A:$A,0))," ")</f>
        <v xml:space="preserve"> </v>
      </c>
      <c r="J933" s="135" t="str">
        <f>IFERROR(INDEX(القاعدة!J:J,MATCH(ahlamine!A933,القاعدة!$A:$A,0))," ")</f>
        <v xml:space="preserve"> </v>
      </c>
      <c r="K933" s="135" t="str">
        <f>IFERROR(INDEX(القاعدة!L:L,MATCH(ahlamine!A933,القاعدة!$A:$A,0))," ")</f>
        <v xml:space="preserve"> </v>
      </c>
      <c r="L933" s="136" t="str">
        <f t="shared" si="48"/>
        <v/>
      </c>
      <c r="M933" s="31" t="str">
        <f t="shared" si="49"/>
        <v/>
      </c>
      <c r="N933" s="141" t="str">
        <f>IFERROR(RANK(L933,ahlamine31)+COUNTIF($L$10:L933,L933)-1," ")</f>
        <v xml:space="preserve"> </v>
      </c>
      <c r="O933" s="141">
        <v>924</v>
      </c>
      <c r="P933" s="137"/>
    </row>
    <row r="934" spans="1:16" x14ac:dyDescent="0.3">
      <c r="A934" s="140" t="str">
        <f t="shared" si="47"/>
        <v>أهلامين_925</v>
      </c>
      <c r="B934" s="30" t="str">
        <f>C934&amp;"_"&amp;COUNTIF($C$10:$C$10:C934,C934)</f>
        <v xml:space="preserve"> _535</v>
      </c>
      <c r="C934" s="131" t="str">
        <f>IFERROR(INDEX(القاعدة!C:C,MATCH(ahlamine!A934,القاعدة!$A:$A,0))," ")</f>
        <v xml:space="preserve"> </v>
      </c>
      <c r="D934" s="131" t="str">
        <f>IFERROR(INDEX(القاعدة!D:D,MATCH(ahlamine!A934,القاعدة!$A:$A,0))," ")</f>
        <v xml:space="preserve"> </v>
      </c>
      <c r="E934" s="131" t="str">
        <f>IFERROR(INDEX(القاعدة!E:E,MATCH(ahlamine!A934,القاعدة!$A:$A,0))," ")</f>
        <v xml:space="preserve"> </v>
      </c>
      <c r="F934" s="131" t="str">
        <f>IFERROR(INDEX(القاعدة!F:F,MATCH(ahlamine!A934,القاعدة!$A:$A,0))," ")</f>
        <v xml:space="preserve"> </v>
      </c>
      <c r="G934" s="131" t="str">
        <f>IFERROR(INDEX(القاعدة!G:G,MATCH(ahlamine!A934,القاعدة!$A:$A,0))," ")</f>
        <v xml:space="preserve"> </v>
      </c>
      <c r="H934" s="131" t="str">
        <f>IFERROR(INDEX(القاعدة!H:H,MATCH(ahlamine!A934,القاعدة!$A:$A,0))," ")</f>
        <v xml:space="preserve"> </v>
      </c>
      <c r="I934" s="131" t="str">
        <f>IFERROR(INDEX(القاعدة!I:I,MATCH(ahlamine!A934,القاعدة!$A:$A,0))," ")</f>
        <v xml:space="preserve"> </v>
      </c>
      <c r="J934" s="135" t="str">
        <f>IFERROR(INDEX(القاعدة!J:J,MATCH(ahlamine!A934,القاعدة!$A:$A,0))," ")</f>
        <v xml:space="preserve"> </v>
      </c>
      <c r="K934" s="135" t="str">
        <f>IFERROR(INDEX(القاعدة!L:L,MATCH(ahlamine!A934,القاعدة!$A:$A,0))," ")</f>
        <v xml:space="preserve"> </v>
      </c>
      <c r="L934" s="136" t="str">
        <f t="shared" si="48"/>
        <v/>
      </c>
      <c r="M934" s="31" t="str">
        <f t="shared" si="49"/>
        <v/>
      </c>
      <c r="N934" s="141" t="str">
        <f>IFERROR(RANK(L934,ahlamine31)+COUNTIF($L$10:L934,L934)-1," ")</f>
        <v xml:space="preserve"> </v>
      </c>
      <c r="O934" s="141">
        <v>925</v>
      </c>
      <c r="P934" s="137"/>
    </row>
    <row r="935" spans="1:16" x14ac:dyDescent="0.3">
      <c r="A935" s="140" t="str">
        <f t="shared" si="47"/>
        <v>أهلامين_926</v>
      </c>
      <c r="B935" s="30" t="str">
        <f>C935&amp;"_"&amp;COUNTIF($C$10:$C$10:C935,C935)</f>
        <v xml:space="preserve"> _536</v>
      </c>
      <c r="C935" s="131" t="str">
        <f>IFERROR(INDEX(القاعدة!C:C,MATCH(ahlamine!A935,القاعدة!$A:$A,0))," ")</f>
        <v xml:space="preserve"> </v>
      </c>
      <c r="D935" s="131" t="str">
        <f>IFERROR(INDEX(القاعدة!D:D,MATCH(ahlamine!A935,القاعدة!$A:$A,0))," ")</f>
        <v xml:space="preserve"> </v>
      </c>
      <c r="E935" s="131" t="str">
        <f>IFERROR(INDEX(القاعدة!E:E,MATCH(ahlamine!A935,القاعدة!$A:$A,0))," ")</f>
        <v xml:space="preserve"> </v>
      </c>
      <c r="F935" s="131" t="str">
        <f>IFERROR(INDEX(القاعدة!F:F,MATCH(ahlamine!A935,القاعدة!$A:$A,0))," ")</f>
        <v xml:space="preserve"> </v>
      </c>
      <c r="G935" s="131" t="str">
        <f>IFERROR(INDEX(القاعدة!G:G,MATCH(ahlamine!A935,القاعدة!$A:$A,0))," ")</f>
        <v xml:space="preserve"> </v>
      </c>
      <c r="H935" s="131" t="str">
        <f>IFERROR(INDEX(القاعدة!H:H,MATCH(ahlamine!A935,القاعدة!$A:$A,0))," ")</f>
        <v xml:space="preserve"> </v>
      </c>
      <c r="I935" s="131" t="str">
        <f>IFERROR(INDEX(القاعدة!I:I,MATCH(ahlamine!A935,القاعدة!$A:$A,0))," ")</f>
        <v xml:space="preserve"> </v>
      </c>
      <c r="J935" s="135" t="str">
        <f>IFERROR(INDEX(القاعدة!J:J,MATCH(ahlamine!A935,القاعدة!$A:$A,0))," ")</f>
        <v xml:space="preserve"> </v>
      </c>
      <c r="K935" s="135" t="str">
        <f>IFERROR(INDEX(القاعدة!L:L,MATCH(ahlamine!A935,القاعدة!$A:$A,0))," ")</f>
        <v xml:space="preserve"> </v>
      </c>
      <c r="L935" s="136" t="str">
        <f t="shared" si="48"/>
        <v/>
      </c>
      <c r="M935" s="31" t="str">
        <f t="shared" si="49"/>
        <v/>
      </c>
      <c r="N935" s="141" t="str">
        <f>IFERROR(RANK(L935,ahlamine31)+COUNTIF($L$10:L935,L935)-1," ")</f>
        <v xml:space="preserve"> </v>
      </c>
      <c r="O935" s="141">
        <v>926</v>
      </c>
      <c r="P935" s="137"/>
    </row>
    <row r="936" spans="1:16" x14ac:dyDescent="0.3">
      <c r="A936" s="140" t="str">
        <f t="shared" si="47"/>
        <v>أهلامين_927</v>
      </c>
      <c r="B936" s="30" t="str">
        <f>C936&amp;"_"&amp;COUNTIF($C$10:$C$10:C936,C936)</f>
        <v xml:space="preserve"> _537</v>
      </c>
      <c r="C936" s="131" t="str">
        <f>IFERROR(INDEX(القاعدة!C:C,MATCH(ahlamine!A936,القاعدة!$A:$A,0))," ")</f>
        <v xml:space="preserve"> </v>
      </c>
      <c r="D936" s="131" t="str">
        <f>IFERROR(INDEX(القاعدة!D:D,MATCH(ahlamine!A936,القاعدة!$A:$A,0))," ")</f>
        <v xml:space="preserve"> </v>
      </c>
      <c r="E936" s="131" t="str">
        <f>IFERROR(INDEX(القاعدة!E:E,MATCH(ahlamine!A936,القاعدة!$A:$A,0))," ")</f>
        <v xml:space="preserve"> </v>
      </c>
      <c r="F936" s="131" t="str">
        <f>IFERROR(INDEX(القاعدة!F:F,MATCH(ahlamine!A936,القاعدة!$A:$A,0))," ")</f>
        <v xml:space="preserve"> </v>
      </c>
      <c r="G936" s="131" t="str">
        <f>IFERROR(INDEX(القاعدة!G:G,MATCH(ahlamine!A936,القاعدة!$A:$A,0))," ")</f>
        <v xml:space="preserve"> </v>
      </c>
      <c r="H936" s="131" t="str">
        <f>IFERROR(INDEX(القاعدة!H:H,MATCH(ahlamine!A936,القاعدة!$A:$A,0))," ")</f>
        <v xml:space="preserve"> </v>
      </c>
      <c r="I936" s="131" t="str">
        <f>IFERROR(INDEX(القاعدة!I:I,MATCH(ahlamine!A936,القاعدة!$A:$A,0))," ")</f>
        <v xml:space="preserve"> </v>
      </c>
      <c r="J936" s="135" t="str">
        <f>IFERROR(INDEX(القاعدة!J:J,MATCH(ahlamine!A936,القاعدة!$A:$A,0))," ")</f>
        <v xml:space="preserve"> </v>
      </c>
      <c r="K936" s="135" t="str">
        <f>IFERROR(INDEX(القاعدة!L:L,MATCH(ahlamine!A936,القاعدة!$A:$A,0))," ")</f>
        <v xml:space="preserve"> </v>
      </c>
      <c r="L936" s="136" t="str">
        <f t="shared" si="48"/>
        <v/>
      </c>
      <c r="M936" s="31" t="str">
        <f t="shared" si="49"/>
        <v/>
      </c>
      <c r="N936" s="141" t="str">
        <f>IFERROR(RANK(L936,ahlamine31)+COUNTIF($L$10:L936,L936)-1," ")</f>
        <v xml:space="preserve"> </v>
      </c>
      <c r="O936" s="141">
        <v>927</v>
      </c>
      <c r="P936" s="137"/>
    </row>
    <row r="937" spans="1:16" x14ac:dyDescent="0.3">
      <c r="A937" s="140" t="str">
        <f t="shared" si="47"/>
        <v>أهلامين_928</v>
      </c>
      <c r="B937" s="30" t="str">
        <f>C937&amp;"_"&amp;COUNTIF($C$10:$C$10:C937,C937)</f>
        <v xml:space="preserve"> _538</v>
      </c>
      <c r="C937" s="131" t="str">
        <f>IFERROR(INDEX(القاعدة!C:C,MATCH(ahlamine!A937,القاعدة!$A:$A,0))," ")</f>
        <v xml:space="preserve"> </v>
      </c>
      <c r="D937" s="131" t="str">
        <f>IFERROR(INDEX(القاعدة!D:D,MATCH(ahlamine!A937,القاعدة!$A:$A,0))," ")</f>
        <v xml:space="preserve"> </v>
      </c>
      <c r="E937" s="131" t="str">
        <f>IFERROR(INDEX(القاعدة!E:E,MATCH(ahlamine!A937,القاعدة!$A:$A,0))," ")</f>
        <v xml:space="preserve"> </v>
      </c>
      <c r="F937" s="131" t="str">
        <f>IFERROR(INDEX(القاعدة!F:F,MATCH(ahlamine!A937,القاعدة!$A:$A,0))," ")</f>
        <v xml:space="preserve"> </v>
      </c>
      <c r="G937" s="131" t="str">
        <f>IFERROR(INDEX(القاعدة!G:G,MATCH(ahlamine!A937,القاعدة!$A:$A,0))," ")</f>
        <v xml:space="preserve"> </v>
      </c>
      <c r="H937" s="131" t="str">
        <f>IFERROR(INDEX(القاعدة!H:H,MATCH(ahlamine!A937,القاعدة!$A:$A,0))," ")</f>
        <v xml:space="preserve"> </v>
      </c>
      <c r="I937" s="131" t="str">
        <f>IFERROR(INDEX(القاعدة!I:I,MATCH(ahlamine!A937,القاعدة!$A:$A,0))," ")</f>
        <v xml:space="preserve"> </v>
      </c>
      <c r="J937" s="135" t="str">
        <f>IFERROR(INDEX(القاعدة!J:J,MATCH(ahlamine!A937,القاعدة!$A:$A,0))," ")</f>
        <v xml:space="preserve"> </v>
      </c>
      <c r="K937" s="135" t="str">
        <f>IFERROR(INDEX(القاعدة!L:L,MATCH(ahlamine!A937,القاعدة!$A:$A,0))," ")</f>
        <v xml:space="preserve"> </v>
      </c>
      <c r="L937" s="136" t="str">
        <f t="shared" si="48"/>
        <v/>
      </c>
      <c r="M937" s="31" t="str">
        <f t="shared" si="49"/>
        <v/>
      </c>
      <c r="N937" s="141" t="str">
        <f>IFERROR(RANK(L937,ahlamine31)+COUNTIF($L$10:L937,L937)-1," ")</f>
        <v xml:space="preserve"> </v>
      </c>
      <c r="O937" s="141">
        <v>928</v>
      </c>
      <c r="P937" s="137"/>
    </row>
    <row r="938" spans="1:16" x14ac:dyDescent="0.3">
      <c r="A938" s="140" t="str">
        <f t="shared" si="47"/>
        <v>أهلامين_929</v>
      </c>
      <c r="B938" s="30" t="str">
        <f>C938&amp;"_"&amp;COUNTIF($C$10:$C$10:C938,C938)</f>
        <v xml:space="preserve"> _539</v>
      </c>
      <c r="C938" s="131" t="str">
        <f>IFERROR(INDEX(القاعدة!C:C,MATCH(ahlamine!A938,القاعدة!$A:$A,0))," ")</f>
        <v xml:space="preserve"> </v>
      </c>
      <c r="D938" s="131" t="str">
        <f>IFERROR(INDEX(القاعدة!D:D,MATCH(ahlamine!A938,القاعدة!$A:$A,0))," ")</f>
        <v xml:space="preserve"> </v>
      </c>
      <c r="E938" s="131" t="str">
        <f>IFERROR(INDEX(القاعدة!E:E,MATCH(ahlamine!A938,القاعدة!$A:$A,0))," ")</f>
        <v xml:space="preserve"> </v>
      </c>
      <c r="F938" s="131" t="str">
        <f>IFERROR(INDEX(القاعدة!F:F,MATCH(ahlamine!A938,القاعدة!$A:$A,0))," ")</f>
        <v xml:space="preserve"> </v>
      </c>
      <c r="G938" s="131" t="str">
        <f>IFERROR(INDEX(القاعدة!G:G,MATCH(ahlamine!A938,القاعدة!$A:$A,0))," ")</f>
        <v xml:space="preserve"> </v>
      </c>
      <c r="H938" s="131" t="str">
        <f>IFERROR(INDEX(القاعدة!H:H,MATCH(ahlamine!A938,القاعدة!$A:$A,0))," ")</f>
        <v xml:space="preserve"> </v>
      </c>
      <c r="I938" s="131" t="str">
        <f>IFERROR(INDEX(القاعدة!I:I,MATCH(ahlamine!A938,القاعدة!$A:$A,0))," ")</f>
        <v xml:space="preserve"> </v>
      </c>
      <c r="J938" s="135" t="str">
        <f>IFERROR(INDEX(القاعدة!J:J,MATCH(ahlamine!A938,القاعدة!$A:$A,0))," ")</f>
        <v xml:space="preserve"> </v>
      </c>
      <c r="K938" s="135" t="str">
        <f>IFERROR(INDEX(القاعدة!L:L,MATCH(ahlamine!A938,القاعدة!$A:$A,0))," ")</f>
        <v xml:space="preserve"> </v>
      </c>
      <c r="L938" s="136" t="str">
        <f t="shared" si="48"/>
        <v/>
      </c>
      <c r="M938" s="31" t="str">
        <f t="shared" si="49"/>
        <v/>
      </c>
      <c r="N938" s="141" t="str">
        <f>IFERROR(RANK(L938,ahlamine31)+COUNTIF($L$10:L938,L938)-1," ")</f>
        <v xml:space="preserve"> </v>
      </c>
      <c r="O938" s="141">
        <v>929</v>
      </c>
      <c r="P938" s="137"/>
    </row>
    <row r="939" spans="1:16" x14ac:dyDescent="0.3">
      <c r="A939" s="140" t="str">
        <f t="shared" si="47"/>
        <v>أهلامين_930</v>
      </c>
      <c r="B939" s="30" t="str">
        <f>C939&amp;"_"&amp;COUNTIF($C$10:$C$10:C939,C939)</f>
        <v xml:space="preserve"> _540</v>
      </c>
      <c r="C939" s="131" t="str">
        <f>IFERROR(INDEX(القاعدة!C:C,MATCH(ahlamine!A939,القاعدة!$A:$A,0))," ")</f>
        <v xml:space="preserve"> </v>
      </c>
      <c r="D939" s="131" t="str">
        <f>IFERROR(INDEX(القاعدة!D:D,MATCH(ahlamine!A939,القاعدة!$A:$A,0))," ")</f>
        <v xml:space="preserve"> </v>
      </c>
      <c r="E939" s="131" t="str">
        <f>IFERROR(INDEX(القاعدة!E:E,MATCH(ahlamine!A939,القاعدة!$A:$A,0))," ")</f>
        <v xml:space="preserve"> </v>
      </c>
      <c r="F939" s="131" t="str">
        <f>IFERROR(INDEX(القاعدة!F:F,MATCH(ahlamine!A939,القاعدة!$A:$A,0))," ")</f>
        <v xml:space="preserve"> </v>
      </c>
      <c r="G939" s="131" t="str">
        <f>IFERROR(INDEX(القاعدة!G:G,MATCH(ahlamine!A939,القاعدة!$A:$A,0))," ")</f>
        <v xml:space="preserve"> </v>
      </c>
      <c r="H939" s="131" t="str">
        <f>IFERROR(INDEX(القاعدة!H:H,MATCH(ahlamine!A939,القاعدة!$A:$A,0))," ")</f>
        <v xml:space="preserve"> </v>
      </c>
      <c r="I939" s="131" t="str">
        <f>IFERROR(INDEX(القاعدة!I:I,MATCH(ahlamine!A939,القاعدة!$A:$A,0))," ")</f>
        <v xml:space="preserve"> </v>
      </c>
      <c r="J939" s="135" t="str">
        <f>IFERROR(INDEX(القاعدة!J:J,MATCH(ahlamine!A939,القاعدة!$A:$A,0))," ")</f>
        <v xml:space="preserve"> </v>
      </c>
      <c r="K939" s="135" t="str">
        <f>IFERROR(INDEX(القاعدة!L:L,MATCH(ahlamine!A939,القاعدة!$A:$A,0))," ")</f>
        <v xml:space="preserve"> </v>
      </c>
      <c r="L939" s="136" t="str">
        <f t="shared" si="48"/>
        <v/>
      </c>
      <c r="M939" s="31" t="str">
        <f t="shared" si="49"/>
        <v/>
      </c>
      <c r="N939" s="141" t="str">
        <f>IFERROR(RANK(L939,ahlamine31)+COUNTIF($L$10:L939,L939)-1," ")</f>
        <v xml:space="preserve"> </v>
      </c>
      <c r="O939" s="141">
        <v>930</v>
      </c>
      <c r="P939" s="137"/>
    </row>
    <row r="940" spans="1:16" x14ac:dyDescent="0.3">
      <c r="A940" s="140" t="str">
        <f t="shared" si="47"/>
        <v>أهلامين_931</v>
      </c>
      <c r="B940" s="30" t="str">
        <f>C940&amp;"_"&amp;COUNTIF($C$10:$C$10:C940,C940)</f>
        <v xml:space="preserve"> _541</v>
      </c>
      <c r="C940" s="131" t="str">
        <f>IFERROR(INDEX(القاعدة!C:C,MATCH(ahlamine!A940,القاعدة!$A:$A,0))," ")</f>
        <v xml:space="preserve"> </v>
      </c>
      <c r="D940" s="131" t="str">
        <f>IFERROR(INDEX(القاعدة!D:D,MATCH(ahlamine!A940,القاعدة!$A:$A,0))," ")</f>
        <v xml:space="preserve"> </v>
      </c>
      <c r="E940" s="131" t="str">
        <f>IFERROR(INDEX(القاعدة!E:E,MATCH(ahlamine!A940,القاعدة!$A:$A,0))," ")</f>
        <v xml:space="preserve"> </v>
      </c>
      <c r="F940" s="131" t="str">
        <f>IFERROR(INDEX(القاعدة!F:F,MATCH(ahlamine!A940,القاعدة!$A:$A,0))," ")</f>
        <v xml:space="preserve"> </v>
      </c>
      <c r="G940" s="131" t="str">
        <f>IFERROR(INDEX(القاعدة!G:G,MATCH(ahlamine!A940,القاعدة!$A:$A,0))," ")</f>
        <v xml:space="preserve"> </v>
      </c>
      <c r="H940" s="131" t="str">
        <f>IFERROR(INDEX(القاعدة!H:H,MATCH(ahlamine!A940,القاعدة!$A:$A,0))," ")</f>
        <v xml:space="preserve"> </v>
      </c>
      <c r="I940" s="131" t="str">
        <f>IFERROR(INDEX(القاعدة!I:I,MATCH(ahlamine!A940,القاعدة!$A:$A,0))," ")</f>
        <v xml:space="preserve"> </v>
      </c>
      <c r="J940" s="135" t="str">
        <f>IFERROR(INDEX(القاعدة!J:J,MATCH(ahlamine!A940,القاعدة!$A:$A,0))," ")</f>
        <v xml:space="preserve"> </v>
      </c>
      <c r="K940" s="135" t="str">
        <f>IFERROR(INDEX(القاعدة!L:L,MATCH(ahlamine!A940,القاعدة!$A:$A,0))," ")</f>
        <v xml:space="preserve"> </v>
      </c>
      <c r="L940" s="136" t="str">
        <f t="shared" si="48"/>
        <v/>
      </c>
      <c r="M940" s="31" t="str">
        <f t="shared" si="49"/>
        <v/>
      </c>
      <c r="N940" s="141" t="str">
        <f>IFERROR(RANK(L940,ahlamine31)+COUNTIF($L$10:L940,L940)-1," ")</f>
        <v xml:space="preserve"> </v>
      </c>
      <c r="O940" s="141">
        <v>931</v>
      </c>
      <c r="P940" s="137"/>
    </row>
    <row r="941" spans="1:16" x14ac:dyDescent="0.3">
      <c r="A941" s="140" t="str">
        <f t="shared" si="47"/>
        <v>أهلامين_932</v>
      </c>
      <c r="B941" s="30" t="str">
        <f>C941&amp;"_"&amp;COUNTIF($C$10:$C$10:C941,C941)</f>
        <v xml:space="preserve"> _542</v>
      </c>
      <c r="C941" s="131" t="str">
        <f>IFERROR(INDEX(القاعدة!C:C,MATCH(ahlamine!A941,القاعدة!$A:$A,0))," ")</f>
        <v xml:space="preserve"> </v>
      </c>
      <c r="D941" s="131" t="str">
        <f>IFERROR(INDEX(القاعدة!D:D,MATCH(ahlamine!A941,القاعدة!$A:$A,0))," ")</f>
        <v xml:space="preserve"> </v>
      </c>
      <c r="E941" s="131" t="str">
        <f>IFERROR(INDEX(القاعدة!E:E,MATCH(ahlamine!A941,القاعدة!$A:$A,0))," ")</f>
        <v xml:space="preserve"> </v>
      </c>
      <c r="F941" s="131" t="str">
        <f>IFERROR(INDEX(القاعدة!F:F,MATCH(ahlamine!A941,القاعدة!$A:$A,0))," ")</f>
        <v xml:space="preserve"> </v>
      </c>
      <c r="G941" s="131" t="str">
        <f>IFERROR(INDEX(القاعدة!G:G,MATCH(ahlamine!A941,القاعدة!$A:$A,0))," ")</f>
        <v xml:space="preserve"> </v>
      </c>
      <c r="H941" s="131" t="str">
        <f>IFERROR(INDEX(القاعدة!H:H,MATCH(ahlamine!A941,القاعدة!$A:$A,0))," ")</f>
        <v xml:space="preserve"> </v>
      </c>
      <c r="I941" s="131" t="str">
        <f>IFERROR(INDEX(القاعدة!I:I,MATCH(ahlamine!A941,القاعدة!$A:$A,0))," ")</f>
        <v xml:space="preserve"> </v>
      </c>
      <c r="J941" s="135" t="str">
        <f>IFERROR(INDEX(القاعدة!J:J,MATCH(ahlamine!A941,القاعدة!$A:$A,0))," ")</f>
        <v xml:space="preserve"> </v>
      </c>
      <c r="K941" s="135" t="str">
        <f>IFERROR(INDEX(القاعدة!L:L,MATCH(ahlamine!A941,القاعدة!$A:$A,0))," ")</f>
        <v xml:space="preserve"> </v>
      </c>
      <c r="L941" s="136" t="str">
        <f t="shared" si="48"/>
        <v/>
      </c>
      <c r="M941" s="31" t="str">
        <f t="shared" si="49"/>
        <v/>
      </c>
      <c r="N941" s="141" t="str">
        <f>IFERROR(RANK(L941,ahlamine31)+COUNTIF($L$10:L941,L941)-1," ")</f>
        <v xml:space="preserve"> </v>
      </c>
      <c r="O941" s="141">
        <v>932</v>
      </c>
      <c r="P941" s="137"/>
    </row>
    <row r="942" spans="1:16" x14ac:dyDescent="0.3">
      <c r="A942" s="140" t="str">
        <f t="shared" si="47"/>
        <v>أهلامين_933</v>
      </c>
      <c r="B942" s="30" t="str">
        <f>C942&amp;"_"&amp;COUNTIF($C$10:$C$10:C942,C942)</f>
        <v xml:space="preserve"> _543</v>
      </c>
      <c r="C942" s="131" t="str">
        <f>IFERROR(INDEX(القاعدة!C:C,MATCH(ahlamine!A942,القاعدة!$A:$A,0))," ")</f>
        <v xml:space="preserve"> </v>
      </c>
      <c r="D942" s="131" t="str">
        <f>IFERROR(INDEX(القاعدة!D:D,MATCH(ahlamine!A942,القاعدة!$A:$A,0))," ")</f>
        <v xml:space="preserve"> </v>
      </c>
      <c r="E942" s="131" t="str">
        <f>IFERROR(INDEX(القاعدة!E:E,MATCH(ahlamine!A942,القاعدة!$A:$A,0))," ")</f>
        <v xml:space="preserve"> </v>
      </c>
      <c r="F942" s="131" t="str">
        <f>IFERROR(INDEX(القاعدة!F:F,MATCH(ahlamine!A942,القاعدة!$A:$A,0))," ")</f>
        <v xml:space="preserve"> </v>
      </c>
      <c r="G942" s="131" t="str">
        <f>IFERROR(INDEX(القاعدة!G:G,MATCH(ahlamine!A942,القاعدة!$A:$A,0))," ")</f>
        <v xml:space="preserve"> </v>
      </c>
      <c r="H942" s="131" t="str">
        <f>IFERROR(INDEX(القاعدة!H:H,MATCH(ahlamine!A942,القاعدة!$A:$A,0))," ")</f>
        <v xml:space="preserve"> </v>
      </c>
      <c r="I942" s="131" t="str">
        <f>IFERROR(INDEX(القاعدة!I:I,MATCH(ahlamine!A942,القاعدة!$A:$A,0))," ")</f>
        <v xml:space="preserve"> </v>
      </c>
      <c r="J942" s="135" t="str">
        <f>IFERROR(INDEX(القاعدة!J:J,MATCH(ahlamine!A942,القاعدة!$A:$A,0))," ")</f>
        <v xml:space="preserve"> </v>
      </c>
      <c r="K942" s="135" t="str">
        <f>IFERROR(INDEX(القاعدة!L:L,MATCH(ahlamine!A942,القاعدة!$A:$A,0))," ")</f>
        <v xml:space="preserve"> </v>
      </c>
      <c r="L942" s="136" t="str">
        <f t="shared" si="48"/>
        <v/>
      </c>
      <c r="M942" s="31" t="str">
        <f t="shared" si="49"/>
        <v/>
      </c>
      <c r="N942" s="141" t="str">
        <f>IFERROR(RANK(L942,ahlamine31)+COUNTIF($L$10:L942,L942)-1," ")</f>
        <v xml:space="preserve"> </v>
      </c>
      <c r="O942" s="141">
        <v>933</v>
      </c>
      <c r="P942" s="137"/>
    </row>
    <row r="943" spans="1:16" x14ac:dyDescent="0.3">
      <c r="A943" s="140" t="str">
        <f t="shared" si="47"/>
        <v>أهلامين_934</v>
      </c>
      <c r="B943" s="30" t="str">
        <f>C943&amp;"_"&amp;COUNTIF($C$10:$C$10:C943,C943)</f>
        <v xml:space="preserve"> _544</v>
      </c>
      <c r="C943" s="131" t="str">
        <f>IFERROR(INDEX(القاعدة!C:C,MATCH(ahlamine!A943,القاعدة!$A:$A,0))," ")</f>
        <v xml:space="preserve"> </v>
      </c>
      <c r="D943" s="131" t="str">
        <f>IFERROR(INDEX(القاعدة!D:D,MATCH(ahlamine!A943,القاعدة!$A:$A,0))," ")</f>
        <v xml:space="preserve"> </v>
      </c>
      <c r="E943" s="131" t="str">
        <f>IFERROR(INDEX(القاعدة!E:E,MATCH(ahlamine!A943,القاعدة!$A:$A,0))," ")</f>
        <v xml:space="preserve"> </v>
      </c>
      <c r="F943" s="131" t="str">
        <f>IFERROR(INDEX(القاعدة!F:F,MATCH(ahlamine!A943,القاعدة!$A:$A,0))," ")</f>
        <v xml:space="preserve"> </v>
      </c>
      <c r="G943" s="131" t="str">
        <f>IFERROR(INDEX(القاعدة!G:G,MATCH(ahlamine!A943,القاعدة!$A:$A,0))," ")</f>
        <v xml:space="preserve"> </v>
      </c>
      <c r="H943" s="131" t="str">
        <f>IFERROR(INDEX(القاعدة!H:H,MATCH(ahlamine!A943,القاعدة!$A:$A,0))," ")</f>
        <v xml:space="preserve"> </v>
      </c>
      <c r="I943" s="131" t="str">
        <f>IFERROR(INDEX(القاعدة!I:I,MATCH(ahlamine!A943,القاعدة!$A:$A,0))," ")</f>
        <v xml:space="preserve"> </v>
      </c>
      <c r="J943" s="135" t="str">
        <f>IFERROR(INDEX(القاعدة!J:J,MATCH(ahlamine!A943,القاعدة!$A:$A,0))," ")</f>
        <v xml:space="preserve"> </v>
      </c>
      <c r="K943" s="135" t="str">
        <f>IFERROR(INDEX(القاعدة!L:L,MATCH(ahlamine!A943,القاعدة!$A:$A,0))," ")</f>
        <v xml:space="preserve"> </v>
      </c>
      <c r="L943" s="136" t="str">
        <f t="shared" si="48"/>
        <v/>
      </c>
      <c r="M943" s="31" t="str">
        <f t="shared" si="49"/>
        <v/>
      </c>
      <c r="N943" s="141" t="str">
        <f>IFERROR(RANK(L943,ahlamine31)+COUNTIF($L$10:L943,L943)-1," ")</f>
        <v xml:space="preserve"> </v>
      </c>
      <c r="O943" s="141">
        <v>934</v>
      </c>
      <c r="P943" s="137"/>
    </row>
    <row r="944" spans="1:16" x14ac:dyDescent="0.3">
      <c r="A944" s="140" t="str">
        <f t="shared" si="47"/>
        <v>أهلامين_935</v>
      </c>
      <c r="B944" s="30" t="str">
        <f>C944&amp;"_"&amp;COUNTIF($C$10:$C$10:C944,C944)</f>
        <v xml:space="preserve"> _545</v>
      </c>
      <c r="C944" s="131" t="str">
        <f>IFERROR(INDEX(القاعدة!C:C,MATCH(ahlamine!A944,القاعدة!$A:$A,0))," ")</f>
        <v xml:space="preserve"> </v>
      </c>
      <c r="D944" s="131" t="str">
        <f>IFERROR(INDEX(القاعدة!D:D,MATCH(ahlamine!A944,القاعدة!$A:$A,0))," ")</f>
        <v xml:space="preserve"> </v>
      </c>
      <c r="E944" s="131" t="str">
        <f>IFERROR(INDEX(القاعدة!E:E,MATCH(ahlamine!A944,القاعدة!$A:$A,0))," ")</f>
        <v xml:space="preserve"> </v>
      </c>
      <c r="F944" s="131" t="str">
        <f>IFERROR(INDEX(القاعدة!F:F,MATCH(ahlamine!A944,القاعدة!$A:$A,0))," ")</f>
        <v xml:space="preserve"> </v>
      </c>
      <c r="G944" s="131" t="str">
        <f>IFERROR(INDEX(القاعدة!G:G,MATCH(ahlamine!A944,القاعدة!$A:$A,0))," ")</f>
        <v xml:space="preserve"> </v>
      </c>
      <c r="H944" s="131" t="str">
        <f>IFERROR(INDEX(القاعدة!H:H,MATCH(ahlamine!A944,القاعدة!$A:$A,0))," ")</f>
        <v xml:space="preserve"> </v>
      </c>
      <c r="I944" s="131" t="str">
        <f>IFERROR(INDEX(القاعدة!I:I,MATCH(ahlamine!A944,القاعدة!$A:$A,0))," ")</f>
        <v xml:space="preserve"> </v>
      </c>
      <c r="J944" s="135" t="str">
        <f>IFERROR(INDEX(القاعدة!J:J,MATCH(ahlamine!A944,القاعدة!$A:$A,0))," ")</f>
        <v xml:space="preserve"> </v>
      </c>
      <c r="K944" s="135" t="str">
        <f>IFERROR(INDEX(القاعدة!L:L,MATCH(ahlamine!A944,القاعدة!$A:$A,0))," ")</f>
        <v xml:space="preserve"> </v>
      </c>
      <c r="L944" s="136" t="str">
        <f t="shared" si="48"/>
        <v/>
      </c>
      <c r="M944" s="31" t="str">
        <f t="shared" si="49"/>
        <v/>
      </c>
      <c r="N944" s="141" t="str">
        <f>IFERROR(RANK(L944,ahlamine31)+COUNTIF($L$10:L944,L944)-1," ")</f>
        <v xml:space="preserve"> </v>
      </c>
      <c r="O944" s="141">
        <v>935</v>
      </c>
      <c r="P944" s="137"/>
    </row>
    <row r="945" spans="1:16" x14ac:dyDescent="0.3">
      <c r="A945" s="140" t="str">
        <f t="shared" si="47"/>
        <v>أهلامين_936</v>
      </c>
      <c r="B945" s="30" t="str">
        <f>C945&amp;"_"&amp;COUNTIF($C$10:$C$10:C945,C945)</f>
        <v xml:space="preserve"> _546</v>
      </c>
      <c r="C945" s="131" t="str">
        <f>IFERROR(INDEX(القاعدة!C:C,MATCH(ahlamine!A945,القاعدة!$A:$A,0))," ")</f>
        <v xml:space="preserve"> </v>
      </c>
      <c r="D945" s="131" t="str">
        <f>IFERROR(INDEX(القاعدة!D:D,MATCH(ahlamine!A945,القاعدة!$A:$A,0))," ")</f>
        <v xml:space="preserve"> </v>
      </c>
      <c r="E945" s="131" t="str">
        <f>IFERROR(INDEX(القاعدة!E:E,MATCH(ahlamine!A945,القاعدة!$A:$A,0))," ")</f>
        <v xml:space="preserve"> </v>
      </c>
      <c r="F945" s="131" t="str">
        <f>IFERROR(INDEX(القاعدة!F:F,MATCH(ahlamine!A945,القاعدة!$A:$A,0))," ")</f>
        <v xml:space="preserve"> </v>
      </c>
      <c r="G945" s="131" t="str">
        <f>IFERROR(INDEX(القاعدة!G:G,MATCH(ahlamine!A945,القاعدة!$A:$A,0))," ")</f>
        <v xml:space="preserve"> </v>
      </c>
      <c r="H945" s="131" t="str">
        <f>IFERROR(INDEX(القاعدة!H:H,MATCH(ahlamine!A945,القاعدة!$A:$A,0))," ")</f>
        <v xml:space="preserve"> </v>
      </c>
      <c r="I945" s="131" t="str">
        <f>IFERROR(INDEX(القاعدة!I:I,MATCH(ahlamine!A945,القاعدة!$A:$A,0))," ")</f>
        <v xml:space="preserve"> </v>
      </c>
      <c r="J945" s="135" t="str">
        <f>IFERROR(INDEX(القاعدة!J:J,MATCH(ahlamine!A945,القاعدة!$A:$A,0))," ")</f>
        <v xml:space="preserve"> </v>
      </c>
      <c r="K945" s="135" t="str">
        <f>IFERROR(INDEX(القاعدة!L:L,MATCH(ahlamine!A945,القاعدة!$A:$A,0))," ")</f>
        <v xml:space="preserve"> </v>
      </c>
      <c r="L945" s="136" t="str">
        <f t="shared" si="48"/>
        <v/>
      </c>
      <c r="M945" s="31" t="str">
        <f t="shared" si="49"/>
        <v/>
      </c>
      <c r="N945" s="141" t="str">
        <f>IFERROR(RANK(L945,ahlamine31)+COUNTIF($L$10:L945,L945)-1," ")</f>
        <v xml:space="preserve"> </v>
      </c>
      <c r="O945" s="141">
        <v>936</v>
      </c>
      <c r="P945" s="137"/>
    </row>
    <row r="946" spans="1:16" x14ac:dyDescent="0.3">
      <c r="A946" s="140" t="str">
        <f t="shared" si="47"/>
        <v>أهلامين_937</v>
      </c>
      <c r="B946" s="30" t="str">
        <f>C946&amp;"_"&amp;COUNTIF($C$10:$C$10:C946,C946)</f>
        <v xml:space="preserve"> _547</v>
      </c>
      <c r="C946" s="131" t="str">
        <f>IFERROR(INDEX(القاعدة!C:C,MATCH(ahlamine!A946,القاعدة!$A:$A,0))," ")</f>
        <v xml:space="preserve"> </v>
      </c>
      <c r="D946" s="131" t="str">
        <f>IFERROR(INDEX(القاعدة!D:D,MATCH(ahlamine!A946,القاعدة!$A:$A,0))," ")</f>
        <v xml:space="preserve"> </v>
      </c>
      <c r="E946" s="131" t="str">
        <f>IFERROR(INDEX(القاعدة!E:E,MATCH(ahlamine!A946,القاعدة!$A:$A,0))," ")</f>
        <v xml:space="preserve"> </v>
      </c>
      <c r="F946" s="131" t="str">
        <f>IFERROR(INDEX(القاعدة!F:F,MATCH(ahlamine!A946,القاعدة!$A:$A,0))," ")</f>
        <v xml:space="preserve"> </v>
      </c>
      <c r="G946" s="131" t="str">
        <f>IFERROR(INDEX(القاعدة!G:G,MATCH(ahlamine!A946,القاعدة!$A:$A,0))," ")</f>
        <v xml:space="preserve"> </v>
      </c>
      <c r="H946" s="131" t="str">
        <f>IFERROR(INDEX(القاعدة!H:H,MATCH(ahlamine!A946,القاعدة!$A:$A,0))," ")</f>
        <v xml:space="preserve"> </v>
      </c>
      <c r="I946" s="131" t="str">
        <f>IFERROR(INDEX(القاعدة!I:I,MATCH(ahlamine!A946,القاعدة!$A:$A,0))," ")</f>
        <v xml:space="preserve"> </v>
      </c>
      <c r="J946" s="135" t="str">
        <f>IFERROR(INDEX(القاعدة!J:J,MATCH(ahlamine!A946,القاعدة!$A:$A,0))," ")</f>
        <v xml:space="preserve"> </v>
      </c>
      <c r="K946" s="135" t="str">
        <f>IFERROR(INDEX(القاعدة!L:L,MATCH(ahlamine!A946,القاعدة!$A:$A,0))," ")</f>
        <v xml:space="preserve"> </v>
      </c>
      <c r="L946" s="136" t="str">
        <f t="shared" si="48"/>
        <v/>
      </c>
      <c r="M946" s="31" t="str">
        <f t="shared" si="49"/>
        <v/>
      </c>
      <c r="N946" s="141" t="str">
        <f>IFERROR(RANK(L946,ahlamine31)+COUNTIF($L$10:L946,L946)-1," ")</f>
        <v xml:space="preserve"> </v>
      </c>
      <c r="O946" s="141">
        <v>937</v>
      </c>
      <c r="P946" s="137"/>
    </row>
    <row r="947" spans="1:16" x14ac:dyDescent="0.3">
      <c r="A947" s="140" t="str">
        <f t="shared" si="47"/>
        <v>أهلامين_938</v>
      </c>
      <c r="B947" s="30" t="str">
        <f>C947&amp;"_"&amp;COUNTIF($C$10:$C$10:C947,C947)</f>
        <v xml:space="preserve"> _548</v>
      </c>
      <c r="C947" s="131" t="str">
        <f>IFERROR(INDEX(القاعدة!C:C,MATCH(ahlamine!A947,القاعدة!$A:$A,0))," ")</f>
        <v xml:space="preserve"> </v>
      </c>
      <c r="D947" s="131" t="str">
        <f>IFERROR(INDEX(القاعدة!D:D,MATCH(ahlamine!A947,القاعدة!$A:$A,0))," ")</f>
        <v xml:space="preserve"> </v>
      </c>
      <c r="E947" s="131" t="str">
        <f>IFERROR(INDEX(القاعدة!E:E,MATCH(ahlamine!A947,القاعدة!$A:$A,0))," ")</f>
        <v xml:space="preserve"> </v>
      </c>
      <c r="F947" s="131" t="str">
        <f>IFERROR(INDEX(القاعدة!F:F,MATCH(ahlamine!A947,القاعدة!$A:$A,0))," ")</f>
        <v xml:space="preserve"> </v>
      </c>
      <c r="G947" s="131" t="str">
        <f>IFERROR(INDEX(القاعدة!G:G,MATCH(ahlamine!A947,القاعدة!$A:$A,0))," ")</f>
        <v xml:space="preserve"> </v>
      </c>
      <c r="H947" s="131" t="str">
        <f>IFERROR(INDEX(القاعدة!H:H,MATCH(ahlamine!A947,القاعدة!$A:$A,0))," ")</f>
        <v xml:space="preserve"> </v>
      </c>
      <c r="I947" s="131" t="str">
        <f>IFERROR(INDEX(القاعدة!I:I,MATCH(ahlamine!A947,القاعدة!$A:$A,0))," ")</f>
        <v xml:space="preserve"> </v>
      </c>
      <c r="J947" s="135" t="str">
        <f>IFERROR(INDEX(القاعدة!J:J,MATCH(ahlamine!A947,القاعدة!$A:$A,0))," ")</f>
        <v xml:space="preserve"> </v>
      </c>
      <c r="K947" s="135" t="str">
        <f>IFERROR(INDEX(القاعدة!L:L,MATCH(ahlamine!A947,القاعدة!$A:$A,0))," ")</f>
        <v xml:space="preserve"> </v>
      </c>
      <c r="L947" s="136" t="str">
        <f t="shared" si="48"/>
        <v/>
      </c>
      <c r="M947" s="31" t="str">
        <f t="shared" si="49"/>
        <v/>
      </c>
      <c r="N947" s="141" t="str">
        <f>IFERROR(RANK(L947,ahlamine31)+COUNTIF($L$10:L947,L947)-1," ")</f>
        <v xml:space="preserve"> </v>
      </c>
      <c r="O947" s="141">
        <v>938</v>
      </c>
      <c r="P947" s="137"/>
    </row>
    <row r="948" spans="1:16" x14ac:dyDescent="0.3">
      <c r="A948" s="140" t="str">
        <f t="shared" si="47"/>
        <v>أهلامين_939</v>
      </c>
      <c r="B948" s="30" t="str">
        <f>C948&amp;"_"&amp;COUNTIF($C$10:$C$10:C948,C948)</f>
        <v xml:space="preserve"> _549</v>
      </c>
      <c r="C948" s="131" t="str">
        <f>IFERROR(INDEX(القاعدة!C:C,MATCH(ahlamine!A948,القاعدة!$A:$A,0))," ")</f>
        <v xml:space="preserve"> </v>
      </c>
      <c r="D948" s="131" t="str">
        <f>IFERROR(INDEX(القاعدة!D:D,MATCH(ahlamine!A948,القاعدة!$A:$A,0))," ")</f>
        <v xml:space="preserve"> </v>
      </c>
      <c r="E948" s="131" t="str">
        <f>IFERROR(INDEX(القاعدة!E:E,MATCH(ahlamine!A948,القاعدة!$A:$A,0))," ")</f>
        <v xml:space="preserve"> </v>
      </c>
      <c r="F948" s="131" t="str">
        <f>IFERROR(INDEX(القاعدة!F:F,MATCH(ahlamine!A948,القاعدة!$A:$A,0))," ")</f>
        <v xml:space="preserve"> </v>
      </c>
      <c r="G948" s="131" t="str">
        <f>IFERROR(INDEX(القاعدة!G:G,MATCH(ahlamine!A948,القاعدة!$A:$A,0))," ")</f>
        <v xml:space="preserve"> </v>
      </c>
      <c r="H948" s="131" t="str">
        <f>IFERROR(INDEX(القاعدة!H:H,MATCH(ahlamine!A948,القاعدة!$A:$A,0))," ")</f>
        <v xml:space="preserve"> </v>
      </c>
      <c r="I948" s="131" t="str">
        <f>IFERROR(INDEX(القاعدة!I:I,MATCH(ahlamine!A948,القاعدة!$A:$A,0))," ")</f>
        <v xml:space="preserve"> </v>
      </c>
      <c r="J948" s="135" t="str">
        <f>IFERROR(INDEX(القاعدة!J:J,MATCH(ahlamine!A948,القاعدة!$A:$A,0))," ")</f>
        <v xml:space="preserve"> </v>
      </c>
      <c r="K948" s="135" t="str">
        <f>IFERROR(INDEX(القاعدة!L:L,MATCH(ahlamine!A948,القاعدة!$A:$A,0))," ")</f>
        <v xml:space="preserve"> </v>
      </c>
      <c r="L948" s="136" t="str">
        <f t="shared" si="48"/>
        <v/>
      </c>
      <c r="M948" s="31" t="str">
        <f t="shared" si="49"/>
        <v/>
      </c>
      <c r="N948" s="141" t="str">
        <f>IFERROR(RANK(L948,ahlamine31)+COUNTIF($L$10:L948,L948)-1," ")</f>
        <v xml:space="preserve"> </v>
      </c>
      <c r="O948" s="141">
        <v>939</v>
      </c>
      <c r="P948" s="137"/>
    </row>
    <row r="949" spans="1:16" x14ac:dyDescent="0.3">
      <c r="A949" s="140" t="str">
        <f t="shared" si="47"/>
        <v>أهلامين_940</v>
      </c>
      <c r="B949" s="30" t="str">
        <f>C949&amp;"_"&amp;COUNTIF($C$10:$C$10:C949,C949)</f>
        <v xml:space="preserve"> _550</v>
      </c>
      <c r="C949" s="131" t="str">
        <f>IFERROR(INDEX(القاعدة!C:C,MATCH(ahlamine!A949,القاعدة!$A:$A,0))," ")</f>
        <v xml:space="preserve"> </v>
      </c>
      <c r="D949" s="131" t="str">
        <f>IFERROR(INDEX(القاعدة!D:D,MATCH(ahlamine!A949,القاعدة!$A:$A,0))," ")</f>
        <v xml:space="preserve"> </v>
      </c>
      <c r="E949" s="131" t="str">
        <f>IFERROR(INDEX(القاعدة!E:E,MATCH(ahlamine!A949,القاعدة!$A:$A,0))," ")</f>
        <v xml:space="preserve"> </v>
      </c>
      <c r="F949" s="131" t="str">
        <f>IFERROR(INDEX(القاعدة!F:F,MATCH(ahlamine!A949,القاعدة!$A:$A,0))," ")</f>
        <v xml:space="preserve"> </v>
      </c>
      <c r="G949" s="131" t="str">
        <f>IFERROR(INDEX(القاعدة!G:G,MATCH(ahlamine!A949,القاعدة!$A:$A,0))," ")</f>
        <v xml:space="preserve"> </v>
      </c>
      <c r="H949" s="131" t="str">
        <f>IFERROR(INDEX(القاعدة!H:H,MATCH(ahlamine!A949,القاعدة!$A:$A,0))," ")</f>
        <v xml:space="preserve"> </v>
      </c>
      <c r="I949" s="131" t="str">
        <f>IFERROR(INDEX(القاعدة!I:I,MATCH(ahlamine!A949,القاعدة!$A:$A,0))," ")</f>
        <v xml:space="preserve"> </v>
      </c>
      <c r="J949" s="135" t="str">
        <f>IFERROR(INDEX(القاعدة!J:J,MATCH(ahlamine!A949,القاعدة!$A:$A,0))," ")</f>
        <v xml:space="preserve"> </v>
      </c>
      <c r="K949" s="135" t="str">
        <f>IFERROR(INDEX(القاعدة!L:L,MATCH(ahlamine!A949,القاعدة!$A:$A,0))," ")</f>
        <v xml:space="preserve"> </v>
      </c>
      <c r="L949" s="136" t="str">
        <f t="shared" si="48"/>
        <v/>
      </c>
      <c r="M949" s="31" t="str">
        <f t="shared" si="49"/>
        <v/>
      </c>
      <c r="N949" s="141" t="str">
        <f>IFERROR(RANK(L949,ahlamine31)+COUNTIF($L$10:L949,L949)-1," ")</f>
        <v xml:space="preserve"> </v>
      </c>
      <c r="O949" s="141">
        <v>940</v>
      </c>
      <c r="P949" s="137"/>
    </row>
  </sheetData>
  <mergeCells count="26">
    <mergeCell ref="Q11:S11"/>
    <mergeCell ref="Q12:S12"/>
    <mergeCell ref="Q13:S13"/>
    <mergeCell ref="Q14:S14"/>
    <mergeCell ref="Q15:S15"/>
    <mergeCell ref="Y6:Z6"/>
    <mergeCell ref="Y8:Z8"/>
    <mergeCell ref="Y9:Z9"/>
    <mergeCell ref="Y10:Z10"/>
    <mergeCell ref="Q2:V3"/>
    <mergeCell ref="X2:AC3"/>
    <mergeCell ref="W2:W3"/>
    <mergeCell ref="Y4:AC5"/>
    <mergeCell ref="Q9:S9"/>
    <mergeCell ref="Q10:S10"/>
    <mergeCell ref="U41:V41"/>
    <mergeCell ref="Q25:R25"/>
    <mergeCell ref="Q26:R26"/>
    <mergeCell ref="Q27:R27"/>
    <mergeCell ref="S17:V17"/>
    <mergeCell ref="S18:T18"/>
    <mergeCell ref="Q19:R19"/>
    <mergeCell ref="Q23:R23"/>
    <mergeCell ref="Q24:R24"/>
    <mergeCell ref="Q20:R20"/>
    <mergeCell ref="Q21:R21"/>
  </mergeCells>
  <printOptions horizontalCentered="1"/>
  <pageMargins left="0" right="0" top="0" bottom="0" header="0" footer="0"/>
  <pageSetup paperSize="9" scale="73" orientation="landscape" r:id="rId1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20</vt:i4>
      </vt:variant>
    </vt:vector>
  </HeadingPairs>
  <TitlesOfParts>
    <vt:vector size="24" baseType="lpstr">
      <vt:lpstr>الواجهة</vt:lpstr>
      <vt:lpstr>القاعدة</vt:lpstr>
      <vt:lpstr>محاضر_1</vt:lpstr>
      <vt:lpstr>ahlamine</vt:lpstr>
      <vt:lpstr>ahl</vt:lpstr>
      <vt:lpstr>ahla1</vt:lpstr>
      <vt:lpstr>ahla11</vt:lpstr>
      <vt:lpstr>ahlam1</vt:lpstr>
      <vt:lpstr>ahlamine</vt:lpstr>
      <vt:lpstr>ahlamine0</vt:lpstr>
      <vt:lpstr>ahlamine1</vt:lpstr>
      <vt:lpstr>ahlamine12</vt:lpstr>
      <vt:lpstr>ahlamine2</vt:lpstr>
      <vt:lpstr>ahlamine21</vt:lpstr>
      <vt:lpstr>ahlamine211</vt:lpstr>
      <vt:lpstr>ahlamine3</vt:lpstr>
      <vt:lpstr>ahlamine31</vt:lpstr>
      <vt:lpstr>ahlamine311</vt:lpstr>
      <vt:lpstr>ahlamine4</vt:lpstr>
      <vt:lpstr>ahlamine41</vt:lpstr>
      <vt:lpstr>ahlamine5</vt:lpstr>
      <vt:lpstr>mahlamine</vt:lpstr>
      <vt:lpstr>ahlamine!Zone_d_impression</vt:lpstr>
      <vt:lpstr>محاضر_1!Zone_d_impression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توقيع محضر مجلس القسم  </dc:title>
  <dc:subject>معدل نقط  المراقبة المستمرة</dc:subject>
  <dc:creator>أهلميـن</dc:creator>
  <cp:lastModifiedBy>ahlamine mohammed</cp:lastModifiedBy>
  <cp:lastPrinted>2019-01-13T09:19:13Z</cp:lastPrinted>
  <dcterms:created xsi:type="dcterms:W3CDTF">2015-01-18T06:36:54Z</dcterms:created>
  <dcterms:modified xsi:type="dcterms:W3CDTF">2019-01-20T08:36:36Z</dcterms:modified>
</cp:coreProperties>
</file>