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545"/>
  </bookViews>
  <sheets>
    <sheet name="Ex 5" sheetId="2" r:id="rId1"/>
    <sheet name="Ex 5_listes" sheetId="1" r:id="rId2"/>
  </sheets>
  <externalReferences>
    <externalReference r:id="rId3"/>
  </externalReferences>
  <definedNames>
    <definedName name="CLIENTS">'Ex 5_listes'!$G$1:$L$20</definedName>
    <definedName name="ELEVES">[1]Ex4_listes!$E$4:$G$9</definedName>
    <definedName name="PRODUITS">'Ex 5_listes'!$A$1:$E$19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/>
  <c r="C10"/>
  <c r="C8"/>
  <c r="F8"/>
  <c r="G17"/>
  <c r="G21"/>
  <c r="F17"/>
  <c r="F18"/>
  <c r="G18" s="1"/>
  <c r="F19"/>
  <c r="G19" s="1"/>
  <c r="F20"/>
  <c r="G20" s="1"/>
  <c r="F21"/>
  <c r="F22"/>
  <c r="G22" s="1"/>
  <c r="F16"/>
  <c r="G16" s="1"/>
  <c r="D19"/>
  <c r="D20"/>
  <c r="D21"/>
  <c r="D22"/>
  <c r="D17"/>
  <c r="D18"/>
  <c r="D16"/>
  <c r="C17"/>
  <c r="C18"/>
  <c r="C19"/>
  <c r="C20"/>
  <c r="C21"/>
  <c r="C22"/>
  <c r="C16"/>
  <c r="G23" l="1"/>
  <c r="G26" s="1"/>
  <c r="G24" l="1"/>
  <c r="G25" s="1"/>
  <c r="G27" l="1"/>
  <c r="G28" s="1"/>
</calcChain>
</file>

<file path=xl/comments1.xml><?xml version="1.0" encoding="utf-8"?>
<comments xmlns="http://schemas.openxmlformats.org/spreadsheetml/2006/main">
  <authors>
    <author>mm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Saisir le code client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8" authorId="0">
      <text>
        <r>
          <rPr>
            <b/>
            <sz val="8"/>
            <color indexed="81"/>
            <rFont val="Tahoma"/>
            <family val="2"/>
          </rPr>
          <t>Les renseignements ci-contre sont obtenus avec une fonction de recherche</t>
        </r>
      </text>
    </comment>
    <comment ref="B16" authorId="0">
      <text>
        <r>
          <rPr>
            <b/>
            <sz val="8"/>
            <color indexed="81"/>
            <rFont val="Tahoma"/>
            <family val="2"/>
          </rPr>
          <t>La saisie du code article doit entrainer l'affichage des autres renseignements sur le produit</t>
        </r>
      </text>
    </comment>
    <comment ref="E16" authorId="0">
      <text>
        <r>
          <rPr>
            <b/>
            <sz val="8"/>
            <color indexed="81"/>
            <rFont val="Tahoma"/>
            <family val="2"/>
          </rPr>
          <t>Saisir une quantité</t>
        </r>
      </text>
    </comment>
  </commentList>
</comments>
</file>

<file path=xl/sharedStrings.xml><?xml version="1.0" encoding="utf-8"?>
<sst xmlns="http://schemas.openxmlformats.org/spreadsheetml/2006/main" count="179" uniqueCount="159">
  <si>
    <t>Paris</t>
  </si>
  <si>
    <t>75003</t>
  </si>
  <si>
    <t>4 square Exactement</t>
  </si>
  <si>
    <t>Clémentine</t>
  </si>
  <si>
    <t>Lorisse</t>
  </si>
  <si>
    <t>Pontoise</t>
  </si>
  <si>
    <t>95300</t>
  </si>
  <si>
    <t>89 route bleue</t>
  </si>
  <si>
    <t>Francis</t>
  </si>
  <si>
    <t>Lockwood</t>
  </si>
  <si>
    <t>Vent du Nord</t>
  </si>
  <si>
    <t>V18</t>
  </si>
  <si>
    <t>Bezon</t>
  </si>
  <si>
    <t>95870</t>
  </si>
  <si>
    <t>732 route de Paris</t>
  </si>
  <si>
    <t>Tricia</t>
  </si>
  <si>
    <t>Kretsky</t>
  </si>
  <si>
    <t>Tendres Crèmes</t>
  </si>
  <si>
    <t>T17</t>
  </si>
  <si>
    <t>Sevran</t>
  </si>
  <si>
    <t>93270</t>
  </si>
  <si>
    <t>11 avenue Ampère</t>
  </si>
  <si>
    <t>Leslie</t>
  </si>
  <si>
    <t>Gilman</t>
  </si>
  <si>
    <t>Tendre et Amer</t>
  </si>
  <si>
    <t>T16</t>
  </si>
  <si>
    <t>75002</t>
  </si>
  <si>
    <t>1 rue des blés</t>
  </si>
  <si>
    <t>Antoine</t>
  </si>
  <si>
    <t>Garcia</t>
  </si>
  <si>
    <t>Suprêmes</t>
  </si>
  <si>
    <t>S15</t>
  </si>
  <si>
    <t>Alfortville</t>
  </si>
  <si>
    <t>94140</t>
  </si>
  <si>
    <t>83 Place St. James</t>
  </si>
  <si>
    <t>Sandy</t>
  </si>
  <si>
    <t>Fuller</t>
  </si>
  <si>
    <t>Quatre Saisons</t>
  </si>
  <si>
    <t>Q14</t>
  </si>
  <si>
    <t>Lyon</t>
  </si>
  <si>
    <t>69007</t>
  </si>
  <si>
    <t>route de grenoble</t>
  </si>
  <si>
    <t>Carole</t>
  </si>
  <si>
    <t>Renoir</t>
  </si>
  <si>
    <t>Pacifique</t>
  </si>
  <si>
    <t>P13</t>
  </si>
  <si>
    <t>69002</t>
  </si>
  <si>
    <t>108 chemin du fort</t>
  </si>
  <si>
    <t>Yves</t>
  </si>
  <si>
    <t>Esprit</t>
  </si>
  <si>
    <t>International</t>
  </si>
  <si>
    <t>I12</t>
  </si>
  <si>
    <t>75017</t>
  </si>
  <si>
    <t>51 rue de Bizerte</t>
  </si>
  <si>
    <t>Marcel</t>
  </si>
  <si>
    <t>Foulon</t>
  </si>
  <si>
    <t>Doux et Amer</t>
  </si>
  <si>
    <t>D11</t>
  </si>
  <si>
    <t>75004</t>
  </si>
  <si>
    <t>21 avenue Beaumarchais</t>
  </si>
  <si>
    <t>Albert</t>
  </si>
  <si>
    <t>Deschamps</t>
  </si>
  <si>
    <t>Douce Cerise</t>
  </si>
  <si>
    <t>D10</t>
  </si>
  <si>
    <t>75005</t>
  </si>
  <si>
    <t>10 rue des écoles</t>
  </si>
  <si>
    <t>Arthur</t>
  </si>
  <si>
    <t>Dave</t>
  </si>
  <si>
    <t>Délicieux Massepain</t>
  </si>
  <si>
    <t>D9</t>
  </si>
  <si>
    <t>69005</t>
  </si>
  <si>
    <t>3 rue de Paris</t>
  </si>
  <si>
    <t>Raphaël</t>
  </si>
  <si>
    <t>Costard</t>
  </si>
  <si>
    <t>Collection Romantique</t>
  </si>
  <si>
    <t>C8</t>
  </si>
  <si>
    <t>75015</t>
  </si>
  <si>
    <t>122 rue de Lourmel</t>
  </si>
  <si>
    <t>Michel</t>
  </si>
  <si>
    <t>Castro</t>
  </si>
  <si>
    <t>Collection d'Island</t>
  </si>
  <si>
    <t>C7</t>
  </si>
  <si>
    <t>75009</t>
  </si>
  <si>
    <t>125 rue de Rome</t>
  </si>
  <si>
    <t>Catherine</t>
  </si>
  <si>
    <t>Capillon</t>
  </si>
  <si>
    <t>Collection des Alpes</t>
  </si>
  <si>
    <t>C6</t>
  </si>
  <si>
    <t>75010</t>
  </si>
  <si>
    <t>12 rue du Renard</t>
  </si>
  <si>
    <t>Richard</t>
  </si>
  <si>
    <t>Brossot</t>
  </si>
  <si>
    <t>Collection de Noix</t>
  </si>
  <si>
    <t>C5</t>
  </si>
  <si>
    <t>75014</t>
  </si>
  <si>
    <t>2 chemin du hallage</t>
  </si>
  <si>
    <t>Georges</t>
  </si>
  <si>
    <t>Book</t>
  </si>
  <si>
    <t>Collection Automne</t>
  </si>
  <si>
    <t>C4</t>
  </si>
  <si>
    <t>Sèvres</t>
  </si>
  <si>
    <t>92310</t>
  </si>
  <si>
    <t>34 rue des capucines</t>
  </si>
  <si>
    <t>Gérard</t>
  </si>
  <si>
    <t>Bardot</t>
  </si>
  <si>
    <t>Coeurs Amoureux</t>
  </si>
  <si>
    <t>C3</t>
  </si>
  <si>
    <t>69001</t>
  </si>
  <si>
    <t>61 place Belfort</t>
  </si>
  <si>
    <t>David</t>
  </si>
  <si>
    <t>Martin</t>
  </si>
  <si>
    <t>Beurre de Cacahuètes</t>
  </si>
  <si>
    <t>B2</t>
  </si>
  <si>
    <t>Laval</t>
  </si>
  <si>
    <t>53000</t>
  </si>
  <si>
    <t>1041 rue Brunel</t>
  </si>
  <si>
    <t>Joseph</t>
  </si>
  <si>
    <t>Aubert</t>
  </si>
  <si>
    <t>Amusement au Fondant</t>
  </si>
  <si>
    <t>A1</t>
  </si>
  <si>
    <t>Ville</t>
  </si>
  <si>
    <t>Code Postal</t>
  </si>
  <si>
    <t>Adresse</t>
  </si>
  <si>
    <t>Prénom</t>
  </si>
  <si>
    <t>Nom</t>
  </si>
  <si>
    <t>Code Client</t>
  </si>
  <si>
    <t>Quantité en stock</t>
  </si>
  <si>
    <t>Prix Boîte</t>
  </si>
  <si>
    <t>Poids</t>
  </si>
  <si>
    <t>Nom Boîte</t>
  </si>
  <si>
    <t>Code</t>
  </si>
  <si>
    <t>Total TTC</t>
  </si>
  <si>
    <t>TVA</t>
  </si>
  <si>
    <t>Port</t>
  </si>
  <si>
    <t>Net commercial</t>
  </si>
  <si>
    <t>Remise</t>
  </si>
  <si>
    <t xml:space="preserve">Total </t>
  </si>
  <si>
    <t>Montant</t>
  </si>
  <si>
    <t>Prix U.</t>
  </si>
  <si>
    <t>Qté</t>
  </si>
  <si>
    <t>Désignation</t>
  </si>
  <si>
    <t>Code art.</t>
  </si>
  <si>
    <t>CP</t>
  </si>
  <si>
    <t>Client</t>
  </si>
  <si>
    <t>Le port est de 0 €</t>
  </si>
  <si>
    <t>Plus de 3 000 €</t>
  </si>
  <si>
    <t>La remise est de 2500 * 4 % = 100 €</t>
  </si>
  <si>
    <t>Entre 2 000 € et 3 000 €</t>
  </si>
  <si>
    <t>Date :</t>
  </si>
  <si>
    <t>Achat de 2500 €</t>
  </si>
  <si>
    <t>Entre 1 000 € et 2000 €</t>
  </si>
  <si>
    <t>Facture n° :</t>
  </si>
  <si>
    <t>Code client</t>
  </si>
  <si>
    <t>Exemple</t>
  </si>
  <si>
    <t>Moins de 1000 €</t>
  </si>
  <si>
    <t>port</t>
  </si>
  <si>
    <t>remise</t>
  </si>
  <si>
    <t>Montant total</t>
  </si>
  <si>
    <t>FACTURE</t>
  </si>
</sst>
</file>

<file path=xl/styles.xml><?xml version="1.0" encoding="utf-8"?>
<styleSheet xmlns="http://schemas.openxmlformats.org/spreadsheetml/2006/main">
  <numFmts count="5">
    <numFmt numFmtId="164" formatCode="#,##0.00\ &quot;F&quot;"/>
    <numFmt numFmtId="165" formatCode="_-* #,##0.00\ &quot;F&quot;_-;\-* #,##0.00\ &quot;F&quot;_-;_-* &quot;-&quot;??\ &quot;F&quot;_-;_-@_-"/>
    <numFmt numFmtId="166" formatCode="_-* #,##0.00\ [$€-40C]_-;\-* #,##0.00\ [$€-40C]_-;_-* &quot;-&quot;??\ [$€-40C]_-;_-@_-"/>
    <numFmt numFmtId="167" formatCode="General&quot; g&quot;"/>
    <numFmt numFmtId="168" formatCode="#,##0\ &quot;F&quot;;[Red]\-#,##0\ &quot;F&quot;"/>
  </numFmts>
  <fonts count="17">
    <font>
      <sz val="10"/>
      <name val="Arial"/>
    </font>
    <font>
      <sz val="10"/>
      <name val="Arial"/>
    </font>
    <font>
      <b/>
      <sz val="10"/>
      <color theme="3"/>
      <name val="Arial"/>
      <family val="2"/>
    </font>
    <font>
      <sz val="9"/>
      <name val="Helvetica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sz val="9"/>
      <color rgb="FFFF0000"/>
      <name val="Helvetica"/>
    </font>
    <font>
      <b/>
      <sz val="9"/>
      <name val="Helvetica"/>
    </font>
    <font>
      <b/>
      <sz val="9"/>
      <name val="MS Sans Serif"/>
      <family val="2"/>
    </font>
    <font>
      <b/>
      <i/>
      <sz val="9"/>
      <color indexed="50"/>
      <name val="Helvetica"/>
    </font>
    <font>
      <sz val="9"/>
      <name val="Arial"/>
      <family val="2"/>
    </font>
    <font>
      <sz val="9"/>
      <name val="MS Sans Serif"/>
      <family val="2"/>
    </font>
    <font>
      <b/>
      <u/>
      <sz val="9"/>
      <name val="Helvetica"/>
    </font>
    <font>
      <sz val="9"/>
      <color indexed="9"/>
      <name val="Times New Roman"/>
      <family val="1"/>
    </font>
    <font>
      <sz val="9"/>
      <color indexed="8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164" fontId="0" fillId="0" borderId="0" xfId="0" applyNumberFormat="1" applyBorder="1"/>
    <xf numFmtId="0" fontId="0" fillId="0" borderId="1" xfId="0" applyNumberFormat="1" applyBorder="1"/>
    <xf numFmtId="0" fontId="0" fillId="0" borderId="2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/>
    <xf numFmtId="0" fontId="0" fillId="0" borderId="4" xfId="0" applyNumberFormat="1" applyBorder="1"/>
    <xf numFmtId="0" fontId="0" fillId="0" borderId="4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66" fontId="0" fillId="0" borderId="1" xfId="1" applyNumberFormat="1" applyFont="1" applyBorder="1"/>
    <xf numFmtId="167" fontId="0" fillId="0" borderId="1" xfId="0" applyNumberFormat="1" applyBorder="1"/>
    <xf numFmtId="0" fontId="0" fillId="0" borderId="3" xfId="0" applyNumberFormat="1" applyBorder="1" applyAlignment="1">
      <alignment horizontal="center"/>
    </xf>
    <xf numFmtId="166" fontId="0" fillId="0" borderId="3" xfId="1" applyNumberFormat="1" applyFont="1" applyBorder="1"/>
    <xf numFmtId="167" fontId="0" fillId="0" borderId="3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6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66" fontId="0" fillId="0" borderId="5" xfId="1" applyNumberFormat="1" applyFont="1" applyBorder="1"/>
    <xf numFmtId="167" fontId="0" fillId="0" borderId="5" xfId="0" applyNumberFormat="1" applyBorder="1"/>
    <xf numFmtId="0" fontId="2" fillId="2" borderId="7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166" fontId="4" fillId="3" borderId="8" xfId="0" applyNumberFormat="1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166" fontId="6" fillId="3" borderId="13" xfId="0" applyNumberFormat="1" applyFont="1" applyFill="1" applyBorder="1" applyAlignment="1">
      <alignment vertical="center"/>
    </xf>
    <xf numFmtId="10" fontId="7" fillId="4" borderId="7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3" fillId="0" borderId="14" xfId="0" applyFont="1" applyBorder="1" applyAlignment="1" applyProtection="1">
      <alignment vertical="center"/>
    </xf>
    <xf numFmtId="166" fontId="6" fillId="3" borderId="13" xfId="2" applyNumberFormat="1" applyFont="1" applyFill="1" applyBorder="1" applyAlignment="1">
      <alignment horizontal="center" vertical="center"/>
    </xf>
    <xf numFmtId="168" fontId="3" fillId="0" borderId="14" xfId="0" applyNumberFormat="1" applyFont="1" applyBorder="1" applyAlignment="1" applyProtection="1">
      <alignment vertical="center"/>
    </xf>
    <xf numFmtId="166" fontId="4" fillId="3" borderId="13" xfId="2" applyNumberFormat="1" applyFont="1" applyFill="1" applyBorder="1" applyAlignment="1">
      <alignment horizontal="center" vertical="center"/>
    </xf>
    <xf numFmtId="166" fontId="6" fillId="3" borderId="16" xfId="0" applyNumberFormat="1" applyFont="1" applyFill="1" applyBorder="1" applyAlignment="1">
      <alignment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166" fontId="6" fillId="3" borderId="3" xfId="2" applyNumberFormat="1" applyFont="1" applyFill="1" applyBorder="1" applyAlignment="1" applyProtection="1">
      <alignment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" fillId="4" borderId="18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Continuous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8" fillId="5" borderId="19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horizontal="right" vertical="center"/>
    </xf>
    <xf numFmtId="0" fontId="3" fillId="0" borderId="22" xfId="0" applyFont="1" applyFill="1" applyBorder="1" applyAlignment="1" applyProtection="1">
      <alignment horizontal="centerContinuous"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Continuous" vertical="center"/>
      <protection locked="0"/>
    </xf>
    <xf numFmtId="0" fontId="9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3" xfId="0" applyFont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left" vertical="center"/>
    </xf>
    <xf numFmtId="20" fontId="3" fillId="5" borderId="24" xfId="0" applyNumberFormat="1" applyFont="1" applyFill="1" applyBorder="1" applyAlignment="1" applyProtection="1">
      <alignment horizontal="centerContinuous" vertical="center"/>
    </xf>
    <xf numFmtId="0" fontId="3" fillId="5" borderId="25" xfId="0" applyFont="1" applyFill="1" applyBorder="1" applyAlignment="1" applyProtection="1">
      <alignment horizontal="centerContinuous" vertical="center"/>
    </xf>
    <xf numFmtId="0" fontId="8" fillId="5" borderId="26" xfId="0" applyFont="1" applyFill="1" applyBorder="1" applyAlignment="1" applyProtection="1">
      <alignment horizontal="centerContinuous" vertical="center"/>
    </xf>
    <xf numFmtId="0" fontId="10" fillId="0" borderId="7" xfId="0" applyFont="1" applyBorder="1" applyAlignment="1">
      <alignment horizontal="center" vertical="center"/>
    </xf>
    <xf numFmtId="9" fontId="10" fillId="0" borderId="7" xfId="0" applyNumberFormat="1" applyFont="1" applyBorder="1" applyAlignment="1">
      <alignment horizontal="center" vertical="center"/>
    </xf>
    <xf numFmtId="14" fontId="3" fillId="0" borderId="27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right" vertic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166" fontId="10" fillId="0" borderId="7" xfId="0" applyNumberFormat="1" applyFont="1" applyBorder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right" vertical="center"/>
    </xf>
    <xf numFmtId="0" fontId="3" fillId="5" borderId="7" xfId="0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23" xfId="0" applyFont="1" applyBorder="1" applyAlignment="1" applyProtection="1">
      <alignment horizontal="centerContinuous" vertical="center"/>
    </xf>
    <xf numFmtId="0" fontId="3" fillId="0" borderId="23" xfId="0" applyFont="1" applyBorder="1" applyAlignment="1" applyProtection="1">
      <alignment horizontal="centerContinuous" vertical="center"/>
    </xf>
    <xf numFmtId="0" fontId="13" fillId="0" borderId="0" xfId="0" applyFont="1" applyBorder="1" applyAlignment="1" applyProtection="1">
      <alignment horizontal="centerContinuous" vertical="center"/>
    </xf>
    <xf numFmtId="0" fontId="10" fillId="7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6" fillId="6" borderId="23" xfId="0" applyFont="1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4" fillId="8" borderId="7" xfId="0" applyFont="1" applyFill="1" applyBorder="1" applyAlignment="1" applyProtection="1">
      <alignment horizontal="center" vertical="center"/>
    </xf>
    <xf numFmtId="0" fontId="6" fillId="6" borderId="0" xfId="0" applyFont="1" applyFill="1" applyBorder="1" applyAlignment="1">
      <alignment horizontal="left" vertical="center"/>
    </xf>
    <xf numFmtId="0" fontId="6" fillId="6" borderId="20" xfId="0" applyFont="1" applyFill="1" applyBorder="1" applyAlignment="1">
      <alignment horizontal="left" vertical="center"/>
    </xf>
    <xf numFmtId="0" fontId="6" fillId="6" borderId="0" xfId="0" applyFont="1" applyFill="1" applyBorder="1" applyAlignment="1" applyProtection="1">
      <alignment horizontal="left" vertical="center"/>
      <protection locked="0"/>
    </xf>
    <xf numFmtId="0" fontId="6" fillId="6" borderId="20" xfId="0" applyFont="1" applyFill="1" applyBorder="1" applyAlignment="1" applyProtection="1">
      <alignment horizontal="left" vertical="center"/>
      <protection locked="0"/>
    </xf>
    <xf numFmtId="166" fontId="3" fillId="0" borderId="0" xfId="0" applyNumberFormat="1" applyFont="1" applyAlignment="1">
      <alignment vertical="center"/>
    </xf>
  </cellXfs>
  <cellStyles count="3">
    <cellStyle name="Monétaire" xfId="1" builtinId="4"/>
    <cellStyle name="Normal" xfId="0" builtinId="0"/>
    <cellStyle name="Pourcentag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180974</xdr:rowOff>
    </xdr:from>
    <xdr:to>
      <xdr:col>15</xdr:col>
      <xdr:colOff>0</xdr:colOff>
      <xdr:row>30</xdr:row>
      <xdr:rowOff>57150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DA8F3B9A-5995-4676-9D04-09EC24E594DD}"/>
            </a:ext>
          </a:extLst>
        </xdr:cNvPr>
        <xdr:cNvSpPr txBox="1"/>
      </xdr:nvSpPr>
      <xdr:spPr>
        <a:xfrm>
          <a:off x="6096000" y="1133474"/>
          <a:ext cx="5334000" cy="3781426"/>
        </a:xfrm>
        <a:prstGeom prst="rect">
          <a:avLst/>
        </a:prstGeom>
        <a:solidFill>
          <a:srgbClr val="CCFFCC"/>
        </a:solidFill>
        <a:ln w="1905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rgbClr val="FF0000"/>
              </a:solidFill>
            </a:rPr>
            <a:t>Fonctions logiques</a:t>
          </a:r>
          <a:r>
            <a:rPr lang="fr-FR" sz="1100" b="1" baseline="0">
              <a:solidFill>
                <a:srgbClr val="FF0000"/>
              </a:solidFill>
            </a:rPr>
            <a:t> et de recherche</a:t>
          </a:r>
          <a:endParaRPr lang="fr-FR" sz="1100" b="1">
            <a:solidFill>
              <a:srgbClr val="FF0000"/>
            </a:solidFill>
          </a:endParaRPr>
        </a:p>
        <a:p>
          <a:endParaRPr lang="fr-FR" sz="1100"/>
        </a:p>
        <a:p>
          <a:r>
            <a:rPr lang="fr-FR" sz="1100"/>
            <a:t>Vous devez automatiser l'édition de</a:t>
          </a:r>
          <a:r>
            <a:rPr lang="fr-FR" sz="1100" baseline="0"/>
            <a:t> la facture </a:t>
          </a:r>
          <a:r>
            <a:rPr lang="fr-FR" sz="1100"/>
            <a:t> ; on vous communique les renseignements suivants :</a:t>
          </a:r>
        </a:p>
        <a:p>
          <a:endParaRPr lang="fr-FR" sz="1100"/>
        </a:p>
        <a:p>
          <a:r>
            <a:rPr lang="fr-FR" sz="1100"/>
            <a:t>- Les </a:t>
          </a:r>
          <a:r>
            <a:rPr lang="fr-FR" sz="1100" b="1"/>
            <a:t>taux de remise </a:t>
          </a:r>
          <a:r>
            <a:rPr lang="fr-FR" sz="1100"/>
            <a:t>(colonne J)</a:t>
          </a:r>
        </a:p>
        <a:p>
          <a:r>
            <a:rPr lang="fr-FR" sz="1100"/>
            <a:t>- le montant des </a:t>
          </a:r>
          <a:r>
            <a:rPr lang="fr-FR" sz="1100" b="1"/>
            <a:t>frais de port </a:t>
          </a:r>
          <a:r>
            <a:rPr lang="fr-FR" sz="1100"/>
            <a:t>(colonne K)</a:t>
          </a:r>
        </a:p>
        <a:p>
          <a:r>
            <a:rPr lang="fr-FR" sz="1100"/>
            <a:t>- le </a:t>
          </a:r>
          <a:r>
            <a:rPr lang="fr-FR" sz="1100" b="1"/>
            <a:t>taux  unique de TVA </a:t>
          </a:r>
          <a:r>
            <a:rPr lang="fr-FR" sz="1100"/>
            <a:t>( 8,50 %)</a:t>
          </a:r>
        </a:p>
        <a:p>
          <a:r>
            <a:rPr lang="fr-FR" sz="1100"/>
            <a:t>- la </a:t>
          </a:r>
          <a:r>
            <a:rPr lang="fr-FR" sz="1100" b="1"/>
            <a:t>liste des produits</a:t>
          </a:r>
        </a:p>
        <a:p>
          <a:r>
            <a:rPr lang="fr-FR" sz="1100"/>
            <a:t>- la </a:t>
          </a:r>
          <a:r>
            <a:rPr lang="fr-FR" sz="1100" b="1"/>
            <a:t>liste des clients</a:t>
          </a:r>
        </a:p>
        <a:p>
          <a:endParaRPr lang="fr-FR" sz="1100"/>
        </a:p>
        <a:p>
          <a:r>
            <a:rPr lang="fr-FR" sz="1100"/>
            <a:t>Les </a:t>
          </a:r>
          <a:r>
            <a:rPr lang="fr-FR" sz="1100" b="1"/>
            <a:t>cellules jaunes </a:t>
          </a:r>
          <a:r>
            <a:rPr lang="fr-FR" sz="1100"/>
            <a:t>contiennent des données </a:t>
          </a:r>
          <a:r>
            <a:rPr lang="fr-FR" sz="1100" b="1"/>
            <a:t>saisies</a:t>
          </a:r>
          <a:r>
            <a:rPr lang="fr-FR" sz="1100"/>
            <a:t> par la caissière ;</a:t>
          </a:r>
        </a:p>
        <a:p>
          <a:r>
            <a:rPr lang="fr-FR" sz="1100"/>
            <a:t>Les cellules</a:t>
          </a:r>
          <a:r>
            <a:rPr lang="fr-FR" sz="1100" baseline="0"/>
            <a:t> roses contiennent des fonctions de recherche</a:t>
          </a:r>
          <a:endParaRPr lang="fr-FR" sz="1100"/>
        </a:p>
        <a:p>
          <a:r>
            <a:rPr lang="fr-FR" sz="1100"/>
            <a:t>Les </a:t>
          </a:r>
          <a:r>
            <a:rPr lang="fr-FR" sz="1100" b="1"/>
            <a:t>cellules vertes </a:t>
          </a:r>
          <a:r>
            <a:rPr lang="fr-FR" sz="1100"/>
            <a:t>sont des </a:t>
          </a:r>
          <a:r>
            <a:rPr lang="fr-FR" sz="1100" b="1"/>
            <a:t>données calculée</a:t>
          </a:r>
          <a:r>
            <a:rPr lang="fr-FR" sz="1100"/>
            <a:t>s</a:t>
          </a:r>
        </a:p>
        <a:p>
          <a:endParaRPr lang="fr-FR" sz="1100"/>
        </a:p>
        <a:p>
          <a:r>
            <a:rPr lang="fr-FR" sz="1100" b="1"/>
            <a:t>Les frais de port sont soumis à la TVA</a:t>
          </a:r>
        </a:p>
        <a:p>
          <a:endParaRPr lang="fr-FR" sz="1100"/>
        </a:p>
        <a:p>
          <a:r>
            <a:rPr lang="fr-FR" sz="1100"/>
            <a:t>Une fois saisies les données des cellules jaunes ; le calcul de la facture doit se faire automatiquement.</a:t>
          </a:r>
        </a:p>
        <a:p>
          <a:endParaRPr lang="fr-FR" sz="1100"/>
        </a:p>
        <a:p>
          <a:r>
            <a:rPr lang="fr-FR" sz="1100"/>
            <a:t>Vous prendrez soin de </a:t>
          </a:r>
          <a:r>
            <a:rPr lang="fr-FR" sz="1100" b="1"/>
            <a:t>gérer les messages d'erreur </a:t>
          </a:r>
          <a:r>
            <a:rPr lang="fr-FR" sz="1100"/>
            <a:t>(l'application doit fonctionner quel que soit le nombre de produits ; rien</a:t>
          </a:r>
          <a:r>
            <a:rPr lang="fr-FR" sz="1100" baseline="0"/>
            <a:t> ne doit s'afficher dans les cellules vertes , lorsqu'aucun article n'est saisi.</a:t>
          </a:r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2%20AES%202018%202019\EVA1\Exercice%204_sujet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entité"/>
      <sheetName val="Ex 1"/>
      <sheetName val="Ex 2"/>
      <sheetName val="Ex 3"/>
      <sheetName val="Ex 4"/>
      <sheetName val="Ex4_listes"/>
    </sheetNames>
    <sheetDataSet>
      <sheetData sheetId="0"/>
      <sheetData sheetId="1"/>
      <sheetData sheetId="2"/>
      <sheetData sheetId="3"/>
      <sheetData sheetId="4"/>
      <sheetData sheetId="5">
        <row r="4">
          <cell r="E4" t="str">
            <v>Code élève</v>
          </cell>
          <cell r="F4" t="str">
            <v>Nom élève</v>
          </cell>
          <cell r="G4" t="str">
            <v>Prénom élève</v>
          </cell>
        </row>
        <row r="5">
          <cell r="E5">
            <v>1</v>
          </cell>
          <cell r="F5" t="str">
            <v>GRONDIN</v>
          </cell>
          <cell r="G5" t="str">
            <v>Aline</v>
          </cell>
        </row>
        <row r="6">
          <cell r="E6">
            <v>2</v>
          </cell>
          <cell r="F6" t="str">
            <v>PAYET</v>
          </cell>
          <cell r="G6" t="str">
            <v>Paul</v>
          </cell>
        </row>
        <row r="7">
          <cell r="E7">
            <v>3</v>
          </cell>
          <cell r="F7" t="str">
            <v>FONTAINE</v>
          </cell>
          <cell r="G7" t="str">
            <v>Jacques</v>
          </cell>
        </row>
        <row r="8">
          <cell r="E8">
            <v>4</v>
          </cell>
          <cell r="F8" t="str">
            <v>HOAREAU</v>
          </cell>
          <cell r="G8" t="str">
            <v>Pierre</v>
          </cell>
        </row>
        <row r="9">
          <cell r="E9">
            <v>5</v>
          </cell>
          <cell r="F9" t="str">
            <v>TURPIN</v>
          </cell>
          <cell r="G9" t="str">
            <v>Anne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G28" sqref="G28"/>
    </sheetView>
  </sheetViews>
  <sheetFormatPr baseColWidth="10" defaultRowHeight="12"/>
  <cols>
    <col min="1" max="1" width="7.7109375" style="21" customWidth="1"/>
    <col min="2" max="2" width="11" style="21" customWidth="1"/>
    <col min="3" max="3" width="14.140625" style="21" customWidth="1"/>
    <col min="4" max="4" width="23.42578125" style="21" customWidth="1"/>
    <col min="5" max="6" width="11" style="21" customWidth="1"/>
    <col min="7" max="7" width="13.7109375" style="21" customWidth="1"/>
    <col min="8" max="8" width="11.42578125" style="21"/>
    <col min="9" max="9" width="18.85546875" style="21" customWidth="1"/>
    <col min="10" max="10" width="10.85546875" style="21" bestFit="1" customWidth="1"/>
    <col min="11" max="11" width="10.28515625" style="21" bestFit="1" customWidth="1"/>
    <col min="12" max="12" width="10" style="21" bestFit="1" customWidth="1"/>
    <col min="13" max="13" width="16.85546875" style="21" bestFit="1" customWidth="1"/>
    <col min="14" max="14" width="8.28515625" style="21" bestFit="1" customWidth="1"/>
    <col min="15" max="16384" width="11.42578125" style="21"/>
  </cols>
  <sheetData>
    <row r="1" spans="1:13" ht="14.25" customHeight="1">
      <c r="A1" s="22"/>
      <c r="B1" s="87" t="s">
        <v>158</v>
      </c>
      <c r="C1" s="87"/>
      <c r="D1" s="87"/>
      <c r="E1" s="87"/>
      <c r="F1" s="87"/>
      <c r="G1" s="87"/>
      <c r="I1" s="78" t="s">
        <v>157</v>
      </c>
      <c r="J1" s="78" t="s">
        <v>156</v>
      </c>
      <c r="K1" s="78" t="s">
        <v>155</v>
      </c>
    </row>
    <row r="2" spans="1:13" ht="14.25" customHeight="1">
      <c r="A2" s="22"/>
      <c r="B2" s="22"/>
      <c r="C2" s="75"/>
      <c r="D2" s="77"/>
      <c r="E2" s="77"/>
      <c r="F2" s="76"/>
      <c r="G2" s="75"/>
      <c r="I2" s="65" t="s">
        <v>154</v>
      </c>
      <c r="J2" s="65">
        <v>0</v>
      </c>
      <c r="K2" s="70">
        <v>10</v>
      </c>
      <c r="M2" s="74" t="s">
        <v>153</v>
      </c>
    </row>
    <row r="3" spans="1:13" ht="14.25" customHeight="1">
      <c r="A3" s="22"/>
      <c r="B3" s="73" t="s">
        <v>152</v>
      </c>
      <c r="D3" s="25"/>
      <c r="E3" s="25"/>
      <c r="F3" s="72" t="s">
        <v>151</v>
      </c>
      <c r="G3" s="71">
        <v>1</v>
      </c>
      <c r="I3" s="65" t="s">
        <v>150</v>
      </c>
      <c r="J3" s="66">
        <v>0.02</v>
      </c>
      <c r="K3" s="70">
        <v>5</v>
      </c>
      <c r="M3" s="21" t="s">
        <v>149</v>
      </c>
    </row>
    <row r="4" spans="1:13" ht="14.25" customHeight="1">
      <c r="A4" s="22"/>
      <c r="B4" s="69">
        <v>4</v>
      </c>
      <c r="F4" s="68" t="s">
        <v>148</v>
      </c>
      <c r="G4" s="67">
        <v>42292</v>
      </c>
      <c r="I4" s="65" t="s">
        <v>147</v>
      </c>
      <c r="J4" s="66">
        <v>0.04</v>
      </c>
      <c r="K4" s="65">
        <v>0</v>
      </c>
      <c r="M4" s="21" t="s">
        <v>146</v>
      </c>
    </row>
    <row r="5" spans="1:13" ht="14.25" customHeight="1">
      <c r="A5" s="22"/>
      <c r="I5" s="65" t="s">
        <v>145</v>
      </c>
      <c r="J5" s="66">
        <v>0.08</v>
      </c>
      <c r="K5" s="65">
        <v>0</v>
      </c>
      <c r="M5" s="21" t="s">
        <v>144</v>
      </c>
    </row>
    <row r="6" spans="1:13" ht="14.25" customHeight="1" thickBot="1">
      <c r="A6" s="22"/>
      <c r="B6" s="22"/>
      <c r="C6" s="22"/>
      <c r="D6" s="22"/>
      <c r="E6" s="22"/>
      <c r="F6" s="22"/>
      <c r="G6" s="22"/>
    </row>
    <row r="7" spans="1:13" ht="14.25" customHeight="1">
      <c r="A7" s="22"/>
      <c r="B7" s="64" t="s">
        <v>143</v>
      </c>
      <c r="C7" s="63"/>
      <c r="D7" s="63"/>
      <c r="E7" s="63"/>
      <c r="F7" s="63"/>
      <c r="G7" s="62"/>
      <c r="I7" s="58"/>
    </row>
    <row r="8" spans="1:13" ht="14.25" customHeight="1">
      <c r="A8" s="22"/>
      <c r="B8" s="61" t="s">
        <v>124</v>
      </c>
      <c r="C8" s="81" t="str">
        <f>VLOOKUP($B$4,'Ex 5_listes'!$G$2:$L$20,2,FALSE)</f>
        <v>Martin</v>
      </c>
      <c r="D8" s="81" t="s">
        <v>109</v>
      </c>
      <c r="E8" s="60" t="s">
        <v>123</v>
      </c>
      <c r="F8" s="81" t="str">
        <f>VLOOKUP($B$4,'Ex 5_listes'!$G$2:$L$20,3,FALSE)</f>
        <v>David</v>
      </c>
      <c r="G8" s="81" t="s">
        <v>109</v>
      </c>
      <c r="I8" s="58"/>
    </row>
    <row r="9" spans="1:13" ht="14.25" customHeight="1">
      <c r="A9" s="22"/>
      <c r="B9" s="59"/>
      <c r="C9" s="23"/>
      <c r="D9" s="57"/>
      <c r="E9" s="57"/>
      <c r="F9" s="23"/>
      <c r="G9" s="50"/>
      <c r="I9" s="58"/>
    </row>
    <row r="10" spans="1:13" ht="14.25" customHeight="1">
      <c r="A10" s="22"/>
      <c r="B10" s="56" t="s">
        <v>122</v>
      </c>
      <c r="C10" s="88" t="str">
        <f>VLOOKUP($B$4,'Ex 5_listes'!$G$2:$L$20,4,FALSE)</f>
        <v>61 place Belfort</v>
      </c>
      <c r="D10" s="88"/>
      <c r="E10" s="88"/>
      <c r="F10" s="88"/>
      <c r="G10" s="89"/>
    </row>
    <row r="11" spans="1:13" ht="14.25" customHeight="1">
      <c r="A11" s="22"/>
      <c r="B11" s="56"/>
      <c r="C11" s="23"/>
      <c r="D11" s="57"/>
      <c r="E11" s="57"/>
      <c r="F11" s="24"/>
      <c r="G11" s="50"/>
    </row>
    <row r="12" spans="1:13" ht="14.25" customHeight="1">
      <c r="A12" s="22"/>
      <c r="B12" s="56" t="s">
        <v>142</v>
      </c>
      <c r="C12" s="81" t="str">
        <f>VLOOKUP($B$4,'Ex 5_listes'!$G$2:$L$20,5,FALSE)&amp;" "&amp;VLOOKUP($B$4,'Ex 5_listes'!$G$2:$L$20,6,FALSE)</f>
        <v>69001 Lyon</v>
      </c>
      <c r="D12" s="81"/>
      <c r="E12" s="90"/>
      <c r="F12" s="90"/>
      <c r="G12" s="91"/>
    </row>
    <row r="13" spans="1:13">
      <c r="A13" s="22"/>
      <c r="B13" s="55"/>
      <c r="C13" s="54"/>
      <c r="D13" s="53"/>
      <c r="E13" s="53"/>
      <c r="F13" s="52"/>
      <c r="G13" s="51"/>
    </row>
    <row r="14" spans="1:13">
      <c r="A14" s="22"/>
      <c r="B14" s="33"/>
      <c r="C14" s="24"/>
      <c r="D14" s="24"/>
      <c r="E14" s="24"/>
      <c r="F14" s="24"/>
      <c r="G14" s="50"/>
    </row>
    <row r="15" spans="1:13">
      <c r="A15" s="49"/>
      <c r="B15" s="48" t="s">
        <v>141</v>
      </c>
      <c r="C15" s="45" t="s">
        <v>128</v>
      </c>
      <c r="D15" s="47" t="s">
        <v>140</v>
      </c>
      <c r="E15" s="46" t="s">
        <v>139</v>
      </c>
      <c r="F15" s="45" t="s">
        <v>138</v>
      </c>
      <c r="G15" s="45" t="s">
        <v>137</v>
      </c>
    </row>
    <row r="16" spans="1:13">
      <c r="A16" s="22"/>
      <c r="B16" s="44" t="s">
        <v>119</v>
      </c>
      <c r="C16" s="42">
        <f>IFERROR(VLOOKUP($B16,'Ex 5_listes'!$A$2:$E$19,3,FALSE),"")</f>
        <v>500</v>
      </c>
      <c r="D16" s="42" t="str">
        <f>IFERROR(VLOOKUP($B16,'Ex 5_listes'!$A$2:$E$19,2,FALSE),"")</f>
        <v>Amusement au Fondant</v>
      </c>
      <c r="E16" s="41">
        <v>50</v>
      </c>
      <c r="F16" s="40">
        <f>IFERROR(VLOOKUP($B16,'Ex 5_listes'!$A$2:$E$19,4,FALSE),"")</f>
        <v>25.2</v>
      </c>
      <c r="G16" s="40">
        <f>IFERROR(E16*F16,"")</f>
        <v>1260</v>
      </c>
    </row>
    <row r="17" spans="1:7">
      <c r="A17" s="22"/>
      <c r="B17" s="43" t="s">
        <v>93</v>
      </c>
      <c r="C17" s="42">
        <f>IFERROR(VLOOKUP($B17,'Ex 5_listes'!$A$2:$E$19,3,FALSE),"")</f>
        <v>250</v>
      </c>
      <c r="D17" s="42" t="str">
        <f>IFERROR(VLOOKUP($B17,'Ex 5_listes'!$A$2:$E$19,2,FALSE),"")</f>
        <v>Collection de Noix</v>
      </c>
      <c r="E17" s="41">
        <v>65</v>
      </c>
      <c r="F17" s="40">
        <f>IFERROR(VLOOKUP($B17,'Ex 5_listes'!$A$2:$E$19,4,FALSE),"")</f>
        <v>21.1</v>
      </c>
      <c r="G17" s="40">
        <f t="shared" ref="G17:G22" si="0">IFERROR(E17*F17,"")</f>
        <v>1371.5</v>
      </c>
    </row>
    <row r="18" spans="1:7">
      <c r="A18" s="22"/>
      <c r="B18" s="43" t="s">
        <v>69</v>
      </c>
      <c r="C18" s="42">
        <f>IFERROR(VLOOKUP($B18,'Ex 5_listes'!$A$2:$E$19,3,FALSE),"")</f>
        <v>500</v>
      </c>
      <c r="D18" s="42" t="str">
        <f>IFERROR(VLOOKUP($B18,'Ex 5_listes'!$A$2:$E$19,2,FALSE),"")</f>
        <v>Délicieux Massepain</v>
      </c>
      <c r="E18" s="41">
        <v>35</v>
      </c>
      <c r="F18" s="40">
        <f>IFERROR(VLOOKUP($B18,'Ex 5_listes'!$A$2:$E$19,4,FALSE),"")</f>
        <v>36.299999999999997</v>
      </c>
      <c r="G18" s="40">
        <f t="shared" si="0"/>
        <v>1270.5</v>
      </c>
    </row>
    <row r="19" spans="1:7">
      <c r="A19" s="22"/>
      <c r="B19" s="43"/>
      <c r="C19" s="42" t="str">
        <f>IFERROR(VLOOKUP($B19,'Ex 5_listes'!$A$2:$E$19,3,FALSE),"")</f>
        <v/>
      </c>
      <c r="D19" s="42" t="str">
        <f>IFERROR(VLOOKUP($B19,'Ex 5_listes'!$A$2:$E$19,2,FALSE),"")</f>
        <v/>
      </c>
      <c r="E19" s="41"/>
      <c r="F19" s="40" t="str">
        <f>IFERROR(VLOOKUP($B19,'Ex 5_listes'!$A$2:$E$19,4,FALSE),"")</f>
        <v/>
      </c>
      <c r="G19" s="40" t="str">
        <f t="shared" si="0"/>
        <v/>
      </c>
    </row>
    <row r="20" spans="1:7">
      <c r="A20" s="22"/>
      <c r="B20" s="43"/>
      <c r="C20" s="42" t="str">
        <f>IFERROR(VLOOKUP($B20,'Ex 5_listes'!$A$2:$E$19,3,FALSE),"")</f>
        <v/>
      </c>
      <c r="D20" s="42" t="str">
        <f>IFERROR(VLOOKUP($B20,'Ex 5_listes'!$A$2:$E$19,2,FALSE),"")</f>
        <v/>
      </c>
      <c r="E20" s="41"/>
      <c r="F20" s="40" t="str">
        <f>IFERROR(VLOOKUP($B20,'Ex 5_listes'!$A$2:$E$19,4,FALSE),"")</f>
        <v/>
      </c>
      <c r="G20" s="40" t="str">
        <f t="shared" si="0"/>
        <v/>
      </c>
    </row>
    <row r="21" spans="1:7">
      <c r="A21" s="22"/>
      <c r="B21" s="43"/>
      <c r="C21" s="42" t="str">
        <f>IFERROR(VLOOKUP($B21,'Ex 5_listes'!$A$2:$E$19,3,FALSE),"")</f>
        <v/>
      </c>
      <c r="D21" s="42" t="str">
        <f>IFERROR(VLOOKUP($B21,'Ex 5_listes'!$A$2:$E$19,2,FALSE),"")</f>
        <v/>
      </c>
      <c r="E21" s="41"/>
      <c r="F21" s="40" t="str">
        <f>IFERROR(VLOOKUP($B21,'Ex 5_listes'!$A$2:$E$19,4,FALSE),"")</f>
        <v/>
      </c>
      <c r="G21" s="40" t="str">
        <f t="shared" si="0"/>
        <v/>
      </c>
    </row>
    <row r="22" spans="1:7">
      <c r="A22" s="22"/>
      <c r="B22" s="39"/>
      <c r="C22" s="42" t="str">
        <f>IFERROR(VLOOKUP($B22,'Ex 5_listes'!$A$2:$E$19,3,FALSE),"")</f>
        <v/>
      </c>
      <c r="D22" s="42" t="str">
        <f>IFERROR(VLOOKUP($B22,'Ex 5_listes'!$A$2:$E$19,2,FALSE),"")</f>
        <v/>
      </c>
      <c r="E22" s="38"/>
      <c r="F22" s="40" t="str">
        <f>IFERROR(VLOOKUP($B22,'Ex 5_listes'!$A$2:$E$19,4,FALSE),"")</f>
        <v/>
      </c>
      <c r="G22" s="40" t="str">
        <f t="shared" si="0"/>
        <v/>
      </c>
    </row>
    <row r="23" spans="1:7" ht="18" customHeight="1">
      <c r="A23" s="22"/>
      <c r="B23" s="33"/>
      <c r="C23" s="24"/>
      <c r="D23" s="23"/>
      <c r="E23" s="79" t="s">
        <v>136</v>
      </c>
      <c r="F23" s="80"/>
      <c r="G23" s="37">
        <f>SUM(G16:G22)</f>
        <v>3902</v>
      </c>
    </row>
    <row r="24" spans="1:7" ht="17.25" customHeight="1">
      <c r="A24" s="24"/>
      <c r="B24" s="33"/>
      <c r="C24" s="24"/>
      <c r="D24" s="23"/>
      <c r="E24" s="82" t="s">
        <v>135</v>
      </c>
      <c r="F24" s="80"/>
      <c r="G24" s="34">
        <f>G23*IF(G23&lt;1000,0,IF(G23&lt;2000,2%,IF(G23&lt;3000,4%,8%)))</f>
        <v>312.16000000000003</v>
      </c>
    </row>
    <row r="25" spans="1:7" ht="15.75" customHeight="1">
      <c r="A25" s="24"/>
      <c r="B25" s="33"/>
      <c r="C25" s="24"/>
      <c r="D25" s="23"/>
      <c r="E25" s="83" t="s">
        <v>134</v>
      </c>
      <c r="F25" s="84"/>
      <c r="G25" s="36">
        <f>G23-G24</f>
        <v>3589.84</v>
      </c>
    </row>
    <row r="26" spans="1:7" ht="17.25" customHeight="1">
      <c r="A26" s="24"/>
      <c r="B26" s="35"/>
      <c r="C26" s="24"/>
      <c r="D26" s="23"/>
      <c r="E26" s="82" t="s">
        <v>133</v>
      </c>
      <c r="F26" s="80"/>
      <c r="G26" s="34">
        <f>IF(G23&lt;1000,10,IF(G23&lt;2000,5,0))</f>
        <v>0</v>
      </c>
    </row>
    <row r="27" spans="1:7" ht="16.5" customHeight="1">
      <c r="A27" s="24"/>
      <c r="B27" s="33"/>
      <c r="C27" s="24"/>
      <c r="D27" s="23"/>
      <c r="E27" s="32" t="s">
        <v>132</v>
      </c>
      <c r="F27" s="31">
        <v>8.5000000000000006E-2</v>
      </c>
      <c r="G27" s="30">
        <f>(G25+G26)*F27</f>
        <v>305.13640000000004</v>
      </c>
    </row>
    <row r="28" spans="1:7" ht="17.25" customHeight="1" thickBot="1">
      <c r="A28" s="24"/>
      <c r="B28" s="29"/>
      <c r="C28" s="28"/>
      <c r="D28" s="27"/>
      <c r="E28" s="85" t="s">
        <v>131</v>
      </c>
      <c r="F28" s="86"/>
      <c r="G28" s="26">
        <f>G25+G27</f>
        <v>3894.9764</v>
      </c>
    </row>
    <row r="29" spans="1:7">
      <c r="A29" s="22"/>
      <c r="B29" s="24"/>
      <c r="C29" s="24"/>
      <c r="D29" s="25"/>
      <c r="E29" s="25"/>
      <c r="F29" s="24"/>
      <c r="G29" s="23"/>
    </row>
    <row r="30" spans="1:7">
      <c r="A30" s="22"/>
    </row>
    <row r="31" spans="1:7">
      <c r="A31" s="22"/>
    </row>
    <row r="32" spans="1:7">
      <c r="A32" s="22"/>
      <c r="G32" s="92"/>
    </row>
    <row r="33" spans="1:7">
      <c r="A33" s="22"/>
      <c r="G33" s="92"/>
    </row>
    <row r="34" spans="1:7">
      <c r="A34" s="22"/>
    </row>
    <row r="35" spans="1:7">
      <c r="A35" s="22"/>
    </row>
  </sheetData>
  <mergeCells count="11">
    <mergeCell ref="E28:F28"/>
    <mergeCell ref="B1:G1"/>
    <mergeCell ref="C8:D8"/>
    <mergeCell ref="F8:G8"/>
    <mergeCell ref="C10:G10"/>
    <mergeCell ref="E12:G12"/>
    <mergeCell ref="E23:F23"/>
    <mergeCell ref="C12:D12"/>
    <mergeCell ref="E24:F24"/>
    <mergeCell ref="E25:F25"/>
    <mergeCell ref="E26:F2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8"/>
  <sheetViews>
    <sheetView workbookViewId="0">
      <selection activeCell="D10" sqref="D10"/>
    </sheetView>
  </sheetViews>
  <sheetFormatPr baseColWidth="10" defaultRowHeight="12.75"/>
  <cols>
    <col min="1" max="1" width="5.7109375" bestFit="1" customWidth="1"/>
    <col min="2" max="2" width="21" bestFit="1" customWidth="1"/>
    <col min="3" max="3" width="9.42578125" customWidth="1"/>
    <col min="4" max="4" width="10" bestFit="1" customWidth="1"/>
    <col min="5" max="5" width="16.85546875" bestFit="1" customWidth="1"/>
    <col min="7" max="7" width="11.5703125" bestFit="1" customWidth="1"/>
    <col min="8" max="8" width="10.85546875" bestFit="1" customWidth="1"/>
    <col min="9" max="9" width="10.28515625" bestFit="1" customWidth="1"/>
    <col min="10" max="10" width="22" bestFit="1" customWidth="1"/>
    <col min="11" max="11" width="11.85546875" bestFit="1" customWidth="1"/>
    <col min="12" max="12" width="8.28515625" bestFit="1" customWidth="1"/>
  </cols>
  <sheetData>
    <row r="1" spans="1:12">
      <c r="A1" s="20" t="s">
        <v>130</v>
      </c>
      <c r="B1" s="20" t="s">
        <v>129</v>
      </c>
      <c r="C1" s="20" t="s">
        <v>128</v>
      </c>
      <c r="D1" s="20" t="s">
        <v>127</v>
      </c>
      <c r="E1" s="20" t="s">
        <v>126</v>
      </c>
      <c r="G1" s="20" t="s">
        <v>125</v>
      </c>
      <c r="H1" s="20" t="s">
        <v>124</v>
      </c>
      <c r="I1" s="20" t="s">
        <v>123</v>
      </c>
      <c r="J1" s="20" t="s">
        <v>122</v>
      </c>
      <c r="K1" s="20" t="s">
        <v>121</v>
      </c>
      <c r="L1" s="20" t="s">
        <v>120</v>
      </c>
    </row>
    <row r="2" spans="1:12">
      <c r="A2" s="17" t="s">
        <v>119</v>
      </c>
      <c r="B2" s="14" t="s">
        <v>118</v>
      </c>
      <c r="C2" s="19">
        <v>500</v>
      </c>
      <c r="D2" s="18">
        <v>25.2</v>
      </c>
      <c r="E2" s="17">
        <v>400</v>
      </c>
      <c r="G2" s="16">
        <v>3</v>
      </c>
      <c r="H2" s="15" t="s">
        <v>117</v>
      </c>
      <c r="I2" s="15" t="s">
        <v>116</v>
      </c>
      <c r="J2" s="15" t="s">
        <v>115</v>
      </c>
      <c r="K2" s="15" t="s">
        <v>114</v>
      </c>
      <c r="L2" s="14" t="s">
        <v>113</v>
      </c>
    </row>
    <row r="3" spans="1:12">
      <c r="A3" s="11" t="s">
        <v>112</v>
      </c>
      <c r="B3" s="5" t="s">
        <v>111</v>
      </c>
      <c r="C3" s="13">
        <v>500</v>
      </c>
      <c r="D3" s="12">
        <v>32.35</v>
      </c>
      <c r="E3" s="11">
        <v>900</v>
      </c>
      <c r="G3" s="7">
        <v>4</v>
      </c>
      <c r="H3" s="6" t="s">
        <v>110</v>
      </c>
      <c r="I3" s="6" t="s">
        <v>109</v>
      </c>
      <c r="J3" s="6" t="s">
        <v>108</v>
      </c>
      <c r="K3" s="6" t="s">
        <v>107</v>
      </c>
      <c r="L3" s="5" t="s">
        <v>39</v>
      </c>
    </row>
    <row r="4" spans="1:12">
      <c r="A4" s="11" t="s">
        <v>106</v>
      </c>
      <c r="B4" s="5" t="s">
        <v>105</v>
      </c>
      <c r="C4" s="13">
        <v>250</v>
      </c>
      <c r="D4" s="12">
        <v>25.15</v>
      </c>
      <c r="E4" s="11">
        <v>300</v>
      </c>
      <c r="G4" s="7">
        <v>6</v>
      </c>
      <c r="H4" s="6" t="s">
        <v>104</v>
      </c>
      <c r="I4" s="6" t="s">
        <v>103</v>
      </c>
      <c r="J4" s="6" t="s">
        <v>102</v>
      </c>
      <c r="K4" s="6" t="s">
        <v>101</v>
      </c>
      <c r="L4" s="5" t="s">
        <v>100</v>
      </c>
    </row>
    <row r="5" spans="1:12">
      <c r="A5" s="11" t="s">
        <v>99</v>
      </c>
      <c r="B5" s="5" t="s">
        <v>98</v>
      </c>
      <c r="C5" s="13">
        <v>1000</v>
      </c>
      <c r="D5" s="12">
        <v>45.15</v>
      </c>
      <c r="E5" s="11">
        <v>200</v>
      </c>
      <c r="G5" s="7">
        <v>9</v>
      </c>
      <c r="H5" s="6" t="s">
        <v>97</v>
      </c>
      <c r="I5" s="6" t="s">
        <v>96</v>
      </c>
      <c r="J5" s="6" t="s">
        <v>95</v>
      </c>
      <c r="K5" s="6" t="s">
        <v>94</v>
      </c>
      <c r="L5" s="5" t="s">
        <v>0</v>
      </c>
    </row>
    <row r="6" spans="1:12">
      <c r="A6" s="11" t="s">
        <v>93</v>
      </c>
      <c r="B6" s="5" t="s">
        <v>92</v>
      </c>
      <c r="C6" s="13">
        <v>250</v>
      </c>
      <c r="D6" s="12">
        <v>21.1</v>
      </c>
      <c r="E6" s="11">
        <v>300</v>
      </c>
      <c r="G6" s="7">
        <v>11</v>
      </c>
      <c r="H6" s="6" t="s">
        <v>91</v>
      </c>
      <c r="I6" s="6" t="s">
        <v>90</v>
      </c>
      <c r="J6" s="6" t="s">
        <v>89</v>
      </c>
      <c r="K6" s="6" t="s">
        <v>88</v>
      </c>
      <c r="L6" s="5" t="s">
        <v>0</v>
      </c>
    </row>
    <row r="7" spans="1:12">
      <c r="A7" s="11" t="s">
        <v>87</v>
      </c>
      <c r="B7" s="5" t="s">
        <v>86</v>
      </c>
      <c r="C7" s="13">
        <v>500</v>
      </c>
      <c r="D7" s="12">
        <v>36.549999999999997</v>
      </c>
      <c r="E7" s="11">
        <v>400</v>
      </c>
      <c r="G7" s="7">
        <v>13</v>
      </c>
      <c r="H7" s="6" t="s">
        <v>85</v>
      </c>
      <c r="I7" s="6" t="s">
        <v>84</v>
      </c>
      <c r="J7" s="6" t="s">
        <v>83</v>
      </c>
      <c r="K7" s="6" t="s">
        <v>82</v>
      </c>
      <c r="L7" s="5" t="s">
        <v>0</v>
      </c>
    </row>
    <row r="8" spans="1:12">
      <c r="A8" s="11" t="s">
        <v>81</v>
      </c>
      <c r="B8" s="5" t="s">
        <v>80</v>
      </c>
      <c r="C8" s="13">
        <v>1000</v>
      </c>
      <c r="D8" s="12">
        <v>35.200000000000003</v>
      </c>
      <c r="E8" s="11">
        <v>400</v>
      </c>
      <c r="G8" s="7">
        <v>16</v>
      </c>
      <c r="H8" s="6" t="s">
        <v>79</v>
      </c>
      <c r="I8" s="6" t="s">
        <v>78</v>
      </c>
      <c r="J8" s="6" t="s">
        <v>77</v>
      </c>
      <c r="K8" s="6" t="s">
        <v>76</v>
      </c>
      <c r="L8" s="5" t="s">
        <v>0</v>
      </c>
    </row>
    <row r="9" spans="1:12">
      <c r="A9" s="11" t="s">
        <v>75</v>
      </c>
      <c r="B9" s="5" t="s">
        <v>74</v>
      </c>
      <c r="C9" s="13">
        <v>1000</v>
      </c>
      <c r="D9" s="12">
        <v>25.2</v>
      </c>
      <c r="E9" s="11">
        <v>700</v>
      </c>
      <c r="G9" s="7">
        <v>18</v>
      </c>
      <c r="H9" s="6" t="s">
        <v>73</v>
      </c>
      <c r="I9" s="6" t="s">
        <v>72</v>
      </c>
      <c r="J9" s="6" t="s">
        <v>71</v>
      </c>
      <c r="K9" s="6" t="s">
        <v>70</v>
      </c>
      <c r="L9" s="5" t="s">
        <v>39</v>
      </c>
    </row>
    <row r="10" spans="1:12">
      <c r="A10" s="11" t="s">
        <v>69</v>
      </c>
      <c r="B10" s="5" t="s">
        <v>68</v>
      </c>
      <c r="C10" s="13">
        <v>500</v>
      </c>
      <c r="D10" s="12">
        <v>36.299999999999997</v>
      </c>
      <c r="E10" s="11">
        <v>500</v>
      </c>
      <c r="G10" s="7">
        <v>19</v>
      </c>
      <c r="H10" s="6" t="s">
        <v>67</v>
      </c>
      <c r="I10" s="6" t="s">
        <v>66</v>
      </c>
      <c r="J10" s="6" t="s">
        <v>65</v>
      </c>
      <c r="K10" s="6" t="s">
        <v>64</v>
      </c>
      <c r="L10" s="5" t="s">
        <v>0</v>
      </c>
    </row>
    <row r="11" spans="1:12">
      <c r="A11" s="11" t="s">
        <v>63</v>
      </c>
      <c r="B11" s="5" t="s">
        <v>62</v>
      </c>
      <c r="C11" s="13">
        <v>250</v>
      </c>
      <c r="D11" s="12">
        <v>32.25</v>
      </c>
      <c r="E11" s="11">
        <v>500</v>
      </c>
      <c r="G11" s="7">
        <v>21</v>
      </c>
      <c r="H11" s="6" t="s">
        <v>61</v>
      </c>
      <c r="I11" s="6" t="s">
        <v>60</v>
      </c>
      <c r="J11" s="6" t="s">
        <v>59</v>
      </c>
      <c r="K11" s="6" t="s">
        <v>58</v>
      </c>
      <c r="L11" s="5" t="s">
        <v>0</v>
      </c>
    </row>
    <row r="12" spans="1:12">
      <c r="A12" s="11" t="s">
        <v>57</v>
      </c>
      <c r="B12" s="5" t="s">
        <v>56</v>
      </c>
      <c r="C12" s="13">
        <v>1000</v>
      </c>
      <c r="D12" s="12">
        <v>42.1</v>
      </c>
      <c r="E12" s="11">
        <v>300</v>
      </c>
      <c r="G12" s="7">
        <v>22</v>
      </c>
      <c r="H12" s="6" t="s">
        <v>55</v>
      </c>
      <c r="I12" s="6" t="s">
        <v>54</v>
      </c>
      <c r="J12" s="6" t="s">
        <v>53</v>
      </c>
      <c r="K12" s="6" t="s">
        <v>52</v>
      </c>
      <c r="L12" s="5" t="s">
        <v>0</v>
      </c>
    </row>
    <row r="13" spans="1:12">
      <c r="A13" s="11" t="s">
        <v>51</v>
      </c>
      <c r="B13" s="5" t="s">
        <v>50</v>
      </c>
      <c r="C13" s="13">
        <v>1000</v>
      </c>
      <c r="D13" s="12">
        <v>30.15</v>
      </c>
      <c r="E13" s="11">
        <v>500</v>
      </c>
      <c r="G13" s="7">
        <v>28</v>
      </c>
      <c r="H13" s="6" t="s">
        <v>49</v>
      </c>
      <c r="I13" s="6" t="s">
        <v>48</v>
      </c>
      <c r="J13" s="6" t="s">
        <v>47</v>
      </c>
      <c r="K13" s="6" t="s">
        <v>46</v>
      </c>
      <c r="L13" s="5" t="s">
        <v>39</v>
      </c>
    </row>
    <row r="14" spans="1:12">
      <c r="A14" s="11" t="s">
        <v>45</v>
      </c>
      <c r="B14" s="5" t="s">
        <v>44</v>
      </c>
      <c r="C14" s="13">
        <v>250</v>
      </c>
      <c r="D14" s="12">
        <v>36.200000000000003</v>
      </c>
      <c r="E14" s="11">
        <v>500</v>
      </c>
      <c r="G14" s="7">
        <v>29</v>
      </c>
      <c r="H14" s="6" t="s">
        <v>43</v>
      </c>
      <c r="I14" s="6" t="s">
        <v>42</v>
      </c>
      <c r="J14" s="6" t="s">
        <v>41</v>
      </c>
      <c r="K14" s="6" t="s">
        <v>40</v>
      </c>
      <c r="L14" s="5" t="s">
        <v>39</v>
      </c>
    </row>
    <row r="15" spans="1:12">
      <c r="A15" s="11" t="s">
        <v>38</v>
      </c>
      <c r="B15" s="5" t="s">
        <v>37</v>
      </c>
      <c r="C15" s="13">
        <v>250</v>
      </c>
      <c r="D15" s="12">
        <v>15.1</v>
      </c>
      <c r="E15" s="11">
        <v>700</v>
      </c>
      <c r="G15" s="7">
        <v>33</v>
      </c>
      <c r="H15" s="6" t="s">
        <v>36</v>
      </c>
      <c r="I15" s="6" t="s">
        <v>35</v>
      </c>
      <c r="J15" s="6" t="s">
        <v>34</v>
      </c>
      <c r="K15" s="6" t="s">
        <v>33</v>
      </c>
      <c r="L15" s="5" t="s">
        <v>32</v>
      </c>
    </row>
    <row r="16" spans="1:12">
      <c r="A16" s="11" t="s">
        <v>31</v>
      </c>
      <c r="B16" s="5" t="s">
        <v>30</v>
      </c>
      <c r="C16" s="13">
        <v>250</v>
      </c>
      <c r="D16" s="12">
        <v>25.65</v>
      </c>
      <c r="E16" s="11">
        <v>400</v>
      </c>
      <c r="G16" s="7">
        <v>35</v>
      </c>
      <c r="H16" s="6" t="s">
        <v>29</v>
      </c>
      <c r="I16" s="6" t="s">
        <v>28</v>
      </c>
      <c r="J16" s="6" t="s">
        <v>27</v>
      </c>
      <c r="K16" s="6" t="s">
        <v>26</v>
      </c>
      <c r="L16" s="5" t="s">
        <v>0</v>
      </c>
    </row>
    <row r="17" spans="1:12">
      <c r="A17" s="11" t="s">
        <v>25</v>
      </c>
      <c r="B17" s="5" t="s">
        <v>24</v>
      </c>
      <c r="C17" s="13">
        <v>1000</v>
      </c>
      <c r="D17" s="12">
        <v>35.200000000000003</v>
      </c>
      <c r="E17" s="11">
        <v>200</v>
      </c>
      <c r="G17" s="7">
        <v>36</v>
      </c>
      <c r="H17" s="6" t="s">
        <v>23</v>
      </c>
      <c r="I17" s="6" t="s">
        <v>22</v>
      </c>
      <c r="J17" s="6" t="s">
        <v>21</v>
      </c>
      <c r="K17" s="6" t="s">
        <v>20</v>
      </c>
      <c r="L17" s="5" t="s">
        <v>19</v>
      </c>
    </row>
    <row r="18" spans="1:12">
      <c r="A18" s="11" t="s">
        <v>18</v>
      </c>
      <c r="B18" s="5" t="s">
        <v>17</v>
      </c>
      <c r="C18" s="13">
        <v>500</v>
      </c>
      <c r="D18" s="12">
        <v>34.200000000000003</v>
      </c>
      <c r="E18" s="11">
        <v>200</v>
      </c>
      <c r="G18" s="7">
        <v>51</v>
      </c>
      <c r="H18" s="6" t="s">
        <v>16</v>
      </c>
      <c r="I18" s="6" t="s">
        <v>15</v>
      </c>
      <c r="J18" s="6" t="s">
        <v>14</v>
      </c>
      <c r="K18" s="6" t="s">
        <v>13</v>
      </c>
      <c r="L18" s="5" t="s">
        <v>12</v>
      </c>
    </row>
    <row r="19" spans="1:12">
      <c r="A19" s="8" t="s">
        <v>11</v>
      </c>
      <c r="B19" s="2" t="s">
        <v>10</v>
      </c>
      <c r="C19" s="10">
        <v>1000</v>
      </c>
      <c r="D19" s="9">
        <v>55.1</v>
      </c>
      <c r="E19" s="8">
        <v>700</v>
      </c>
      <c r="G19" s="7">
        <v>57</v>
      </c>
      <c r="H19" s="6" t="s">
        <v>9</v>
      </c>
      <c r="I19" s="6" t="s">
        <v>8</v>
      </c>
      <c r="J19" s="6" t="s">
        <v>7</v>
      </c>
      <c r="K19" s="6" t="s">
        <v>6</v>
      </c>
      <c r="L19" s="5" t="s">
        <v>5</v>
      </c>
    </row>
    <row r="20" spans="1:12">
      <c r="G20" s="4">
        <v>58</v>
      </c>
      <c r="H20" s="3" t="s">
        <v>4</v>
      </c>
      <c r="I20" s="3" t="s">
        <v>3</v>
      </c>
      <c r="J20" s="3" t="s">
        <v>2</v>
      </c>
      <c r="K20" s="3" t="s">
        <v>1</v>
      </c>
      <c r="L20" s="2" t="s">
        <v>0</v>
      </c>
    </row>
    <row r="21" spans="1:12">
      <c r="B21" s="1"/>
    </row>
    <row r="22" spans="1:12">
      <c r="B22" s="1"/>
    </row>
    <row r="23" spans="1:12">
      <c r="B23" s="1"/>
    </row>
    <row r="24" spans="1:12">
      <c r="B24" s="1"/>
    </row>
    <row r="25" spans="1:12">
      <c r="B25" s="1"/>
    </row>
    <row r="26" spans="1:12">
      <c r="B26" s="1"/>
    </row>
    <row r="27" spans="1:12">
      <c r="B27" s="1"/>
    </row>
    <row r="28" spans="1:12">
      <c r="B28" s="1"/>
    </row>
    <row r="29" spans="1:12">
      <c r="B29" s="1"/>
    </row>
    <row r="30" spans="1:12">
      <c r="B30" s="1"/>
    </row>
    <row r="31" spans="1:12">
      <c r="B31" s="1"/>
    </row>
    <row r="32" spans="1:12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Ex 5</vt:lpstr>
      <vt:lpstr>Ex 5_listes</vt:lpstr>
      <vt:lpstr>CLIENTS</vt:lpstr>
      <vt:lpstr>PRODUITS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LERA</dc:creator>
  <cp:lastModifiedBy>CHRISTIAN</cp:lastModifiedBy>
  <dcterms:created xsi:type="dcterms:W3CDTF">2018-09-24T16:32:44Z</dcterms:created>
  <dcterms:modified xsi:type="dcterms:W3CDTF">2018-09-24T17:59:07Z</dcterms:modified>
</cp:coreProperties>
</file>