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35" windowWidth="19755" windowHeight="7755"/>
  </bookViews>
  <sheets>
    <sheet name="Calcul ascendant" sheetId="9" r:id="rId1"/>
  </sheets>
  <calcPr calcId="125725"/>
</workbook>
</file>

<file path=xl/calcChain.xml><?xml version="1.0" encoding="utf-8"?>
<calcChain xmlns="http://schemas.openxmlformats.org/spreadsheetml/2006/main">
  <c r="P10" i="9"/>
  <c r="Q10"/>
  <c r="Q24"/>
  <c r="Q26"/>
  <c r="Q27"/>
  <c r="Q28"/>
  <c r="Q29"/>
  <c r="Q30"/>
  <c r="Q31"/>
  <c r="Q32"/>
  <c r="Q33"/>
  <c r="Q34"/>
  <c r="Q35"/>
  <c r="Q25"/>
  <c r="I12"/>
  <c r="H12"/>
  <c r="E12" l="1"/>
  <c r="J12"/>
  <c r="M12" s="1"/>
  <c r="M13" l="1"/>
  <c r="K12"/>
  <c r="K13" s="1"/>
  <c r="L12"/>
  <c r="L13" s="1"/>
  <c r="E15" l="1"/>
</calcChain>
</file>

<file path=xl/sharedStrings.xml><?xml version="1.0" encoding="utf-8"?>
<sst xmlns="http://schemas.openxmlformats.org/spreadsheetml/2006/main" count="101" uniqueCount="87">
  <si>
    <t>Prénom</t>
  </si>
  <si>
    <t>Nom</t>
  </si>
  <si>
    <t>Lui</t>
  </si>
  <si>
    <t>Signe astro</t>
  </si>
  <si>
    <t>Ascendant</t>
  </si>
  <si>
    <t>Taureau</t>
  </si>
  <si>
    <t>Lion</t>
  </si>
  <si>
    <t>Balance</t>
  </si>
  <si>
    <t>Marseille</t>
  </si>
  <si>
    <t>Capricorne</t>
  </si>
  <si>
    <t>Verseau</t>
  </si>
  <si>
    <t>Poissons</t>
  </si>
  <si>
    <t>Bélier</t>
  </si>
  <si>
    <t>jour</t>
  </si>
  <si>
    <t>mois</t>
  </si>
  <si>
    <t>signe</t>
  </si>
  <si>
    <t>Gémeaux</t>
  </si>
  <si>
    <t>Cancer</t>
  </si>
  <si>
    <t>Vierge</t>
  </si>
  <si>
    <t>Scorpion</t>
  </si>
  <si>
    <t>Sagittaire</t>
  </si>
  <si>
    <t>année</t>
  </si>
  <si>
    <t>heure</t>
  </si>
  <si>
    <t>minute</t>
  </si>
  <si>
    <t>lieux</t>
  </si>
  <si>
    <t>S</t>
  </si>
  <si>
    <t>1. Tout d’abord, repérez votre heure sidérale correspondant à votre jour et votre mois de naissance dans le tableau 1.</t>
  </si>
  <si>
    <t>2. Additionnez votre heure de naissance à l’heure sidérale.</t>
  </si>
  <si>
    <t>4. Une fois le résultat obtenu, reportez-vous au tableau (n°2) de recherche des ascendants. Si votre total est supérieur à 24 h, retirez 24 h pour obtenir l’heure définitive.</t>
  </si>
  <si>
    <t>Exemples :</t>
  </si>
  <si>
    <t>19.11.1964 à 2h15</t>
  </si>
  <si>
    <t>Heure sidérale du 19 novembre = 3 h 47</t>
  </si>
  <si>
    <t>3 h 47 + 2 h 15 = 5 h 62 soit 6 h 02</t>
  </si>
  <si>
    <t>En 1964, retirez une heure soit 5 h 02 = ascendant Vierge</t>
  </si>
  <si>
    <t>Cette personne est donc scorpion ascendant vierge.</t>
  </si>
  <si>
    <r>
      <t>Exemple 2 :</t>
    </r>
    <r>
      <rPr>
        <i/>
        <sz val="10"/>
        <color rgb="FF474747"/>
        <rFont val="Arial"/>
        <family val="2"/>
      </rPr>
      <t> </t>
    </r>
  </si>
  <si>
    <t>27.12.1983 à 23 h 55</t>
  </si>
  <si>
    <t>Heure sidérale pour le 27 décembre = 6 h 20</t>
  </si>
  <si>
    <t>6 h 20 + 23 h 55 = 29 h 75 soit 30 h 15</t>
  </si>
  <si>
    <t>Heure supérieure à 24 h, retirez-les, vous obtenez : 6 H 15</t>
  </si>
  <si>
    <t>Né en 83 en hiver, enlevez une heure soit 5 h 15 = ascendant Vierge</t>
  </si>
  <si>
    <t>Cette personne est donc capricorne ascendant vierge</t>
  </si>
  <si>
    <t>Exemple 3 :</t>
  </si>
  <si>
    <t>15.07.2004 à 8 h 05</t>
  </si>
  <si>
    <t>Heure sidérale pour le 15 juillet = 19 h 27</t>
  </si>
  <si>
    <t>19 h 27 + 8 h 05 = 27 h 32</t>
  </si>
  <si>
    <t>Heure supérieure à 24 h, retirez-les, vous obtenez : 3 h 32</t>
  </si>
  <si>
    <t>Né en été 2004, enlevez deux heures soit 1 h 32 = ascendant Lion</t>
  </si>
  <si>
    <t>Cette personne est donc cancer ascendant lion</t>
  </si>
  <si>
    <t>Jour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</si>
  <si>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</si>
  <si>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</si>
  <si>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</si>
  <si>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</si>
  <si>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</si>
  <si>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</si>
  <si>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</si>
  <si>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</si>
  <si>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</si>
  <si>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</si>
  <si>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</si>
  <si>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</si>
  <si>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Heures sidérales</t>
  </si>
  <si>
    <t>Tableau 2</t>
  </si>
  <si>
    <t>De :</t>
  </si>
  <si>
    <t>à</t>
  </si>
  <si>
    <t>ascendant</t>
  </si>
  <si>
    <t>Date de naissance</t>
  </si>
  <si>
    <t>heure sidérale</t>
  </si>
  <si>
    <t>Cas 1</t>
  </si>
  <si>
    <t>Cas 2</t>
  </si>
  <si>
    <t>Cas 3</t>
  </si>
  <si>
    <t>heure de naissance</t>
  </si>
  <si>
    <r>
      <t xml:space="preserve">00:00
01:00
</t>
    </r>
    <r>
      <rPr>
        <sz val="6"/>
        <color rgb="FFFF0000"/>
        <rFont val="Calibri"/>
        <family val="2"/>
      </rPr>
      <t>02:00
02:00</t>
    </r>
    <r>
      <rPr>
        <sz val="6"/>
        <color theme="1"/>
        <rFont val="Calibri"/>
        <family val="2"/>
      </rPr>
      <t xml:space="preserve">
03:00</t>
    </r>
  </si>
  <si>
    <t>particularités du changement d'heure</t>
  </si>
  <si>
    <t>Passage à l'heure d'été</t>
  </si>
  <si>
    <t>Passage à l'heure d'hiver</t>
  </si>
  <si>
    <r>
      <t xml:space="preserve">00:00
</t>
    </r>
    <r>
      <rPr>
        <sz val="6"/>
        <color rgb="FFFF0000"/>
        <rFont val="Calibri"/>
        <family val="2"/>
      </rPr>
      <t xml:space="preserve">01:00
03:00
</t>
    </r>
    <r>
      <rPr>
        <sz val="6"/>
        <color theme="1"/>
        <rFont val="Calibri"/>
        <family val="2"/>
      </rPr>
      <t>04:00</t>
    </r>
  </si>
  <si>
    <r>
      <t xml:space="preserve">il manque </t>
    </r>
    <r>
      <rPr>
        <sz val="8"/>
        <color rgb="FFFF0000"/>
        <rFont val="Calibri"/>
        <family val="2"/>
      </rPr>
      <t>02:00</t>
    </r>
  </si>
  <si>
    <r>
      <t xml:space="preserve">il y a </t>
    </r>
    <r>
      <rPr>
        <sz val="8"/>
        <color rgb="FFFF0000"/>
        <rFont val="Calibri"/>
        <family val="2"/>
      </rPr>
      <t>2</t>
    </r>
    <r>
      <rPr>
        <sz val="8"/>
        <color theme="1"/>
        <rFont val="Calibri"/>
        <family val="2"/>
      </rPr>
      <t xml:space="preserve"> fois </t>
    </r>
    <r>
      <rPr>
        <sz val="8"/>
        <color rgb="FFFF0000"/>
        <rFont val="Calibri"/>
        <family val="2"/>
      </rPr>
      <t>02:00</t>
    </r>
  </si>
  <si>
    <t>Si une personne naît à 2h , quelle est la bonne heure à prendre en considération?</t>
  </si>
  <si>
    <t>QUESTIONS</t>
  </si>
  <si>
    <t>Depuis 1976, plus personne n'est naît entre 2h et 3h?</t>
  </si>
  <si>
    <t>D&gt;=1940 et D&lt;1945
ou D &gt;=1976 en été</t>
  </si>
  <si>
    <t xml:space="preserve"> D&gt;1945 et D&lt;1976 ou
 D&gt;=1976 en hiver</t>
  </si>
  <si>
    <r>
      <t xml:space="preserve">3. </t>
    </r>
    <r>
      <rPr>
        <b/>
        <sz val="11"/>
        <color rgb="FFC00000"/>
        <rFont val="Arial"/>
        <family val="2"/>
      </rPr>
      <t>Si vous êtes né après 1916 et avant 1940, retirez une heure</t>
    </r>
    <r>
      <rPr>
        <b/>
        <sz val="11"/>
        <color rgb="FF474747"/>
        <rFont val="Arial"/>
        <family val="2"/>
      </rPr>
      <t xml:space="preserve">. </t>
    </r>
    <r>
      <rPr>
        <b/>
        <sz val="11"/>
        <color rgb="FF0000FF"/>
        <rFont val="Arial"/>
        <family val="2"/>
      </rPr>
      <t>Entre 1940 et 1945, vous devez retrancher deux heures</t>
    </r>
    <r>
      <rPr>
        <b/>
        <sz val="11"/>
        <color rgb="FF474747"/>
        <rFont val="Arial"/>
        <family val="2"/>
      </rPr>
      <t xml:space="preserve">. </t>
    </r>
    <r>
      <rPr>
        <b/>
        <sz val="11"/>
        <color rgb="FFC00000"/>
        <rFont val="Arial"/>
        <family val="2"/>
      </rPr>
      <t>Après 1945, retirez systématiquement une heure</t>
    </r>
    <r>
      <rPr>
        <b/>
        <sz val="11"/>
        <color rgb="FF474747"/>
        <rFont val="Arial"/>
        <family val="2"/>
      </rPr>
      <t xml:space="preserve">. </t>
    </r>
    <r>
      <rPr>
        <b/>
        <sz val="11"/>
        <color rgb="FF0000FF"/>
        <rFont val="Arial"/>
        <family val="2"/>
      </rPr>
      <t>À partir de 1976, en période d’été, retranchez une heure de plus (soit deux heures)</t>
    </r>
    <r>
      <rPr>
        <b/>
        <sz val="11"/>
        <color rgb="FF474747"/>
        <rFont val="Arial"/>
        <family val="2"/>
      </rPr>
      <t>.</t>
    </r>
  </si>
  <si>
    <t>D&gt;1916 et D&lt;1940</t>
  </si>
</sst>
</file>

<file path=xl/styles.xml><?xml version="1.0" encoding="utf-8"?>
<styleSheet xmlns="http://schemas.openxmlformats.org/spreadsheetml/2006/main">
  <numFmts count="1">
    <numFmt numFmtId="164" formatCode="[$-F400]h:mm:ss\ AM/PM"/>
  </numFmts>
  <fonts count="22">
    <font>
      <sz val="13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sz val="11"/>
      <name val="Arial"/>
      <family val="2"/>
    </font>
    <font>
      <b/>
      <sz val="13"/>
      <color theme="1"/>
      <name val="Calibri"/>
      <family val="2"/>
    </font>
    <font>
      <b/>
      <sz val="11"/>
      <color rgb="FF474747"/>
      <name val="Arial"/>
      <family val="2"/>
    </font>
    <font>
      <i/>
      <sz val="10"/>
      <color rgb="FF474747"/>
      <name val="Arial"/>
      <family val="2"/>
    </font>
    <font>
      <b/>
      <i/>
      <u/>
      <sz val="10"/>
      <color rgb="FF474747"/>
      <name val="Arial"/>
      <family val="2"/>
    </font>
    <font>
      <sz val="10"/>
      <color theme="1"/>
      <name val="Calibri"/>
      <family val="2"/>
    </font>
    <font>
      <sz val="12"/>
      <color theme="1"/>
      <name val="Calibri"/>
      <family val="2"/>
    </font>
    <font>
      <sz val="8"/>
      <color theme="1"/>
      <name val="Calibri"/>
      <family val="2"/>
    </font>
    <font>
      <sz val="11"/>
      <color theme="0"/>
      <name val="Calibri"/>
      <family val="2"/>
      <scheme val="minor"/>
    </font>
    <font>
      <sz val="9"/>
      <color theme="1"/>
      <name val="Calibri"/>
      <family val="2"/>
    </font>
    <font>
      <sz val="6"/>
      <color theme="1"/>
      <name val="Calibri"/>
      <family val="2"/>
    </font>
    <font>
      <sz val="6"/>
      <color rgb="FFFF0000"/>
      <name val="Calibri"/>
      <family val="2"/>
    </font>
    <font>
      <sz val="11"/>
      <color theme="0"/>
      <name val="Calibri"/>
      <family val="2"/>
    </font>
    <font>
      <sz val="8"/>
      <color rgb="FFFF0000"/>
      <name val="Calibri"/>
      <family val="2"/>
    </font>
    <font>
      <b/>
      <sz val="11"/>
      <color rgb="FFC00000"/>
      <name val="Arial"/>
      <family val="2"/>
    </font>
    <font>
      <sz val="8"/>
      <color rgb="FFC00000"/>
      <name val="Calibri"/>
      <family val="2"/>
    </font>
    <font>
      <b/>
      <sz val="11"/>
      <color rgb="FF0000FF"/>
      <name val="Arial"/>
      <family val="2"/>
    </font>
    <font>
      <sz val="8"/>
      <color rgb="FF0000FF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4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15">
    <xf numFmtId="0" fontId="0" fillId="0" borderId="0" xfId="0"/>
    <xf numFmtId="0" fontId="0" fillId="0" borderId="0" xfId="0" applyBorder="1"/>
    <xf numFmtId="0" fontId="1" fillId="0" borderId="4" xfId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/>
    </xf>
    <xf numFmtId="0" fontId="1" fillId="0" borderId="6" xfId="1" applyFont="1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Fill="1" applyBorder="1"/>
    <xf numFmtId="0" fontId="6" fillId="0" borderId="0" xfId="0" applyFont="1" applyAlignment="1"/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0" fillId="0" borderId="1" xfId="0" applyBorder="1"/>
    <xf numFmtId="0" fontId="7" fillId="0" borderId="0" xfId="0" applyFont="1" applyBorder="1" applyAlignment="1">
      <alignment vertical="center"/>
    </xf>
    <xf numFmtId="0" fontId="7" fillId="0" borderId="24" xfId="0" applyFont="1" applyBorder="1" applyAlignment="1">
      <alignment horizontal="left" vertical="center"/>
    </xf>
    <xf numFmtId="0" fontId="0" fillId="0" borderId="26" xfId="0" applyBorder="1"/>
    <xf numFmtId="0" fontId="0" fillId="0" borderId="27" xfId="0" applyBorder="1"/>
    <xf numFmtId="0" fontId="7" fillId="0" borderId="25" xfId="0" applyFont="1" applyBorder="1" applyAlignment="1">
      <alignment horizontal="left" vertical="center"/>
    </xf>
    <xf numFmtId="164" fontId="0" fillId="0" borderId="28" xfId="0" applyNumberFormat="1" applyBorder="1" applyAlignment="1">
      <alignment horizontal="center" vertical="center"/>
    </xf>
    <xf numFmtId="164" fontId="5" fillId="0" borderId="28" xfId="0" applyNumberFormat="1" applyFont="1" applyBorder="1" applyAlignment="1">
      <alignment horizontal="center" vertical="center"/>
    </xf>
    <xf numFmtId="164" fontId="0" fillId="0" borderId="29" xfId="0" applyNumberFormat="1" applyBorder="1" applyAlignment="1">
      <alignment horizontal="center" vertical="center"/>
    </xf>
    <xf numFmtId="164" fontId="0" fillId="0" borderId="30" xfId="0" applyNumberFormat="1" applyBorder="1" applyAlignment="1">
      <alignment horizontal="center" vertical="center"/>
    </xf>
    <xf numFmtId="164" fontId="0" fillId="0" borderId="31" xfId="0" applyNumberFormat="1" applyBorder="1" applyAlignment="1">
      <alignment horizontal="center" vertical="center"/>
    </xf>
    <xf numFmtId="164" fontId="5" fillId="0" borderId="31" xfId="0" applyNumberFormat="1" applyFont="1" applyBorder="1" applyAlignment="1">
      <alignment horizontal="center" vertical="center"/>
    </xf>
    <xf numFmtId="0" fontId="0" fillId="4" borderId="20" xfId="0" applyNumberFormat="1" applyFill="1" applyBorder="1" applyAlignment="1">
      <alignment horizontal="center"/>
    </xf>
    <xf numFmtId="0" fontId="0" fillId="4" borderId="32" xfId="0" applyFill="1" applyBorder="1" applyAlignment="1">
      <alignment horizontal="center" vertical="center"/>
    </xf>
    <xf numFmtId="0" fontId="5" fillId="4" borderId="32" xfId="0" applyFont="1" applyFill="1" applyBorder="1" applyAlignment="1">
      <alignment horizontal="center" vertical="center"/>
    </xf>
    <xf numFmtId="0" fontId="0" fillId="4" borderId="33" xfId="0" applyFill="1" applyBorder="1" applyAlignment="1">
      <alignment horizontal="center" vertical="center"/>
    </xf>
    <xf numFmtId="0" fontId="0" fillId="3" borderId="34" xfId="0" applyNumberFormat="1" applyFill="1" applyBorder="1" applyAlignment="1">
      <alignment horizontal="center"/>
    </xf>
    <xf numFmtId="0" fontId="0" fillId="3" borderId="35" xfId="0" applyNumberFormat="1" applyFill="1" applyBorder="1" applyAlignment="1">
      <alignment horizontal="center"/>
    </xf>
    <xf numFmtId="0" fontId="0" fillId="3" borderId="36" xfId="0" applyNumberForma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4" fontId="0" fillId="0" borderId="39" xfId="0" applyNumberFormat="1" applyBorder="1" applyAlignment="1">
      <alignment horizontal="center" vertical="center"/>
    </xf>
    <xf numFmtId="164" fontId="0" fillId="0" borderId="40" xfId="0" applyNumberFormat="1" applyBorder="1" applyAlignment="1">
      <alignment horizontal="center" vertical="center"/>
    </xf>
    <xf numFmtId="164" fontId="5" fillId="0" borderId="40" xfId="0" applyNumberFormat="1" applyFont="1" applyBorder="1" applyAlignment="1">
      <alignment horizontal="center" vertical="center"/>
    </xf>
    <xf numFmtId="164" fontId="0" fillId="0" borderId="41" xfId="0" applyNumberFormat="1" applyBorder="1" applyAlignment="1">
      <alignment horizontal="center" vertical="center"/>
    </xf>
    <xf numFmtId="164" fontId="0" fillId="0" borderId="42" xfId="0" applyNumberFormat="1" applyBorder="1" applyAlignment="1">
      <alignment horizontal="center" vertical="center"/>
    </xf>
    <xf numFmtId="164" fontId="0" fillId="0" borderId="43" xfId="0" applyNumberFormat="1" applyBorder="1" applyAlignment="1">
      <alignment horizontal="center" vertical="center"/>
    </xf>
    <xf numFmtId="164" fontId="0" fillId="0" borderId="0" xfId="0" applyNumberFormat="1"/>
    <xf numFmtId="0" fontId="0" fillId="0" borderId="28" xfId="0" applyBorder="1" applyAlignment="1">
      <alignment horizontal="center" vertical="center"/>
    </xf>
    <xf numFmtId="164" fontId="0" fillId="0" borderId="28" xfId="0" applyNumberFormat="1" applyBorder="1"/>
    <xf numFmtId="20" fontId="0" fillId="0" borderId="28" xfId="0" applyNumberFormat="1" applyBorder="1"/>
    <xf numFmtId="0" fontId="0" fillId="0" borderId="40" xfId="0" applyBorder="1" applyAlignment="1">
      <alignment horizontal="center"/>
    </xf>
    <xf numFmtId="164" fontId="0" fillId="0" borderId="42" xfId="0" applyNumberFormat="1" applyBorder="1"/>
    <xf numFmtId="0" fontId="0" fillId="0" borderId="42" xfId="0" applyBorder="1" applyAlignment="1">
      <alignment horizontal="center" vertical="center"/>
    </xf>
    <xf numFmtId="20" fontId="0" fillId="0" borderId="42" xfId="0" applyNumberFormat="1" applyBorder="1"/>
    <xf numFmtId="0" fontId="0" fillId="0" borderId="43" xfId="0" applyBorder="1" applyAlignment="1">
      <alignment horizontal="center"/>
    </xf>
    <xf numFmtId="164" fontId="0" fillId="0" borderId="29" xfId="0" applyNumberFormat="1" applyBorder="1"/>
    <xf numFmtId="0" fontId="0" fillId="0" borderId="29" xfId="0" applyBorder="1" applyAlignment="1">
      <alignment horizontal="center" vertical="center"/>
    </xf>
    <xf numFmtId="20" fontId="0" fillId="0" borderId="29" xfId="0" applyNumberFormat="1" applyBorder="1"/>
    <xf numFmtId="0" fontId="0" fillId="0" borderId="39" xfId="0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0" xfId="0" applyFont="1" applyAlignment="1">
      <alignment vertical="top"/>
    </xf>
    <xf numFmtId="2" fontId="0" fillId="0" borderId="0" xfId="0" applyNumberFormat="1"/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64" fontId="3" fillId="0" borderId="37" xfId="0" applyNumberFormat="1" applyFont="1" applyFill="1" applyBorder="1" applyAlignment="1">
      <alignment horizontal="center" vertical="center"/>
    </xf>
    <xf numFmtId="164" fontId="3" fillId="0" borderId="38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22" fontId="0" fillId="0" borderId="0" xfId="0" applyNumberFormat="1"/>
    <xf numFmtId="0" fontId="10" fillId="6" borderId="46" xfId="0" applyFont="1" applyFill="1" applyBorder="1" applyAlignment="1">
      <alignment horizontal="center" vertical="center"/>
    </xf>
    <xf numFmtId="0" fontId="8" fillId="0" borderId="21" xfId="0" applyFont="1" applyBorder="1" applyAlignment="1">
      <alignment vertical="center"/>
    </xf>
    <xf numFmtId="0" fontId="8" fillId="0" borderId="22" xfId="0" applyFont="1" applyBorder="1" applyAlignment="1">
      <alignment vertical="center"/>
    </xf>
    <xf numFmtId="0" fontId="8" fillId="0" borderId="23" xfId="0" applyFont="1" applyBorder="1" applyAlignment="1">
      <alignment vertical="center"/>
    </xf>
    <xf numFmtId="0" fontId="16" fillId="5" borderId="8" xfId="0" applyFont="1" applyFill="1" applyBorder="1" applyAlignment="1">
      <alignment horizontal="center" vertical="center"/>
    </xf>
    <xf numFmtId="16" fontId="0" fillId="0" borderId="4" xfId="0" applyNumberFormat="1" applyBorder="1" applyAlignment="1">
      <alignment horizontal="left"/>
    </xf>
    <xf numFmtId="0" fontId="2" fillId="0" borderId="4" xfId="1" applyFont="1" applyFill="1" applyBorder="1" applyAlignment="1">
      <alignment horizontal="left"/>
    </xf>
    <xf numFmtId="0" fontId="7" fillId="0" borderId="0" xfId="0" applyFont="1" applyBorder="1" applyAlignment="1">
      <alignment horizontal="left" vertical="center"/>
    </xf>
    <xf numFmtId="0" fontId="7" fillId="0" borderId="26" xfId="0" applyFont="1" applyBorder="1" applyAlignment="1">
      <alignment horizontal="left"/>
    </xf>
    <xf numFmtId="0" fontId="12" fillId="5" borderId="6" xfId="1" applyFont="1" applyFill="1" applyBorder="1" applyAlignment="1">
      <alignment horizontal="center"/>
    </xf>
    <xf numFmtId="0" fontId="0" fillId="0" borderId="18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1" fillId="7" borderId="4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vertical="center"/>
    </xf>
    <xf numFmtId="2" fontId="14" fillId="8" borderId="4" xfId="0" applyNumberFormat="1" applyFont="1" applyFill="1" applyBorder="1" applyAlignment="1">
      <alignment horizontal="center" vertical="center" wrapText="1"/>
    </xf>
    <xf numFmtId="14" fontId="10" fillId="8" borderId="4" xfId="0" applyNumberFormat="1" applyFont="1" applyFill="1" applyBorder="1" applyAlignment="1">
      <alignment horizontal="center" vertical="center"/>
    </xf>
    <xf numFmtId="164" fontId="10" fillId="8" borderId="4" xfId="0" applyNumberFormat="1" applyFont="1" applyFill="1" applyBorder="1" applyAlignment="1">
      <alignment horizontal="center" vertical="center"/>
    </xf>
    <xf numFmtId="164" fontId="10" fillId="8" borderId="45" xfId="0" applyNumberFormat="1" applyFont="1" applyFill="1" applyBorder="1" applyAlignment="1">
      <alignment horizontal="center" vertical="center"/>
    </xf>
    <xf numFmtId="21" fontId="10" fillId="8" borderId="45" xfId="0" applyNumberFormat="1" applyFont="1" applyFill="1" applyBorder="1" applyAlignment="1">
      <alignment horizontal="center" vertical="center"/>
    </xf>
    <xf numFmtId="46" fontId="10" fillId="8" borderId="45" xfId="0" applyNumberFormat="1" applyFont="1" applyFill="1" applyBorder="1" applyAlignment="1">
      <alignment horizontal="center" vertical="center"/>
    </xf>
    <xf numFmtId="0" fontId="10" fillId="8" borderId="47" xfId="0" applyFont="1" applyFill="1" applyBorder="1" applyAlignment="1">
      <alignment horizontal="center" vertical="center"/>
    </xf>
    <xf numFmtId="0" fontId="10" fillId="8" borderId="48" xfId="0" applyFont="1" applyFill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 wrapText="1"/>
    </xf>
    <xf numFmtId="0" fontId="9" fillId="7" borderId="44" xfId="0" applyFont="1" applyFill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/>
    </xf>
    <xf numFmtId="22" fontId="13" fillId="8" borderId="4" xfId="0" applyNumberFormat="1" applyFont="1" applyFill="1" applyBorder="1" applyAlignment="1">
      <alignment horizontal="center" vertical="center" wrapText="1"/>
    </xf>
    <xf numFmtId="0" fontId="2" fillId="8" borderId="4" xfId="1" applyFont="1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/>
    </xf>
    <xf numFmtId="0" fontId="0" fillId="0" borderId="17" xfId="0" applyBorder="1" applyAlignment="1">
      <alignment wrapText="1"/>
    </xf>
    <xf numFmtId="0" fontId="19" fillId="7" borderId="4" xfId="0" applyFont="1" applyFill="1" applyBorder="1" applyAlignment="1">
      <alignment horizontal="center" vertical="center" wrapText="1"/>
    </xf>
    <xf numFmtId="0" fontId="21" fillId="7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4"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</dxfs>
  <tableStyles count="0" defaultTableStyle="TableStyleMedium9" defaultPivotStyle="PivotStyleLight16"/>
  <colors>
    <mruColors>
      <color rgb="FF0000FF"/>
      <color rgb="FFFF0066"/>
      <color rgb="FFFF5050"/>
      <color rgb="FF66CC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657225</xdr:colOff>
      <xdr:row>10</xdr:row>
      <xdr:rowOff>276225</xdr:rowOff>
    </xdr:from>
    <xdr:to>
      <xdr:col>18</xdr:col>
      <xdr:colOff>47625</xdr:colOff>
      <xdr:row>10</xdr:row>
      <xdr:rowOff>371475</xdr:rowOff>
    </xdr:to>
    <xdr:cxnSp macro="">
      <xdr:nvCxnSpPr>
        <xdr:cNvPr id="3" name="Connecteur droit avec flèche 2"/>
        <xdr:cNvCxnSpPr/>
      </xdr:nvCxnSpPr>
      <xdr:spPr>
        <a:xfrm flipH="1">
          <a:off x="14116050" y="1962150"/>
          <a:ext cx="952500" cy="952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647700</xdr:colOff>
      <xdr:row>10</xdr:row>
      <xdr:rowOff>161925</xdr:rowOff>
    </xdr:from>
    <xdr:to>
      <xdr:col>18</xdr:col>
      <xdr:colOff>38100</xdr:colOff>
      <xdr:row>10</xdr:row>
      <xdr:rowOff>257175</xdr:rowOff>
    </xdr:to>
    <xdr:cxnSp macro="">
      <xdr:nvCxnSpPr>
        <xdr:cNvPr id="6" name="Connecteur droit avec flèche 5"/>
        <xdr:cNvCxnSpPr/>
      </xdr:nvCxnSpPr>
      <xdr:spPr>
        <a:xfrm flipH="1">
          <a:off x="14106525" y="1847850"/>
          <a:ext cx="952500" cy="952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638176</xdr:colOff>
      <xdr:row>10</xdr:row>
      <xdr:rowOff>342900</xdr:rowOff>
    </xdr:from>
    <xdr:to>
      <xdr:col>18</xdr:col>
      <xdr:colOff>9525</xdr:colOff>
      <xdr:row>12</xdr:row>
      <xdr:rowOff>133350</xdr:rowOff>
    </xdr:to>
    <xdr:cxnSp macro="">
      <xdr:nvCxnSpPr>
        <xdr:cNvPr id="7" name="Connecteur droit avec flèche 6"/>
        <xdr:cNvCxnSpPr/>
      </xdr:nvCxnSpPr>
      <xdr:spPr>
        <a:xfrm flipH="1" flipV="1">
          <a:off x="13173076" y="2028825"/>
          <a:ext cx="1857374" cy="5429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72"/>
  <sheetViews>
    <sheetView tabSelected="1" workbookViewId="0">
      <selection activeCell="F13" sqref="F13"/>
    </sheetView>
  </sheetViews>
  <sheetFormatPr baseColWidth="10" defaultRowHeight="17.25"/>
  <cols>
    <col min="1" max="1" width="8.77734375" customWidth="1"/>
    <col min="2" max="7" width="9.77734375" customWidth="1"/>
    <col min="8" max="8" width="11.21875" customWidth="1"/>
    <col min="9" max="9" width="9.77734375" customWidth="1"/>
    <col min="10" max="10" width="11.88671875" bestFit="1" customWidth="1"/>
    <col min="11" max="11" width="8.6640625" customWidth="1"/>
    <col min="12" max="12" width="11.109375" customWidth="1"/>
    <col min="13" max="13" width="12.6640625" customWidth="1"/>
    <col min="14" max="14" width="0.88671875" customWidth="1"/>
    <col min="15" max="15" width="9.77734375" customWidth="1"/>
    <col min="16" max="16" width="10.77734375" customWidth="1"/>
    <col min="17" max="17" width="10.5546875" customWidth="1"/>
    <col min="18" max="18" width="7.6640625" bestFit="1" customWidth="1"/>
    <col min="19" max="19" width="45.88671875" bestFit="1" customWidth="1"/>
    <col min="20" max="21" width="12.33203125" customWidth="1"/>
  </cols>
  <sheetData>
    <row r="1" spans="1:19">
      <c r="A1" s="57" t="s">
        <v>26</v>
      </c>
      <c r="B1" s="57"/>
      <c r="C1" s="57"/>
      <c r="D1" s="57"/>
      <c r="E1" s="57"/>
      <c r="F1" s="57"/>
      <c r="G1" s="57"/>
    </row>
    <row r="2" spans="1:19">
      <c r="A2" s="13" t="s">
        <v>27</v>
      </c>
      <c r="B2" s="13"/>
      <c r="C2" s="13"/>
      <c r="D2" s="13"/>
      <c r="E2" s="13"/>
      <c r="F2" s="13"/>
      <c r="G2" s="13"/>
    </row>
    <row r="3" spans="1:19">
      <c r="A3" s="57" t="s">
        <v>85</v>
      </c>
      <c r="B3" s="57"/>
      <c r="C3" s="57"/>
      <c r="D3" s="57"/>
      <c r="E3" s="57"/>
      <c r="F3" s="57"/>
      <c r="G3" s="57"/>
      <c r="H3" s="13"/>
    </row>
    <row r="4" spans="1:19" ht="18" thickBot="1">
      <c r="A4" s="57" t="s">
        <v>28</v>
      </c>
      <c r="B4" s="57"/>
      <c r="C4" s="57"/>
      <c r="D4" s="57"/>
      <c r="E4" s="57"/>
      <c r="F4" s="57"/>
      <c r="G4" s="57"/>
      <c r="H4" s="13"/>
    </row>
    <row r="5" spans="1:19" ht="52.5" hidden="1" customHeight="1">
      <c r="H5" s="15"/>
      <c r="I5" s="15"/>
      <c r="J5" s="15"/>
      <c r="K5" s="15"/>
    </row>
    <row r="6" spans="1:19" ht="18" hidden="1" customHeight="1">
      <c r="A6" s="14"/>
      <c r="B6" s="14"/>
      <c r="C6" s="14"/>
      <c r="D6" s="14"/>
      <c r="E6" s="14"/>
      <c r="F6" s="14"/>
      <c r="G6" s="14"/>
      <c r="H6" s="15"/>
      <c r="I6" s="15"/>
      <c r="J6" s="15"/>
      <c r="K6" s="15"/>
    </row>
    <row r="7" spans="1:19" ht="68.25" hidden="1" customHeight="1" thickBot="1">
      <c r="H7" s="15"/>
      <c r="I7" s="15"/>
      <c r="J7" s="15"/>
    </row>
    <row r="8" spans="1:19" ht="18" thickBot="1">
      <c r="A8" s="72" t="s">
        <v>2</v>
      </c>
      <c r="B8" s="73"/>
      <c r="C8" s="73"/>
      <c r="D8" s="73"/>
      <c r="E8" s="74"/>
    </row>
    <row r="9" spans="1:19" ht="25.5">
      <c r="A9" s="9" t="s">
        <v>0</v>
      </c>
      <c r="B9" s="75" t="s">
        <v>25</v>
      </c>
      <c r="C9" s="76"/>
      <c r="D9" s="76"/>
      <c r="E9" s="77"/>
      <c r="P9" s="105" t="s">
        <v>75</v>
      </c>
      <c r="Q9" s="105" t="s">
        <v>76</v>
      </c>
    </row>
    <row r="10" spans="1:19" ht="19.5" customHeight="1">
      <c r="A10" s="10" t="s">
        <v>1</v>
      </c>
      <c r="B10" s="69"/>
      <c r="C10" s="70"/>
      <c r="D10" s="70"/>
      <c r="E10" s="71"/>
      <c r="K10" s="107" t="s">
        <v>69</v>
      </c>
      <c r="L10" s="107" t="s">
        <v>70</v>
      </c>
      <c r="M10" s="107" t="s">
        <v>71</v>
      </c>
      <c r="P10" s="108">
        <f>(IF(TEXT("25/03/"&amp;D12,"jjj")="Dim",25,IF(TEXT("26/03/"&amp;D12,"jjj")="Dim",26,IF(TEXT("27/03/"&amp;D12,"jjj")="Dim",27,IF(TEXT("28/03/"&amp;D12,"jjj")="Dim",28,IF(TEXT("29/03/"&amp;D12,"jjj")="Dim",29,IF(TEXT("30/03/"&amp;D12,"jjj")="Dim",30,IF(TEXT("31/03/"&amp;D12,"jjj")="Dim",31)))))))&amp;"/03/"&amp;D12 )*1+2/24</f>
        <v>38074.083333333336</v>
      </c>
      <c r="Q10" s="108">
        <f>(IF(TEXT("25/10/"&amp;D12,"jjj")="Dim",25,IF(TEXT("26/10/"&amp;D12,"jjj")="Dim",26,IF(TEXT("27/10/"&amp;D12,"jjj")="Dim",27,IF(TEXT("28/10/"&amp;D12,"jjj")="Dim",28,IF(TEXT("29/10/"&amp;D12,"jjj")="Dim",29,IF(TEXT("30/10/"&amp;D12,"jjj")="Dim",30,IF(TEXT("31/10/"&amp;D12,"jjj")="Dim",31)))))))&amp;"/10/"&amp;D12)+2/24</f>
        <v>38291.083333333336</v>
      </c>
      <c r="S10" s="111" t="s">
        <v>81</v>
      </c>
    </row>
    <row r="11" spans="1:19" ht="41.25">
      <c r="A11" s="112" t="s">
        <v>3</v>
      </c>
      <c r="B11" s="7" t="s">
        <v>13</v>
      </c>
      <c r="C11" s="3" t="s">
        <v>14</v>
      </c>
      <c r="D11" s="3" t="s">
        <v>21</v>
      </c>
      <c r="E11" s="8" t="s">
        <v>15</v>
      </c>
      <c r="H11" s="105" t="s">
        <v>67</v>
      </c>
      <c r="I11" s="105" t="s">
        <v>72</v>
      </c>
      <c r="J11" s="106" t="s">
        <v>68</v>
      </c>
      <c r="K11" s="113" t="s">
        <v>86</v>
      </c>
      <c r="L11" s="113" t="s">
        <v>84</v>
      </c>
      <c r="M11" s="114" t="s">
        <v>83</v>
      </c>
      <c r="O11" s="95" t="s">
        <v>74</v>
      </c>
      <c r="P11" s="97" t="s">
        <v>77</v>
      </c>
      <c r="Q11" s="97" t="s">
        <v>73</v>
      </c>
      <c r="S11" s="110" t="s">
        <v>80</v>
      </c>
    </row>
    <row r="12" spans="1:19" ht="18" thickBot="1">
      <c r="A12" s="11"/>
      <c r="B12" s="2">
        <v>15</v>
      </c>
      <c r="C12" s="2">
        <v>7</v>
      </c>
      <c r="D12" s="2">
        <v>2004</v>
      </c>
      <c r="E12" s="88" t="str">
        <f ca="1">VLOOKUP(1,$Q$24:$R$35,2,0)</f>
        <v>Cancer</v>
      </c>
      <c r="H12" s="98" t="str">
        <f>TEXT(B12&amp;"/"&amp;C12&amp;"/"&amp;D12,"JJ/MM/AAAA")</f>
        <v>15/07/2004</v>
      </c>
      <c r="I12" s="99">
        <f>B15</f>
        <v>0.33680555555555558</v>
      </c>
      <c r="J12" s="100">
        <f ca="1">OFFSET($A$24,DAY($H$12),MATCH(TEXT($H$12,"mmmm"),$A$24:$M$24,0)-1)</f>
        <v>0.81041666666666667</v>
      </c>
      <c r="K12" s="101" t="str">
        <f>IF(OR($D$12&gt;1940,D12&lt;1916),"",IF(($I$12+$J$12-1/24)&gt;1,$I$12+$J$12-25/24,$I$12+$J$12-1/24))</f>
        <v/>
      </c>
      <c r="L12" s="101" t="str">
        <f>IF(OR(D12&lt;1945,AND(D12&gt;1945,H12+I12&gt;=P10,H12+I12&lt;Q10)),"",IF(($I$12+$J$12-1/24)&gt;1,($I$12+$J$12-25/24),($I$12+$J$12-1/24)))</f>
        <v/>
      </c>
      <c r="M12" s="102">
        <f ca="1">IF(OR(AND(D12&lt;1945,D12&gt;=1940,AND(D12&gt;1976,OR(H12+I12&lt;P10,H12+I12&gt;Q10)))),"",IF($I$12+$J$12-2/24&gt;1,$I$12+$J$12-2/24-1,$I$12+$J$12-2/24))</f>
        <v>6.3888888888888884E-2</v>
      </c>
      <c r="O12" s="95"/>
      <c r="P12" s="96" t="s">
        <v>78</v>
      </c>
      <c r="Q12" s="96" t="s">
        <v>79</v>
      </c>
    </row>
    <row r="13" spans="1:19" s="93" customFormat="1" ht="17.25" customHeight="1" thickBot="1">
      <c r="A13" s="89"/>
      <c r="B13" s="90"/>
      <c r="C13" s="91"/>
      <c r="D13" s="91"/>
      <c r="E13" s="92"/>
      <c r="H13" s="94"/>
      <c r="J13" s="79" t="s">
        <v>4</v>
      </c>
      <c r="K13" s="103" t="str">
        <f>IFERROR(VLOOKUP(K$12,$B$58:$G$69,5,1),"")</f>
        <v/>
      </c>
      <c r="L13" s="103" t="str">
        <f>IFERROR(VLOOKUP(L$12,$B$58:$G$69,5,1),"")</f>
        <v/>
      </c>
      <c r="M13" s="104" t="str">
        <f ca="1">IFERROR(VLOOKUP(M$12,$B$58:$G$69,5,1),"")</f>
        <v>Lion</v>
      </c>
      <c r="S13" s="110" t="s">
        <v>82</v>
      </c>
    </row>
    <row r="14" spans="1:19">
      <c r="A14" s="11" t="s">
        <v>4</v>
      </c>
      <c r="B14" s="4" t="s">
        <v>22</v>
      </c>
      <c r="C14" s="4" t="s">
        <v>23</v>
      </c>
      <c r="D14" s="4" t="s">
        <v>24</v>
      </c>
      <c r="E14" s="5" t="s">
        <v>15</v>
      </c>
    </row>
    <row r="15" spans="1:19" ht="18" thickBot="1">
      <c r="A15" s="12"/>
      <c r="B15" s="67">
        <v>0.33680555555555558</v>
      </c>
      <c r="C15" s="68"/>
      <c r="D15" s="6" t="s">
        <v>8</v>
      </c>
      <c r="E15" s="83" t="str">
        <f ca="1">IF(K13&lt;&gt;"",K13,IF(L13&lt;&gt;"",L13,IF(M13&lt;&gt;"",M13)))</f>
        <v>Lion</v>
      </c>
      <c r="H15" s="78"/>
    </row>
    <row r="16" spans="1:19" hidden="1"/>
    <row r="17" spans="1:22" hidden="1"/>
    <row r="18" spans="1:22" ht="39.75" hidden="1" customHeight="1"/>
    <row r="19" spans="1:22" ht="28.5" hidden="1" customHeight="1"/>
    <row r="20" spans="1:22" ht="21.75" hidden="1" customHeight="1"/>
    <row r="21" spans="1:22" ht="21.75" hidden="1" customHeight="1"/>
    <row r="22" spans="1:22" ht="21.75" hidden="1" customHeight="1" thickBot="1"/>
    <row r="23" spans="1:22" ht="18" thickBot="1">
      <c r="F23" s="62" t="s">
        <v>62</v>
      </c>
      <c r="G23" s="63"/>
    </row>
    <row r="24" spans="1:22" ht="18" thickBot="1">
      <c r="A24" s="28" t="s">
        <v>49</v>
      </c>
      <c r="B24" s="32" t="s">
        <v>50</v>
      </c>
      <c r="C24" s="33" t="s">
        <v>51</v>
      </c>
      <c r="D24" s="33" t="s">
        <v>52</v>
      </c>
      <c r="E24" s="33" t="s">
        <v>53</v>
      </c>
      <c r="F24" s="33" t="s">
        <v>54</v>
      </c>
      <c r="G24" s="33" t="s">
        <v>55</v>
      </c>
      <c r="H24" s="33" t="s">
        <v>56</v>
      </c>
      <c r="I24" s="33" t="s">
        <v>57</v>
      </c>
      <c r="J24" s="33" t="s">
        <v>58</v>
      </c>
      <c r="K24" s="33" t="s">
        <v>59</v>
      </c>
      <c r="L24" s="33" t="s">
        <v>60</v>
      </c>
      <c r="M24" s="34" t="s">
        <v>61</v>
      </c>
      <c r="O24" s="84">
        <v>43456</v>
      </c>
      <c r="P24" s="84">
        <v>43120</v>
      </c>
      <c r="Q24" s="109">
        <f ca="1">N(OR(($B$12&amp;"/"&amp;$C$12&amp;"/"&amp;YEAR(TODAY()))*1&gt;=O24,($B$12&amp;"/"&amp;$C$12&amp;"/"&amp;YEAR(TODAY()))*1&lt;=P24))</f>
        <v>0</v>
      </c>
      <c r="R24" s="85" t="s">
        <v>9</v>
      </c>
      <c r="S24" s="81" t="s">
        <v>29</v>
      </c>
      <c r="T24" s="81"/>
      <c r="U24" s="81"/>
      <c r="V24" s="82"/>
    </row>
    <row r="25" spans="1:22">
      <c r="A25" s="29">
        <v>1</v>
      </c>
      <c r="B25" s="25">
        <v>0.27499999999999997</v>
      </c>
      <c r="C25" s="24">
        <v>0.35902777777777778</v>
      </c>
      <c r="D25" s="24">
        <v>0.43888888888888888</v>
      </c>
      <c r="E25" s="24">
        <v>0.52430555555555558</v>
      </c>
      <c r="F25" s="24">
        <v>0.60555555555555551</v>
      </c>
      <c r="G25" s="24">
        <v>0.69097222222222221</v>
      </c>
      <c r="H25" s="24">
        <v>0.77361111111111114</v>
      </c>
      <c r="I25" s="24">
        <v>0.85833333333333339</v>
      </c>
      <c r="J25" s="24">
        <v>0.94305555555555554</v>
      </c>
      <c r="K25" s="24">
        <v>2.4999999999999998E-2</v>
      </c>
      <c r="L25" s="24">
        <v>0.10972222222222222</v>
      </c>
      <c r="M25" s="36">
        <v>0.19236111111111112</v>
      </c>
      <c r="O25" s="84">
        <v>43121</v>
      </c>
      <c r="P25" s="84">
        <v>43150</v>
      </c>
      <c r="Q25" s="109">
        <f ca="1">N(AND(($B$12&amp;"/"&amp;$C$12&amp;"/"&amp;YEAR(TODAY()))*1&gt;=O25,($B$12&amp;"/"&amp;$C$12&amp;"/"&amp;YEAR(TODAY()))*1&lt;=P25))</f>
        <v>0</v>
      </c>
      <c r="R25" s="85" t="s">
        <v>10</v>
      </c>
      <c r="S25" s="55" t="s">
        <v>30</v>
      </c>
      <c r="T25" s="55"/>
      <c r="U25" s="55"/>
      <c r="V25" s="56"/>
    </row>
    <row r="26" spans="1:22">
      <c r="A26" s="29">
        <v>2</v>
      </c>
      <c r="B26" s="26">
        <v>0.27708333333333335</v>
      </c>
      <c r="C26" s="22">
        <v>0.36180555555555555</v>
      </c>
      <c r="D26" s="22">
        <v>0.44166666666666665</v>
      </c>
      <c r="E26" s="22">
        <v>0.52708333333333335</v>
      </c>
      <c r="F26" s="22">
        <v>0.60833333333333328</v>
      </c>
      <c r="G26" s="22">
        <v>0.6958333333333333</v>
      </c>
      <c r="H26" s="22">
        <v>0.77569444444444446</v>
      </c>
      <c r="I26" s="22">
        <v>0.86111111111111116</v>
      </c>
      <c r="J26" s="22">
        <v>0.9458333333333333</v>
      </c>
      <c r="K26" s="22">
        <v>2.7777777777777776E-2</v>
      </c>
      <c r="L26" s="22">
        <v>0.1125</v>
      </c>
      <c r="M26" s="37">
        <v>0.19513888888888889</v>
      </c>
      <c r="O26" s="84">
        <v>43151</v>
      </c>
      <c r="P26" s="84">
        <v>43179</v>
      </c>
      <c r="Q26" s="109">
        <f t="shared" ref="Q26:Q35" ca="1" si="0">N(AND(($B$12&amp;"/"&amp;$C$12&amp;"/"&amp;YEAR(TODAY()))*1&gt;=O26,($B$12&amp;"/"&amp;$C$12&amp;"/"&amp;YEAR(TODAY()))*1&lt;=P26))</f>
        <v>0</v>
      </c>
      <c r="R26" s="85" t="s">
        <v>11</v>
      </c>
      <c r="S26" s="17" t="s">
        <v>31</v>
      </c>
      <c r="T26" s="17"/>
      <c r="U26" s="1"/>
      <c r="V26" s="16"/>
    </row>
    <row r="27" spans="1:22">
      <c r="A27" s="29">
        <v>3</v>
      </c>
      <c r="B27" s="26">
        <v>0.27986111111111112</v>
      </c>
      <c r="C27" s="22">
        <v>0.36458333333333331</v>
      </c>
      <c r="D27" s="22">
        <v>0.44375000000000003</v>
      </c>
      <c r="E27" s="22">
        <v>0.52986111111111112</v>
      </c>
      <c r="F27" s="22">
        <v>0.61111111111111105</v>
      </c>
      <c r="G27" s="22">
        <v>0.69861111111111107</v>
      </c>
      <c r="H27" s="22">
        <v>0.77847222222222223</v>
      </c>
      <c r="I27" s="22">
        <v>0.86388888888888893</v>
      </c>
      <c r="J27" s="22">
        <v>0.94861111111111107</v>
      </c>
      <c r="K27" s="22">
        <v>3.0555555555555555E-2</v>
      </c>
      <c r="L27" s="22">
        <v>0.11527777777777777</v>
      </c>
      <c r="M27" s="37">
        <v>0.19791666666666666</v>
      </c>
      <c r="O27" s="84">
        <v>43180</v>
      </c>
      <c r="P27" s="84">
        <v>43210</v>
      </c>
      <c r="Q27" s="109">
        <f t="shared" ca="1" si="0"/>
        <v>0</v>
      </c>
      <c r="R27" s="85" t="s">
        <v>12</v>
      </c>
      <c r="S27" s="86" t="s">
        <v>32</v>
      </c>
      <c r="T27" s="1"/>
      <c r="U27" s="1"/>
      <c r="V27" s="16"/>
    </row>
    <row r="28" spans="1:22">
      <c r="A28" s="29">
        <v>4</v>
      </c>
      <c r="B28" s="26">
        <v>0.28263888888888888</v>
      </c>
      <c r="C28" s="22">
        <v>0.36736111111111108</v>
      </c>
      <c r="D28" s="22">
        <v>0.4465277777777778</v>
      </c>
      <c r="E28" s="22">
        <v>0.53263888888888888</v>
      </c>
      <c r="F28" s="22">
        <v>0.61388888888888882</v>
      </c>
      <c r="G28" s="22">
        <v>0.70138888888888884</v>
      </c>
      <c r="H28" s="22">
        <v>0.78125</v>
      </c>
      <c r="I28" s="22">
        <v>0.86736111111111114</v>
      </c>
      <c r="J28" s="22">
        <v>0.95208333333333339</v>
      </c>
      <c r="K28" s="22">
        <v>3.3333333333333333E-2</v>
      </c>
      <c r="L28" s="22">
        <v>0.11805555555555557</v>
      </c>
      <c r="M28" s="37">
        <v>0.20138888888888887</v>
      </c>
      <c r="O28" s="84">
        <v>43211</v>
      </c>
      <c r="P28" s="84">
        <v>43241</v>
      </c>
      <c r="Q28" s="109">
        <f t="shared" ca="1" si="0"/>
        <v>0</v>
      </c>
      <c r="R28" s="85" t="s">
        <v>5</v>
      </c>
      <c r="S28" s="86" t="s">
        <v>33</v>
      </c>
      <c r="T28" s="1"/>
      <c r="U28" s="1"/>
      <c r="V28" s="16"/>
    </row>
    <row r="29" spans="1:22" ht="18" thickBot="1">
      <c r="A29" s="29">
        <v>5</v>
      </c>
      <c r="B29" s="26">
        <v>0.28541666666666665</v>
      </c>
      <c r="C29" s="22">
        <v>0.37013888888888885</v>
      </c>
      <c r="D29" s="22">
        <v>0.44930555555555557</v>
      </c>
      <c r="E29" s="22">
        <v>0.53541666666666665</v>
      </c>
      <c r="F29" s="22">
        <v>0.6166666666666667</v>
      </c>
      <c r="G29" s="22">
        <v>0.70416666666666661</v>
      </c>
      <c r="H29" s="22">
        <v>0.78333333333333333</v>
      </c>
      <c r="I29" s="22">
        <v>0.87083333333333324</v>
      </c>
      <c r="J29" s="22">
        <v>0.95416666666666661</v>
      </c>
      <c r="K29" s="22">
        <v>3.7499999999999999E-2</v>
      </c>
      <c r="L29" s="22">
        <v>0.12083333333333333</v>
      </c>
      <c r="M29" s="37">
        <v>0.20347222222222219</v>
      </c>
      <c r="O29" s="84">
        <v>43242</v>
      </c>
      <c r="P29" s="84">
        <v>43272</v>
      </c>
      <c r="Q29" s="109">
        <f t="shared" ca="1" si="0"/>
        <v>0</v>
      </c>
      <c r="R29" s="85" t="s">
        <v>16</v>
      </c>
      <c r="S29" s="87" t="s">
        <v>34</v>
      </c>
      <c r="T29" s="19"/>
      <c r="U29" s="19"/>
      <c r="V29" s="20"/>
    </row>
    <row r="30" spans="1:22" ht="18" thickBot="1">
      <c r="A30" s="29">
        <v>6</v>
      </c>
      <c r="B30" s="26">
        <v>0.28819444444444448</v>
      </c>
      <c r="C30" s="22">
        <v>0.37291666666666662</v>
      </c>
      <c r="D30" s="22">
        <v>0.45208333333333334</v>
      </c>
      <c r="E30" s="22">
        <v>0.53749999999999998</v>
      </c>
      <c r="F30" s="22">
        <v>0.61944444444444446</v>
      </c>
      <c r="G30" s="22">
        <v>0.70694444444444438</v>
      </c>
      <c r="H30" s="22">
        <v>0.78680555555555554</v>
      </c>
      <c r="I30" s="22">
        <v>0.87222222222222223</v>
      </c>
      <c r="J30" s="22">
        <v>0.95694444444444438</v>
      </c>
      <c r="K30" s="22">
        <v>3.888888888888889E-2</v>
      </c>
      <c r="L30" s="22">
        <v>0.12361111111111112</v>
      </c>
      <c r="M30" s="37">
        <v>0.20555555555555557</v>
      </c>
      <c r="O30" s="84">
        <v>43273</v>
      </c>
      <c r="P30" s="84">
        <v>43303</v>
      </c>
      <c r="Q30" s="109">
        <f t="shared" ca="1" si="0"/>
        <v>1</v>
      </c>
      <c r="R30" s="85" t="s">
        <v>17</v>
      </c>
    </row>
    <row r="31" spans="1:22">
      <c r="A31" s="29">
        <v>7</v>
      </c>
      <c r="B31" s="26">
        <v>0.29166666666666669</v>
      </c>
      <c r="C31" s="22">
        <v>0.3756944444444445</v>
      </c>
      <c r="D31" s="22">
        <v>0.4548611111111111</v>
      </c>
      <c r="E31" s="22">
        <v>0.5395833333333333</v>
      </c>
      <c r="F31" s="22">
        <v>0.62222222222222223</v>
      </c>
      <c r="G31" s="22">
        <v>0.70972222222222225</v>
      </c>
      <c r="H31" s="22">
        <v>0.7895833333333333</v>
      </c>
      <c r="I31" s="22">
        <v>0.87430555555555556</v>
      </c>
      <c r="J31" s="22">
        <v>0.95972222222222225</v>
      </c>
      <c r="K31" s="22">
        <v>4.1666666666666664E-2</v>
      </c>
      <c r="L31" s="22">
        <v>0.12638888888888888</v>
      </c>
      <c r="M31" s="37">
        <v>0.20833333333333334</v>
      </c>
      <c r="O31" s="84">
        <v>43304</v>
      </c>
      <c r="P31" s="84">
        <v>43334</v>
      </c>
      <c r="Q31" s="109">
        <f t="shared" ca="1" si="0"/>
        <v>0</v>
      </c>
      <c r="R31" s="85" t="s">
        <v>6</v>
      </c>
      <c r="S31" s="81" t="s">
        <v>35</v>
      </c>
      <c r="T31" s="81"/>
      <c r="U31" s="81"/>
      <c r="V31" s="82"/>
    </row>
    <row r="32" spans="1:22">
      <c r="A32" s="29">
        <v>8</v>
      </c>
      <c r="B32" s="26">
        <v>0.29375000000000001</v>
      </c>
      <c r="C32" s="22">
        <v>0.37847222222222227</v>
      </c>
      <c r="D32" s="22">
        <v>0.45833333333333331</v>
      </c>
      <c r="E32" s="22">
        <v>0.54236111111111118</v>
      </c>
      <c r="F32" s="22">
        <v>0.625</v>
      </c>
      <c r="G32" s="22">
        <v>0.71250000000000002</v>
      </c>
      <c r="H32" s="22">
        <v>0.79236111111111107</v>
      </c>
      <c r="I32" s="22">
        <v>0.87708333333333333</v>
      </c>
      <c r="J32" s="22">
        <v>0.96250000000000002</v>
      </c>
      <c r="K32" s="22">
        <v>4.5138888888888888E-2</v>
      </c>
      <c r="L32" s="22">
        <v>0.13055555555555556</v>
      </c>
      <c r="M32" s="37">
        <v>0.21111111111111111</v>
      </c>
      <c r="O32" s="84">
        <v>43335</v>
      </c>
      <c r="P32" s="84">
        <v>43365</v>
      </c>
      <c r="Q32" s="109">
        <f t="shared" ca="1" si="0"/>
        <v>0</v>
      </c>
      <c r="R32" s="85" t="s">
        <v>18</v>
      </c>
      <c r="S32" s="55" t="s">
        <v>36</v>
      </c>
      <c r="T32" s="55"/>
      <c r="U32" s="55"/>
      <c r="V32" s="16"/>
    </row>
    <row r="33" spans="1:23">
      <c r="A33" s="29">
        <v>9</v>
      </c>
      <c r="B33" s="26">
        <v>0.29652777777777778</v>
      </c>
      <c r="C33" s="22">
        <v>0.38125000000000003</v>
      </c>
      <c r="D33" s="22">
        <v>0.46111111111111108</v>
      </c>
      <c r="E33" s="22">
        <v>0.54583333333333328</v>
      </c>
      <c r="F33" s="22">
        <v>0.62777777777777777</v>
      </c>
      <c r="G33" s="22">
        <v>0.71527777777777779</v>
      </c>
      <c r="H33" s="22">
        <v>0.7944444444444444</v>
      </c>
      <c r="I33" s="22">
        <v>0.87986111111111109</v>
      </c>
      <c r="J33" s="22">
        <v>0.96527777777777779</v>
      </c>
      <c r="K33" s="22">
        <v>4.7916666666666663E-2</v>
      </c>
      <c r="L33" s="22">
        <v>0.13333333333333333</v>
      </c>
      <c r="M33" s="37">
        <v>0.21458333333333335</v>
      </c>
      <c r="O33" s="84">
        <v>43366</v>
      </c>
      <c r="P33" s="84">
        <v>43395</v>
      </c>
      <c r="Q33" s="109">
        <f t="shared" ca="1" si="0"/>
        <v>0</v>
      </c>
      <c r="R33" s="85" t="s">
        <v>7</v>
      </c>
      <c r="S33" s="86" t="s">
        <v>37</v>
      </c>
      <c r="T33" s="1"/>
      <c r="U33" s="1"/>
      <c r="V33" s="16"/>
    </row>
    <row r="34" spans="1:23">
      <c r="A34" s="30">
        <v>10</v>
      </c>
      <c r="B34" s="27">
        <v>0.30138888888888887</v>
      </c>
      <c r="C34" s="23">
        <v>0.38819444444444445</v>
      </c>
      <c r="D34" s="23">
        <v>0.4680555555555555</v>
      </c>
      <c r="E34" s="23">
        <v>0.55138888888888882</v>
      </c>
      <c r="F34" s="23">
        <v>0.63124999999999998</v>
      </c>
      <c r="G34" s="23">
        <v>0.71875</v>
      </c>
      <c r="H34" s="23">
        <v>0.7993055555555556</v>
      </c>
      <c r="I34" s="23">
        <v>0.8833333333333333</v>
      </c>
      <c r="J34" s="23">
        <v>0.96805555555555556</v>
      </c>
      <c r="K34" s="23">
        <v>5.1388888888888894E-2</v>
      </c>
      <c r="L34" s="23">
        <v>0.13541666666666666</v>
      </c>
      <c r="M34" s="38">
        <v>0.21736111111111112</v>
      </c>
      <c r="O34" s="84">
        <v>43396</v>
      </c>
      <c r="P34" s="84">
        <v>43426</v>
      </c>
      <c r="Q34" s="109">
        <f t="shared" ca="1" si="0"/>
        <v>0</v>
      </c>
      <c r="R34" s="85" t="s">
        <v>19</v>
      </c>
      <c r="S34" s="86" t="s">
        <v>38</v>
      </c>
      <c r="T34" s="1"/>
      <c r="U34" s="1"/>
      <c r="V34" s="16"/>
    </row>
    <row r="35" spans="1:23">
      <c r="A35" s="29">
        <v>11</v>
      </c>
      <c r="B35" s="26">
        <v>0.30277777777777776</v>
      </c>
      <c r="C35" s="22">
        <v>0.39027777777777778</v>
      </c>
      <c r="D35" s="22">
        <v>0.47013888888888888</v>
      </c>
      <c r="E35" s="22">
        <v>0.55347222222222225</v>
      </c>
      <c r="F35" s="22">
        <v>0.63680555555555551</v>
      </c>
      <c r="G35" s="22">
        <v>0.72430555555555554</v>
      </c>
      <c r="H35" s="22">
        <v>0.79999999999999993</v>
      </c>
      <c r="I35" s="22">
        <v>0.88541666666666663</v>
      </c>
      <c r="J35" s="22">
        <v>0.97013888888888899</v>
      </c>
      <c r="K35" s="22">
        <v>5.4166666666666669E-2</v>
      </c>
      <c r="L35" s="22">
        <v>0.13749999999999998</v>
      </c>
      <c r="M35" s="37">
        <v>0.21805555555555556</v>
      </c>
      <c r="O35" s="84">
        <v>43427</v>
      </c>
      <c r="P35" s="84">
        <v>43455</v>
      </c>
      <c r="Q35" s="109">
        <f t="shared" ca="1" si="0"/>
        <v>0</v>
      </c>
      <c r="R35" s="85" t="s">
        <v>20</v>
      </c>
      <c r="S35" s="86" t="s">
        <v>39</v>
      </c>
      <c r="T35" s="1"/>
      <c r="U35" s="1"/>
      <c r="V35" s="16"/>
    </row>
    <row r="36" spans="1:23">
      <c r="A36" s="29">
        <v>12</v>
      </c>
      <c r="B36" s="26">
        <v>0.30555555555555552</v>
      </c>
      <c r="C36" s="22">
        <v>0.39097222222222222</v>
      </c>
      <c r="D36" s="22">
        <v>0.47083333333333338</v>
      </c>
      <c r="E36" s="22">
        <v>0.55555555555555558</v>
      </c>
      <c r="F36" s="22">
        <v>0.63888888888888895</v>
      </c>
      <c r="G36" s="22">
        <v>0.72638888888888886</v>
      </c>
      <c r="H36" s="22">
        <v>0.80138888888888893</v>
      </c>
      <c r="I36" s="22">
        <v>0.88611111111111107</v>
      </c>
      <c r="J36" s="22">
        <v>0.97083333333333333</v>
      </c>
      <c r="K36" s="22">
        <v>5.6250000000000001E-2</v>
      </c>
      <c r="L36" s="22">
        <v>0.13958333333333334</v>
      </c>
      <c r="M36" s="37">
        <v>0.22013888888888888</v>
      </c>
      <c r="P36" s="35"/>
      <c r="S36" s="18" t="s">
        <v>40</v>
      </c>
      <c r="T36" s="1"/>
      <c r="U36" s="1"/>
      <c r="V36" s="16"/>
    </row>
    <row r="37" spans="1:23" ht="18" thickBot="1">
      <c r="A37" s="29">
        <v>13</v>
      </c>
      <c r="B37" s="26">
        <v>0.30694444444444441</v>
      </c>
      <c r="C37" s="22">
        <v>0.3923611111111111</v>
      </c>
      <c r="D37" s="22">
        <v>0.47222222222222227</v>
      </c>
      <c r="E37" s="22">
        <v>0.55625000000000002</v>
      </c>
      <c r="F37" s="22">
        <v>0.64097222222222217</v>
      </c>
      <c r="G37" s="22">
        <v>0.7284722222222223</v>
      </c>
      <c r="H37" s="22">
        <v>0.8041666666666667</v>
      </c>
      <c r="I37" s="22">
        <v>0.8881944444444444</v>
      </c>
      <c r="J37" s="22">
        <v>0.97361111111111109</v>
      </c>
      <c r="K37" s="22">
        <v>5.6944444444444443E-2</v>
      </c>
      <c r="L37" s="22">
        <v>0.14097222222222222</v>
      </c>
      <c r="M37" s="37">
        <v>0.22222222222222221</v>
      </c>
      <c r="S37" s="21" t="s">
        <v>41</v>
      </c>
      <c r="T37" s="19"/>
      <c r="U37" s="19"/>
      <c r="V37" s="20"/>
    </row>
    <row r="38" spans="1:23" ht="18" thickBot="1">
      <c r="A38" s="29">
        <v>14</v>
      </c>
      <c r="B38" s="26">
        <v>0.30902777777777779</v>
      </c>
      <c r="C38" s="22">
        <v>0.39444444444444443</v>
      </c>
      <c r="D38" s="22">
        <v>0.47430555555555554</v>
      </c>
      <c r="E38" s="22">
        <v>0.55833333333333335</v>
      </c>
      <c r="F38" s="22">
        <v>0.64166666666666672</v>
      </c>
      <c r="G38" s="22">
        <v>0.72916666666666663</v>
      </c>
      <c r="H38" s="22">
        <v>0.80694444444444446</v>
      </c>
      <c r="I38" s="22">
        <v>0.89027777777777783</v>
      </c>
      <c r="J38" s="22">
        <v>0.97569444444444453</v>
      </c>
      <c r="K38" s="22">
        <v>5.9027777777777783E-2</v>
      </c>
      <c r="L38" s="22">
        <v>0.14375000000000002</v>
      </c>
      <c r="M38" s="37">
        <v>0.22430555555555556</v>
      </c>
    </row>
    <row r="39" spans="1:23">
      <c r="A39" s="30">
        <v>15</v>
      </c>
      <c r="B39" s="27">
        <v>0.31111111111111112</v>
      </c>
      <c r="C39" s="23">
        <v>0.3979166666666667</v>
      </c>
      <c r="D39" s="23">
        <v>0.47638888888888892</v>
      </c>
      <c r="E39" s="23">
        <v>0.56041666666666667</v>
      </c>
      <c r="F39" s="23">
        <v>0.64374999999999993</v>
      </c>
      <c r="G39" s="23">
        <v>0.73125000000000007</v>
      </c>
      <c r="H39" s="23">
        <v>0.81041666666666667</v>
      </c>
      <c r="I39" s="23">
        <v>0.8930555555555556</v>
      </c>
      <c r="J39" s="23">
        <v>0.9784722222222223</v>
      </c>
      <c r="K39" s="23">
        <v>6.1805555555555558E-2</v>
      </c>
      <c r="L39" s="23">
        <v>0.14652777777777778</v>
      </c>
      <c r="M39" s="38">
        <v>0.22708333333333333</v>
      </c>
      <c r="S39" s="80" t="s">
        <v>42</v>
      </c>
      <c r="T39" s="81"/>
      <c r="U39" s="81"/>
      <c r="V39" s="81"/>
      <c r="W39" s="82"/>
    </row>
    <row r="40" spans="1:23">
      <c r="A40" s="29">
        <v>16</v>
      </c>
      <c r="B40" s="26">
        <v>0.31527777777777777</v>
      </c>
      <c r="C40" s="22">
        <v>0.40347222222222223</v>
      </c>
      <c r="D40" s="22">
        <v>0.48055555555555557</v>
      </c>
      <c r="E40" s="22">
        <v>0.56388888888888888</v>
      </c>
      <c r="F40" s="22">
        <v>0.64583333333333337</v>
      </c>
      <c r="G40" s="22">
        <v>0.73333333333333339</v>
      </c>
      <c r="H40" s="22">
        <v>0.8125</v>
      </c>
      <c r="I40" s="22">
        <v>0.89722222222222225</v>
      </c>
      <c r="J40" s="22">
        <v>0.9819444444444444</v>
      </c>
      <c r="K40" s="22">
        <v>6.3888888888888884E-2</v>
      </c>
      <c r="L40" s="22">
        <v>0.14930555555555555</v>
      </c>
      <c r="M40" s="37">
        <v>0.23124999999999998</v>
      </c>
      <c r="S40" s="18" t="s">
        <v>43</v>
      </c>
      <c r="T40" s="1"/>
      <c r="U40" s="1"/>
      <c r="V40" s="1"/>
      <c r="W40" s="16"/>
    </row>
    <row r="41" spans="1:23">
      <c r="A41" s="29">
        <v>17</v>
      </c>
      <c r="B41" s="26">
        <v>0.31736111111111115</v>
      </c>
      <c r="C41" s="22">
        <v>0.40486111111111112</v>
      </c>
      <c r="D41" s="22">
        <v>0.4826388888888889</v>
      </c>
      <c r="E41" s="22">
        <v>0.56666666666666665</v>
      </c>
      <c r="F41" s="22">
        <v>0.64930555555555558</v>
      </c>
      <c r="G41" s="22">
        <v>0.7368055555555556</v>
      </c>
      <c r="H41" s="22">
        <v>0.81458333333333333</v>
      </c>
      <c r="I41" s="22">
        <v>0.9</v>
      </c>
      <c r="J41" s="22">
        <v>0.98472222222222217</v>
      </c>
      <c r="K41" s="22">
        <v>6.6666666666666666E-2</v>
      </c>
      <c r="L41" s="22">
        <v>0.15277777777777776</v>
      </c>
      <c r="M41" s="37">
        <v>0.23402777777777781</v>
      </c>
      <c r="S41" s="18" t="s">
        <v>44</v>
      </c>
      <c r="T41" s="1"/>
      <c r="U41" s="1"/>
      <c r="V41" s="1"/>
      <c r="W41" s="16"/>
    </row>
    <row r="42" spans="1:23">
      <c r="A42" s="29">
        <v>18</v>
      </c>
      <c r="B42" s="26">
        <v>0.32083333333333336</v>
      </c>
      <c r="C42" s="22">
        <v>0.4069444444444445</v>
      </c>
      <c r="D42" s="22">
        <v>0.48680555555555555</v>
      </c>
      <c r="E42" s="22">
        <v>0.5708333333333333</v>
      </c>
      <c r="F42" s="22">
        <v>0.65138888888888891</v>
      </c>
      <c r="G42" s="22">
        <v>0.73888888888888893</v>
      </c>
      <c r="H42" s="22">
        <v>0.81805555555555554</v>
      </c>
      <c r="I42" s="22">
        <v>0.90347222222222223</v>
      </c>
      <c r="J42" s="22">
        <v>0.98749999999999993</v>
      </c>
      <c r="K42" s="22">
        <v>6.9444444444444434E-2</v>
      </c>
      <c r="L42" s="22">
        <v>0.15486111111111112</v>
      </c>
      <c r="M42" s="37">
        <v>0.23611111111111113</v>
      </c>
      <c r="S42" s="18" t="s">
        <v>45</v>
      </c>
      <c r="T42" s="1"/>
      <c r="U42" s="1"/>
      <c r="V42" s="1"/>
      <c r="W42" s="16"/>
    </row>
    <row r="43" spans="1:23">
      <c r="A43" s="29">
        <v>19</v>
      </c>
      <c r="B43" s="26">
        <v>0.32361111111111113</v>
      </c>
      <c r="C43" s="22">
        <v>0.40972222222222227</v>
      </c>
      <c r="D43" s="22">
        <v>0.48888888888888887</v>
      </c>
      <c r="E43" s="22">
        <v>0.57361111111111118</v>
      </c>
      <c r="F43" s="22">
        <v>0.65555555555555556</v>
      </c>
      <c r="G43" s="22">
        <v>0.74305555555555547</v>
      </c>
      <c r="H43" s="22">
        <v>0.8208333333333333</v>
      </c>
      <c r="I43" s="22">
        <v>0.90555555555555556</v>
      </c>
      <c r="J43" s="22">
        <v>0.9902777777777777</v>
      </c>
      <c r="K43" s="22">
        <v>7.2222222222222229E-2</v>
      </c>
      <c r="L43" s="22">
        <v>0.15763888888888888</v>
      </c>
      <c r="M43" s="37">
        <v>0.23958333333333334</v>
      </c>
      <c r="S43" s="18" t="s">
        <v>46</v>
      </c>
      <c r="T43" s="1"/>
      <c r="U43" s="1"/>
      <c r="V43" s="1"/>
      <c r="W43" s="16"/>
    </row>
    <row r="44" spans="1:23">
      <c r="A44" s="30">
        <v>20</v>
      </c>
      <c r="B44" s="27">
        <v>0.32708333333333334</v>
      </c>
      <c r="C44" s="23">
        <v>0.41180555555555554</v>
      </c>
      <c r="D44" s="23">
        <v>0.4909722222222222</v>
      </c>
      <c r="E44" s="23">
        <v>0.5756944444444444</v>
      </c>
      <c r="F44" s="23">
        <v>0.65833333333333333</v>
      </c>
      <c r="G44" s="23">
        <v>0.74583333333333324</v>
      </c>
      <c r="H44" s="23">
        <v>0.82361111111111107</v>
      </c>
      <c r="I44" s="23">
        <v>0.90833333333333333</v>
      </c>
      <c r="J44" s="23">
        <v>0.99305555555555547</v>
      </c>
      <c r="K44" s="23">
        <v>7.4999999999999997E-2</v>
      </c>
      <c r="L44" s="23">
        <v>0.15972222222222224</v>
      </c>
      <c r="M44" s="38">
        <v>0.24236111111111111</v>
      </c>
      <c r="S44" s="18" t="s">
        <v>47</v>
      </c>
      <c r="T44" s="1"/>
      <c r="U44" s="1"/>
      <c r="V44" s="1"/>
      <c r="W44" s="16"/>
    </row>
    <row r="45" spans="1:23" ht="18" thickBot="1">
      <c r="A45" s="29">
        <v>21</v>
      </c>
      <c r="B45" s="26">
        <v>0.32916666666666666</v>
      </c>
      <c r="C45" s="22">
        <v>0.4145833333333333</v>
      </c>
      <c r="D45" s="22">
        <v>0.49513888888888885</v>
      </c>
      <c r="E45" s="22">
        <v>0.57708333333333328</v>
      </c>
      <c r="F45" s="22">
        <v>0.66041666666666665</v>
      </c>
      <c r="G45" s="22">
        <v>0.74791666666666667</v>
      </c>
      <c r="H45" s="22">
        <v>0.82777777777777783</v>
      </c>
      <c r="I45" s="22">
        <v>0.91319444444444453</v>
      </c>
      <c r="J45" s="22">
        <v>0.99791666666666667</v>
      </c>
      <c r="K45" s="22">
        <v>7.9861111111111105E-2</v>
      </c>
      <c r="L45" s="22">
        <v>0.16458333333333333</v>
      </c>
      <c r="M45" s="37">
        <v>0.24722222222222223</v>
      </c>
      <c r="S45" s="21" t="s">
        <v>48</v>
      </c>
      <c r="T45" s="19"/>
      <c r="U45" s="19"/>
      <c r="V45" s="19"/>
      <c r="W45" s="20"/>
    </row>
    <row r="46" spans="1:23">
      <c r="A46" s="29">
        <v>22</v>
      </c>
      <c r="B46" s="26">
        <v>0.33263888888888887</v>
      </c>
      <c r="C46" s="22">
        <v>0.41597222222222219</v>
      </c>
      <c r="D46" s="22">
        <v>0.5</v>
      </c>
      <c r="E46" s="22">
        <v>0.58124999999999993</v>
      </c>
      <c r="F46" s="22">
        <v>0.66180555555555554</v>
      </c>
      <c r="G46" s="22">
        <v>0.74930555555555556</v>
      </c>
      <c r="H46" s="22">
        <v>0.83124999999999993</v>
      </c>
      <c r="I46" s="22">
        <v>0.91666666666666663</v>
      </c>
      <c r="J46" s="22">
        <v>0.99930555555555556</v>
      </c>
      <c r="K46" s="22">
        <v>8.3333333333333329E-2</v>
      </c>
      <c r="L46" s="22">
        <v>0.16805555555555554</v>
      </c>
      <c r="M46" s="37">
        <v>0.25</v>
      </c>
    </row>
    <row r="47" spans="1:23">
      <c r="A47" s="29">
        <v>23</v>
      </c>
      <c r="B47" s="26">
        <v>0.3354166666666667</v>
      </c>
      <c r="C47" s="22">
        <v>0.41875000000000001</v>
      </c>
      <c r="D47" s="22">
        <v>0.50277777777777777</v>
      </c>
      <c r="E47" s="22">
        <v>0.58402777777777781</v>
      </c>
      <c r="F47" s="22">
        <v>0.66597222222222219</v>
      </c>
      <c r="G47" s="22">
        <v>0.75347222222222221</v>
      </c>
      <c r="H47" s="22">
        <v>0.8340277777777777</v>
      </c>
      <c r="I47" s="22">
        <v>0.91875000000000007</v>
      </c>
      <c r="J47" s="22">
        <v>3.472222222222222E-3</v>
      </c>
      <c r="K47" s="22">
        <v>8.5416666666666655E-2</v>
      </c>
      <c r="L47" s="22">
        <v>0.17013888888888887</v>
      </c>
      <c r="M47" s="37">
        <v>0.25277777777777777</v>
      </c>
    </row>
    <row r="48" spans="1:23">
      <c r="A48" s="29">
        <v>24</v>
      </c>
      <c r="B48" s="26">
        <v>0.33819444444444446</v>
      </c>
      <c r="C48" s="22">
        <v>0.42222222222222222</v>
      </c>
      <c r="D48" s="22">
        <v>0.50486111111111109</v>
      </c>
      <c r="E48" s="22">
        <v>0.58750000000000002</v>
      </c>
      <c r="F48" s="22">
        <v>0.66875000000000007</v>
      </c>
      <c r="G48" s="22">
        <v>0.75624999999999998</v>
      </c>
      <c r="H48" s="22">
        <v>0.83750000000000002</v>
      </c>
      <c r="I48" s="22">
        <v>0.92152777777777783</v>
      </c>
      <c r="J48" s="22">
        <v>6.2499999999999995E-3</v>
      </c>
      <c r="K48" s="22">
        <v>8.7500000000000008E-2</v>
      </c>
      <c r="L48" s="22">
        <v>0.17291666666666669</v>
      </c>
      <c r="M48" s="37">
        <v>0.25555555555555559</v>
      </c>
    </row>
    <row r="49" spans="1:13">
      <c r="A49" s="30">
        <v>25</v>
      </c>
      <c r="B49" s="27">
        <v>0.34097222222222223</v>
      </c>
      <c r="C49" s="23">
        <v>0.42569444444444443</v>
      </c>
      <c r="D49" s="23">
        <v>0.50555555555555554</v>
      </c>
      <c r="E49" s="23">
        <v>0.59027777777777779</v>
      </c>
      <c r="F49" s="23">
        <v>0.67222222222222217</v>
      </c>
      <c r="G49" s="23">
        <v>0.7597222222222223</v>
      </c>
      <c r="H49" s="23">
        <v>0.83958333333333324</v>
      </c>
      <c r="I49" s="23">
        <v>0.9243055555555556</v>
      </c>
      <c r="J49" s="23">
        <v>9.0277777777777787E-3</v>
      </c>
      <c r="K49" s="23">
        <v>9.0972222222222218E-2</v>
      </c>
      <c r="L49" s="23">
        <v>0.17569444444444446</v>
      </c>
      <c r="M49" s="38">
        <v>0.25833333333333336</v>
      </c>
    </row>
    <row r="50" spans="1:13">
      <c r="A50" s="29">
        <v>26</v>
      </c>
      <c r="B50" s="26">
        <v>0.34375</v>
      </c>
      <c r="C50" s="22">
        <v>0.4284722222222222</v>
      </c>
      <c r="D50" s="22">
        <v>0.50694444444444442</v>
      </c>
      <c r="E50" s="22">
        <v>0.59305555555555556</v>
      </c>
      <c r="F50" s="22">
        <v>0.67499999999999993</v>
      </c>
      <c r="G50" s="22">
        <v>0.76250000000000007</v>
      </c>
      <c r="H50" s="22">
        <v>0.84305555555555556</v>
      </c>
      <c r="I50" s="22">
        <v>0.92708333333333337</v>
      </c>
      <c r="J50" s="22">
        <v>1.1805555555555555E-2</v>
      </c>
      <c r="K50" s="22">
        <v>9.4444444444444442E-2</v>
      </c>
      <c r="L50" s="22">
        <v>0.17916666666666667</v>
      </c>
      <c r="M50" s="37">
        <v>0.26180555555555557</v>
      </c>
    </row>
    <row r="51" spans="1:13">
      <c r="A51" s="29">
        <v>27</v>
      </c>
      <c r="B51" s="26">
        <v>0.34652777777777777</v>
      </c>
      <c r="C51" s="22">
        <v>0.43124999999999997</v>
      </c>
      <c r="D51" s="22">
        <v>0.50972222222222219</v>
      </c>
      <c r="E51" s="22">
        <v>0.59583333333333333</v>
      </c>
      <c r="F51" s="22">
        <v>0.6777777777777777</v>
      </c>
      <c r="G51" s="22">
        <v>0.76527777777777783</v>
      </c>
      <c r="H51" s="22">
        <v>0.84513888888888899</v>
      </c>
      <c r="I51" s="22">
        <v>0.92986111111111114</v>
      </c>
      <c r="J51" s="22">
        <v>1.5277777777777777E-2</v>
      </c>
      <c r="K51" s="22">
        <v>0.10347222222222223</v>
      </c>
      <c r="L51" s="22">
        <v>0.18124999999999999</v>
      </c>
      <c r="M51" s="37">
        <v>0.2638888888888889</v>
      </c>
    </row>
    <row r="52" spans="1:13">
      <c r="A52" s="29">
        <v>28</v>
      </c>
      <c r="B52" s="26">
        <v>0.34930555555555554</v>
      </c>
      <c r="C52" s="22">
        <v>0.43402777777777773</v>
      </c>
      <c r="D52" s="22">
        <v>0.51388888888888895</v>
      </c>
      <c r="E52" s="22">
        <v>0.59861111111111109</v>
      </c>
      <c r="F52" s="22">
        <v>0.68055555555555547</v>
      </c>
      <c r="G52" s="22">
        <v>0.7680555555555556</v>
      </c>
      <c r="H52" s="22">
        <v>0.84861111111111109</v>
      </c>
      <c r="I52" s="22">
        <v>0.93263888888888891</v>
      </c>
      <c r="J52" s="22">
        <v>1.8055555555555557E-2</v>
      </c>
      <c r="K52" s="22">
        <v>9.930555555555555E-2</v>
      </c>
      <c r="L52" s="22">
        <v>0.18402777777777779</v>
      </c>
      <c r="M52" s="37">
        <v>0.26597222222222222</v>
      </c>
    </row>
    <row r="53" spans="1:13">
      <c r="A53" s="29">
        <v>29</v>
      </c>
      <c r="B53" s="26">
        <v>0.35138888888888892</v>
      </c>
      <c r="C53" s="22">
        <v>0.4368055555555555</v>
      </c>
      <c r="D53" s="22">
        <v>0.51597222222222217</v>
      </c>
      <c r="E53" s="22">
        <v>0.60138888888888886</v>
      </c>
      <c r="F53" s="22">
        <v>0.68333333333333324</v>
      </c>
      <c r="G53" s="22">
        <v>0.77083333333333337</v>
      </c>
      <c r="H53" s="22">
        <v>0.85069444444444453</v>
      </c>
      <c r="I53" s="22">
        <v>0.93472222222222223</v>
      </c>
      <c r="J53" s="22">
        <v>2.013888888888889E-2</v>
      </c>
      <c r="K53" s="22">
        <v>0.10208333333333335</v>
      </c>
      <c r="L53" s="22">
        <v>0.18680555555555556</v>
      </c>
      <c r="M53" s="37">
        <v>0.26874999999999999</v>
      </c>
    </row>
    <row r="54" spans="1:13">
      <c r="A54" s="30">
        <v>30</v>
      </c>
      <c r="B54" s="27">
        <v>0.35416666666666669</v>
      </c>
      <c r="C54" s="23"/>
      <c r="D54" s="23">
        <v>0.5180555555555556</v>
      </c>
      <c r="E54" s="23">
        <v>0.60347222222222219</v>
      </c>
      <c r="F54" s="23">
        <v>0.68611111111111101</v>
      </c>
      <c r="G54" s="23">
        <v>0.7729166666666667</v>
      </c>
      <c r="H54" s="23">
        <v>0.8534722222222223</v>
      </c>
      <c r="I54" s="23">
        <v>0.9375</v>
      </c>
      <c r="J54" s="23">
        <v>2.361111111111111E-2</v>
      </c>
      <c r="K54" s="23">
        <v>0.10555555555555556</v>
      </c>
      <c r="L54" s="23">
        <v>0.18958333333333333</v>
      </c>
      <c r="M54" s="38">
        <v>0.27152777777777776</v>
      </c>
    </row>
    <row r="55" spans="1:13" ht="18" thickBot="1">
      <c r="A55" s="31">
        <v>31</v>
      </c>
      <c r="B55" s="39">
        <v>0.35694444444444445</v>
      </c>
      <c r="C55" s="40"/>
      <c r="D55" s="40">
        <v>0.52083333333333337</v>
      </c>
      <c r="E55" s="40"/>
      <c r="F55" s="40">
        <v>0.68819444444444444</v>
      </c>
      <c r="G55" s="40"/>
      <c r="H55" s="40">
        <v>0.85625000000000007</v>
      </c>
      <c r="I55" s="40">
        <v>0.94097222222222221</v>
      </c>
      <c r="J55" s="40"/>
      <c r="K55" s="40">
        <v>0.10833333333333334</v>
      </c>
      <c r="L55" s="40"/>
      <c r="M55" s="41">
        <v>0.27430555555555552</v>
      </c>
    </row>
    <row r="56" spans="1:13" ht="18" thickBot="1"/>
    <row r="57" spans="1:13" ht="18" thickBot="1">
      <c r="A57" s="64" t="s">
        <v>63</v>
      </c>
      <c r="B57" s="65"/>
      <c r="C57" s="65"/>
      <c r="D57" s="65"/>
      <c r="E57" s="65"/>
      <c r="F57" s="66"/>
    </row>
    <row r="58" spans="1:13">
      <c r="A58" s="59" t="s">
        <v>64</v>
      </c>
      <c r="B58" s="51">
        <v>2.361111111111111E-2</v>
      </c>
      <c r="C58" s="52" t="s">
        <v>65</v>
      </c>
      <c r="D58" s="53">
        <v>0.1361111111111111</v>
      </c>
      <c r="E58" s="52" t="s">
        <v>66</v>
      </c>
      <c r="F58" s="54" t="s">
        <v>6</v>
      </c>
      <c r="H58" s="58"/>
    </row>
    <row r="59" spans="1:13">
      <c r="A59" s="60"/>
      <c r="B59" s="44">
        <v>0.13680555555555554</v>
      </c>
      <c r="C59" s="43"/>
      <c r="D59" s="45">
        <v>0.25</v>
      </c>
      <c r="E59" s="43"/>
      <c r="F59" s="46" t="s">
        <v>18</v>
      </c>
      <c r="H59" s="58"/>
    </row>
    <row r="60" spans="1:13">
      <c r="A60" s="60"/>
      <c r="B60" s="44">
        <v>0.25069444444444444</v>
      </c>
      <c r="C60" s="43"/>
      <c r="D60" s="45">
        <v>0.36319444444444443</v>
      </c>
      <c r="E60" s="43"/>
      <c r="F60" s="46" t="s">
        <v>7</v>
      </c>
      <c r="H60" s="58"/>
    </row>
    <row r="61" spans="1:13">
      <c r="A61" s="60"/>
      <c r="B61" s="44">
        <v>0.36388888888888887</v>
      </c>
      <c r="C61" s="43"/>
      <c r="D61" s="45">
        <v>0.47569444444444442</v>
      </c>
      <c r="E61" s="43"/>
      <c r="F61" s="46" t="s">
        <v>19</v>
      </c>
      <c r="H61" s="58"/>
    </row>
    <row r="62" spans="1:13">
      <c r="A62" s="60"/>
      <c r="B62" s="44">
        <v>0.47638888888888892</v>
      </c>
      <c r="C62" s="43"/>
      <c r="D62" s="45">
        <v>0.57847222222222217</v>
      </c>
      <c r="E62" s="43"/>
      <c r="F62" s="46" t="s">
        <v>20</v>
      </c>
      <c r="H62" s="58"/>
    </row>
    <row r="63" spans="1:13">
      <c r="A63" s="60"/>
      <c r="B63" s="44">
        <v>0.57916666666666672</v>
      </c>
      <c r="C63" s="43"/>
      <c r="D63" s="45">
        <v>0.65416666666666667</v>
      </c>
      <c r="E63" s="43"/>
      <c r="F63" s="46" t="s">
        <v>9</v>
      </c>
      <c r="H63" s="58"/>
    </row>
    <row r="64" spans="1:13">
      <c r="A64" s="60"/>
      <c r="B64" s="44">
        <v>0.65486111111111112</v>
      </c>
      <c r="C64" s="43"/>
      <c r="D64" s="45">
        <v>0.70833333333333337</v>
      </c>
      <c r="E64" s="43"/>
      <c r="F64" s="46" t="s">
        <v>10</v>
      </c>
      <c r="H64" s="58"/>
    </row>
    <row r="65" spans="1:8">
      <c r="A65" s="60"/>
      <c r="B65" s="44">
        <v>0.7090277777777777</v>
      </c>
      <c r="C65" s="43"/>
      <c r="D65" s="45">
        <v>0.74861111111111101</v>
      </c>
      <c r="E65" s="43"/>
      <c r="F65" s="46" t="s">
        <v>11</v>
      </c>
      <c r="H65" s="58"/>
    </row>
    <row r="66" spans="1:8">
      <c r="A66" s="60"/>
      <c r="B66" s="44">
        <v>0.74930555555555556</v>
      </c>
      <c r="C66" s="43"/>
      <c r="D66" s="45">
        <v>0.79027777777777775</v>
      </c>
      <c r="E66" s="43"/>
      <c r="F66" s="46" t="s">
        <v>12</v>
      </c>
      <c r="H66" s="58"/>
    </row>
    <row r="67" spans="1:8">
      <c r="A67" s="60"/>
      <c r="B67" s="44">
        <v>0.7909722222222223</v>
      </c>
      <c r="C67" s="43"/>
      <c r="D67" s="45">
        <v>0.84513888888888899</v>
      </c>
      <c r="E67" s="43"/>
      <c r="F67" s="46" t="s">
        <v>5</v>
      </c>
      <c r="H67" s="58"/>
    </row>
    <row r="68" spans="1:8">
      <c r="A68" s="60"/>
      <c r="B68" s="44">
        <v>0.84583333333333333</v>
      </c>
      <c r="C68" s="43"/>
      <c r="D68" s="45">
        <v>0.92222222222222217</v>
      </c>
      <c r="E68" s="43"/>
      <c r="F68" s="46" t="s">
        <v>16</v>
      </c>
      <c r="H68" s="58"/>
    </row>
    <row r="69" spans="1:8" ht="18" thickBot="1">
      <c r="A69" s="61"/>
      <c r="B69" s="47">
        <v>0.92291666666666661</v>
      </c>
      <c r="C69" s="48"/>
      <c r="D69" s="49">
        <v>2.2916666666666669E-2</v>
      </c>
      <c r="E69" s="48"/>
      <c r="F69" s="50" t="s">
        <v>17</v>
      </c>
      <c r="H69" s="58"/>
    </row>
    <row r="70" spans="1:8">
      <c r="B70" s="42"/>
    </row>
    <row r="71" spans="1:8">
      <c r="B71" s="42"/>
    </row>
    <row r="72" spans="1:8">
      <c r="B72" s="42"/>
    </row>
  </sheetData>
  <mergeCells count="7">
    <mergeCell ref="O11:O12"/>
    <mergeCell ref="A57:F57"/>
    <mergeCell ref="B15:C15"/>
    <mergeCell ref="B10:E10"/>
    <mergeCell ref="A8:E8"/>
    <mergeCell ref="B9:E9"/>
    <mergeCell ref="F23:G23"/>
  </mergeCells>
  <conditionalFormatting sqref="K13">
    <cfRule type="expression" dxfId="3" priority="7">
      <formula>$K$12&lt;&gt;""</formula>
    </cfRule>
  </conditionalFormatting>
  <conditionalFormatting sqref="L13">
    <cfRule type="expression" dxfId="2" priority="3">
      <formula>$L$12&lt;&gt;""</formula>
    </cfRule>
  </conditionalFormatting>
  <conditionalFormatting sqref="M13">
    <cfRule type="expression" dxfId="1" priority="10">
      <formula>$M$12&lt;&gt;""</formula>
    </cfRule>
    <cfRule type="expression" dxfId="0" priority="11">
      <formula>AND(#REF!&gt;=1945,$H$12&gt;=$P$10,$H$12&lt;$Q$10)</formula>
    </cfRule>
  </conditionalFormatting>
  <printOptions horizontalCentered="1"/>
  <pageMargins left="0.11811023622047245" right="0.11811023622047245" top="0.15748031496062992" bottom="0.15748031496062992" header="0.11811023622047245" footer="0.1181102362204724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Calcul ascendant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</dc:creator>
  <cp:lastModifiedBy>FRANCIS</cp:lastModifiedBy>
  <cp:lastPrinted>2018-03-29T16:22:46Z</cp:lastPrinted>
  <dcterms:created xsi:type="dcterms:W3CDTF">2018-03-25T15:49:09Z</dcterms:created>
  <dcterms:modified xsi:type="dcterms:W3CDTF">2018-04-01T09:17:56Z</dcterms:modified>
</cp:coreProperties>
</file>