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23250" windowHeight="12465" tabRatio="740" activeTab="1"/>
  </bookViews>
  <sheets>
    <sheet name="Données" sheetId="4" r:id="rId1"/>
    <sheet name="Janvier CAS 1" sheetId="16" r:id="rId2"/>
    <sheet name="janvier" sheetId="1" r:id="rId3"/>
    <sheet name="Février" sheetId="5" r:id="rId4"/>
    <sheet name="Mars" sheetId="6" r:id="rId5"/>
  </sheets>
  <calcPr calcId="145621"/>
</workbook>
</file>

<file path=xl/calcChain.xml><?xml version="1.0" encoding="utf-8"?>
<calcChain xmlns="http://schemas.openxmlformats.org/spreadsheetml/2006/main">
  <c r="E15" i="5" l="1"/>
  <c r="T6" i="5"/>
  <c r="R7" i="5"/>
  <c r="R5" i="5"/>
  <c r="B6" i="16" l="1"/>
  <c r="B12" i="16" s="1"/>
  <c r="B3" i="16"/>
  <c r="B13" i="16" l="1"/>
  <c r="B21" i="16"/>
  <c r="B9" i="16"/>
  <c r="B8" i="16" s="1"/>
  <c r="B24" i="16" l="1"/>
  <c r="B23" i="16" s="1"/>
  <c r="B16" i="16"/>
  <c r="B15" i="16" s="1"/>
  <c r="B27" i="16" l="1"/>
  <c r="B6" i="1" l="1"/>
  <c r="B12" i="1" s="1"/>
  <c r="B21" i="1" s="1"/>
  <c r="F2" i="5"/>
  <c r="B6" i="5" s="1"/>
  <c r="B12" i="5" s="1"/>
  <c r="B21" i="5" s="1"/>
  <c r="F2" i="6" l="1"/>
  <c r="B3" i="1"/>
  <c r="B13" i="1" s="1"/>
  <c r="B24" i="1" l="1"/>
  <c r="B23" i="1" s="1"/>
  <c r="B22" i="5" s="1"/>
  <c r="B16" i="1"/>
  <c r="B15" i="1" s="1"/>
  <c r="B14" i="5" s="1"/>
  <c r="B9" i="1"/>
  <c r="B8" i="1" s="1"/>
  <c r="B7" i="5" s="1"/>
  <c r="B6" i="6"/>
  <c r="B12" i="6" s="1"/>
  <c r="B21" i="6" s="1"/>
  <c r="B3" i="5"/>
  <c r="B13" i="5" s="1"/>
  <c r="B24" i="5" l="1"/>
  <c r="B22" i="6" s="1"/>
  <c r="B16" i="5"/>
  <c r="B15" i="5" s="1"/>
  <c r="B14" i="6" s="1"/>
  <c r="B3" i="6"/>
  <c r="B13" i="6" s="1"/>
  <c r="B9" i="5"/>
  <c r="B8" i="5" s="1"/>
  <c r="B7" i="6" s="1"/>
  <c r="B24" i="6" l="1"/>
  <c r="B23" i="6" s="1"/>
  <c r="B16" i="6"/>
  <c r="B15" i="6" s="1"/>
  <c r="B9" i="6"/>
  <c r="B8" i="6" s="1"/>
  <c r="B27" i="5"/>
  <c r="B27" i="6" l="1"/>
  <c r="B27" i="1"/>
</calcChain>
</file>

<file path=xl/sharedStrings.xml><?xml version="1.0" encoding="utf-8"?>
<sst xmlns="http://schemas.openxmlformats.org/spreadsheetml/2006/main" count="116" uniqueCount="36">
  <si>
    <t>Le plafond sécurité sociale (PSS) s'élève à :</t>
  </si>
  <si>
    <t>Chaque mois, la tranche A s'élève à une fois le PSS. Ce qui n'est pas utilisé sur le mois en cours est conservé pour les mois suivants si besoin et ce qui excède 3218 glisse en tranche B.</t>
  </si>
  <si>
    <t>Chaque mois, la tranche B s'élève à 4 fois le PSS. Ce qui n'est pas utilisé sur le mois en cours est conservé pour les mois suivants si besoin et ce qui excède 4 PSS glisse en tranche C.</t>
  </si>
  <si>
    <t>Chaque mois, la tranche C s'élève à 8 fois le PSS. La tranche C est plafonnée à 8 PSS même si les salaires sont plus élevés.</t>
  </si>
  <si>
    <t>D'un mois sur l'autre, il peut y avoir glissement d'une tranche à l'autre en fonction des plafonds théoriques cumulés.</t>
  </si>
  <si>
    <t>SALAIRE</t>
  </si>
  <si>
    <t>mois</t>
  </si>
  <si>
    <t>cumul année</t>
  </si>
  <si>
    <t>TRANCHE A</t>
  </si>
  <si>
    <t>plafond cumulé</t>
  </si>
  <si>
    <t>Utilisé mois</t>
  </si>
  <si>
    <t>TRANCHE B</t>
  </si>
  <si>
    <t>TRANCHE C</t>
  </si>
  <si>
    <t>J'essaie de mettre au point un système de calcul par onglet (un onglet par mois et une colonne par agent), cf onglets suivants</t>
  </si>
  <si>
    <t>PSS :</t>
  </si>
  <si>
    <t>CONTRÔLE</t>
  </si>
  <si>
    <t>Comment calculer la régularisation progressive des tranches sur les salaires (base des cotisations) sachant que :</t>
  </si>
  <si>
    <t>Pouvez-vous m'aider à rédiger les formules ? Merci</t>
  </si>
  <si>
    <t>NB MOIS :</t>
  </si>
  <si>
    <t>salaire - tranche A</t>
  </si>
  <si>
    <t>Utilisé mois m-1</t>
  </si>
  <si>
    <t>utilisé du mois précédent : rien en janvier ; ou plus tard : de décembre An-1 ? B7 est utilisé en B8</t>
  </si>
  <si>
    <t>utilisé du mois précédent : rien en janvier ; ou plus tard : de décembre An-1 ? B14 est utilisé en B15</t>
  </si>
  <si>
    <t>utilisé du mois précédent : rien en janvier ; ou plus tard : de décembre An-1 ? B22 est utilisé en B23</t>
  </si>
  <si>
    <t>résultat de =B3-B6 : toujours calculé, mais non affiché si &lt;= à 0 (voir format cellule) ; B13 est utilisé en B16 et B24</t>
  </si>
  <si>
    <t>Rien en janvier</t>
  </si>
  <si>
    <t>attendu 0</t>
  </si>
  <si>
    <t>attendu</t>
  </si>
  <si>
    <t>sb</t>
  </si>
  <si>
    <t>a</t>
  </si>
  <si>
    <t>reste</t>
  </si>
  <si>
    <t>b</t>
  </si>
  <si>
    <t xml:space="preserve"> (9524+3348)</t>
  </si>
  <si>
    <t>attendu 4431</t>
  </si>
  <si>
    <t xml:space="preserve"> (7779-3348)</t>
  </si>
  <si>
    <t>attendu -3348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</si>
</sst>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3" fontId="0" fillId="0" borderId="0" xfId="0" applyNumberFormat="1"/>
    <xf numFmtId="0" fontId="2" fillId="0" borderId="0" xfId="0" applyFont="1"/>
    <xf numFmtId="0" fontId="0" fillId="0" borderId="0" xfId="0" applyFill="1"/>
    <xf numFmtId="164" fontId="0" fillId="0" borderId="0" xfId="0" applyNumberFormat="1"/>
    <xf numFmtId="164" fontId="0" fillId="0" borderId="0" xfId="0" applyNumberFormat="1" applyFill="1"/>
    <xf numFmtId="0" fontId="0" fillId="2" borderId="0" xfId="0" applyFill="1"/>
    <xf numFmtId="164" fontId="0" fillId="2" borderId="0" xfId="0" applyNumberFormat="1" applyFill="1"/>
    <xf numFmtId="3" fontId="0" fillId="2" borderId="0" xfId="0" applyNumberFormat="1" applyFill="1"/>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19"/>
    </sheetView>
  </sheetViews>
  <sheetFormatPr baseColWidth="10" defaultRowHeight="15" x14ac:dyDescent="0.25"/>
  <cols>
    <col min="1" max="1" width="116.42578125" customWidth="1"/>
  </cols>
  <sheetData>
    <row r="1" spans="1:5" x14ac:dyDescent="0.25">
      <c r="A1" t="s">
        <v>16</v>
      </c>
    </row>
    <row r="4" spans="1:5" x14ac:dyDescent="0.25">
      <c r="A4" t="s">
        <v>0</v>
      </c>
      <c r="E4" s="2">
        <v>3218</v>
      </c>
    </row>
    <row r="6" spans="1:5" x14ac:dyDescent="0.25">
      <c r="A6" t="s">
        <v>1</v>
      </c>
    </row>
    <row r="8" spans="1:5" x14ac:dyDescent="0.25">
      <c r="A8" t="s">
        <v>2</v>
      </c>
    </row>
    <row r="10" spans="1:5" x14ac:dyDescent="0.25">
      <c r="A10" t="s">
        <v>3</v>
      </c>
    </row>
    <row r="13" spans="1:5" x14ac:dyDescent="0.25">
      <c r="A13" t="s">
        <v>4</v>
      </c>
    </row>
    <row r="16" spans="1:5" x14ac:dyDescent="0.25">
      <c r="A16" t="s">
        <v>13</v>
      </c>
    </row>
    <row r="19" spans="1:1" x14ac:dyDescent="0.25">
      <c r="A19"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workbookViewId="0">
      <selection activeCell="D31" sqref="D31"/>
    </sheetView>
  </sheetViews>
  <sheetFormatPr baseColWidth="10" defaultRowHeight="15" x14ac:dyDescent="0.25"/>
  <cols>
    <col min="1" max="1" width="18" customWidth="1"/>
    <col min="4" max="4" width="11.5703125" customWidth="1"/>
  </cols>
  <sheetData>
    <row r="1" spans="1:15" x14ac:dyDescent="0.25">
      <c r="A1" s="1" t="s">
        <v>5</v>
      </c>
      <c r="E1" t="s">
        <v>14</v>
      </c>
      <c r="F1" s="2">
        <v>3218</v>
      </c>
    </row>
    <row r="2" spans="1:15" x14ac:dyDescent="0.25">
      <c r="A2" t="s">
        <v>6</v>
      </c>
      <c r="B2" s="2">
        <v>6832</v>
      </c>
      <c r="E2" t="s">
        <v>18</v>
      </c>
      <c r="F2">
        <v>1</v>
      </c>
    </row>
    <row r="3" spans="1:15" x14ac:dyDescent="0.25">
      <c r="A3" t="s">
        <v>7</v>
      </c>
      <c r="B3" s="2">
        <f>B2</f>
        <v>6832</v>
      </c>
    </row>
    <row r="5" spans="1:15" x14ac:dyDescent="0.25">
      <c r="A5" s="1" t="s">
        <v>8</v>
      </c>
    </row>
    <row r="6" spans="1:15" x14ac:dyDescent="0.25">
      <c r="A6" t="s">
        <v>9</v>
      </c>
      <c r="B6" s="2">
        <f>F1</f>
        <v>3218</v>
      </c>
    </row>
    <row r="7" spans="1:15" x14ac:dyDescent="0.25">
      <c r="A7" t="s">
        <v>20</v>
      </c>
      <c r="B7" s="2"/>
      <c r="E7" s="3" t="s">
        <v>21</v>
      </c>
      <c r="M7" s="7" t="s">
        <v>25</v>
      </c>
      <c r="N7" s="7"/>
    </row>
    <row r="8" spans="1:15" x14ac:dyDescent="0.25">
      <c r="A8" t="s">
        <v>10</v>
      </c>
      <c r="B8" s="2">
        <f>IF(B9&gt;B7,B9-B7,0)</f>
        <v>3218</v>
      </c>
    </row>
    <row r="9" spans="1:15" x14ac:dyDescent="0.25">
      <c r="A9" t="s">
        <v>7</v>
      </c>
      <c r="B9" s="2">
        <f>MIN(B3:B6)</f>
        <v>3218</v>
      </c>
    </row>
    <row r="11" spans="1:15" x14ac:dyDescent="0.25">
      <c r="A11" s="1" t="s">
        <v>11</v>
      </c>
    </row>
    <row r="12" spans="1:15" x14ac:dyDescent="0.25">
      <c r="A12" t="s">
        <v>9</v>
      </c>
      <c r="B12" s="2">
        <f>4*B6</f>
        <v>12872</v>
      </c>
    </row>
    <row r="13" spans="1:15" x14ac:dyDescent="0.25">
      <c r="A13" t="s">
        <v>19</v>
      </c>
      <c r="B13" s="5">
        <f>B3-B6</f>
        <v>3614</v>
      </c>
      <c r="E13" s="3" t="s">
        <v>24</v>
      </c>
      <c r="N13" s="7" t="s">
        <v>25</v>
      </c>
      <c r="O13" s="7"/>
    </row>
    <row r="14" spans="1:15" x14ac:dyDescent="0.25">
      <c r="A14" t="s">
        <v>20</v>
      </c>
      <c r="B14" s="5"/>
      <c r="E14" s="3" t="s">
        <v>22</v>
      </c>
    </row>
    <row r="15" spans="1:15" x14ac:dyDescent="0.25">
      <c r="A15" t="s">
        <v>10</v>
      </c>
      <c r="B15" s="6">
        <f>IF(B16&gt;B14,B16-B14,0)</f>
        <v>3614</v>
      </c>
      <c r="C15" s="4"/>
    </row>
    <row r="16" spans="1:15" x14ac:dyDescent="0.25">
      <c r="A16" t="s">
        <v>7</v>
      </c>
      <c r="B16" s="6">
        <f>IF(B13&gt;0,MIN(B13,B12),0)</f>
        <v>3614</v>
      </c>
    </row>
    <row r="20" spans="1:15" x14ac:dyDescent="0.25">
      <c r="A20" s="1" t="s">
        <v>12</v>
      </c>
    </row>
    <row r="21" spans="1:15" x14ac:dyDescent="0.25">
      <c r="A21" t="s">
        <v>9</v>
      </c>
      <c r="B21" s="2">
        <f>2*B12</f>
        <v>25744</v>
      </c>
    </row>
    <row r="22" spans="1:15" x14ac:dyDescent="0.25">
      <c r="A22" t="s">
        <v>20</v>
      </c>
      <c r="B22" s="5"/>
      <c r="E22" s="3" t="s">
        <v>23</v>
      </c>
      <c r="N22" s="7" t="s">
        <v>25</v>
      </c>
      <c r="O22" s="7"/>
    </row>
    <row r="23" spans="1:15" x14ac:dyDescent="0.25">
      <c r="A23" t="s">
        <v>10</v>
      </c>
      <c r="B23" s="5">
        <f>IF(B24&gt;B22,B24-B22,0)</f>
        <v>0</v>
      </c>
    </row>
    <row r="24" spans="1:15" x14ac:dyDescent="0.25">
      <c r="A24" t="s">
        <v>7</v>
      </c>
      <c r="B24" s="5">
        <f>IF(B13&gt;B12,MIN(B13-B12,B21),0)</f>
        <v>0</v>
      </c>
    </row>
    <row r="27" spans="1:15" x14ac:dyDescent="0.25">
      <c r="A27" t="s">
        <v>15</v>
      </c>
      <c r="B27" t="str">
        <f>IF(B9+B16+B24=B3,"OK","ERREUR")</f>
        <v>OK</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K25" sqref="K25"/>
    </sheetView>
  </sheetViews>
  <sheetFormatPr baseColWidth="10" defaultRowHeight="15" x14ac:dyDescent="0.25"/>
  <cols>
    <col min="1" max="1" width="18" customWidth="1"/>
    <col min="4" max="4" width="11.5703125" customWidth="1"/>
  </cols>
  <sheetData>
    <row r="1" spans="1:6" x14ac:dyDescent="0.25">
      <c r="A1" s="1" t="s">
        <v>5</v>
      </c>
      <c r="E1" t="s">
        <v>14</v>
      </c>
      <c r="F1" s="2">
        <v>3218</v>
      </c>
    </row>
    <row r="2" spans="1:6" x14ac:dyDescent="0.25">
      <c r="A2" t="s">
        <v>6</v>
      </c>
      <c r="B2" s="2">
        <v>23869.21</v>
      </c>
      <c r="E2" t="s">
        <v>18</v>
      </c>
      <c r="F2">
        <v>1</v>
      </c>
    </row>
    <row r="3" spans="1:6" x14ac:dyDescent="0.25">
      <c r="A3" t="s">
        <v>7</v>
      </c>
      <c r="B3" s="2">
        <f>B2</f>
        <v>23869.21</v>
      </c>
    </row>
    <row r="5" spans="1:6" x14ac:dyDescent="0.25">
      <c r="A5" s="1" t="s">
        <v>8</v>
      </c>
    </row>
    <row r="6" spans="1:6" x14ac:dyDescent="0.25">
      <c r="A6" t="s">
        <v>9</v>
      </c>
      <c r="B6" s="2">
        <f>F1</f>
        <v>3218</v>
      </c>
    </row>
    <row r="7" spans="1:6" x14ac:dyDescent="0.25">
      <c r="A7" t="s">
        <v>20</v>
      </c>
      <c r="B7" s="2"/>
    </row>
    <row r="8" spans="1:6" x14ac:dyDescent="0.25">
      <c r="A8" t="s">
        <v>10</v>
      </c>
      <c r="B8" s="2">
        <f>IF(B9&gt;B7,B9-B7,0)</f>
        <v>3218</v>
      </c>
    </row>
    <row r="9" spans="1:6" x14ac:dyDescent="0.25">
      <c r="A9" t="s">
        <v>7</v>
      </c>
      <c r="B9" s="2">
        <f>MIN(B3:B6)</f>
        <v>3218</v>
      </c>
    </row>
    <row r="11" spans="1:6" x14ac:dyDescent="0.25">
      <c r="A11" s="1" t="s">
        <v>11</v>
      </c>
    </row>
    <row r="12" spans="1:6" x14ac:dyDescent="0.25">
      <c r="A12" t="s">
        <v>9</v>
      </c>
      <c r="B12" s="2">
        <f>4*B6</f>
        <v>12872</v>
      </c>
    </row>
    <row r="13" spans="1:6" x14ac:dyDescent="0.25">
      <c r="A13" t="s">
        <v>19</v>
      </c>
      <c r="B13" s="5">
        <f>B3-B6</f>
        <v>20651.21</v>
      </c>
    </row>
    <row r="14" spans="1:6" x14ac:dyDescent="0.25">
      <c r="A14" t="s">
        <v>20</v>
      </c>
      <c r="B14" s="5"/>
    </row>
    <row r="15" spans="1:6" x14ac:dyDescent="0.25">
      <c r="A15" t="s">
        <v>10</v>
      </c>
      <c r="B15" s="6">
        <f>IF(B16&gt;B14,B16-B14,0)</f>
        <v>12872</v>
      </c>
      <c r="C15" s="4"/>
    </row>
    <row r="16" spans="1:6" x14ac:dyDescent="0.25">
      <c r="A16" t="s">
        <v>7</v>
      </c>
      <c r="B16" s="5">
        <f>IF(B13&gt;0,MIN(B13,B12),0)</f>
        <v>12872</v>
      </c>
    </row>
    <row r="20" spans="1:2" x14ac:dyDescent="0.25">
      <c r="A20" s="1" t="s">
        <v>12</v>
      </c>
    </row>
    <row r="21" spans="1:2" x14ac:dyDescent="0.25">
      <c r="A21" t="s">
        <v>9</v>
      </c>
      <c r="B21" s="2">
        <f>2*B12</f>
        <v>25744</v>
      </c>
    </row>
    <row r="22" spans="1:2" x14ac:dyDescent="0.25">
      <c r="A22" t="s">
        <v>20</v>
      </c>
      <c r="B22" s="6"/>
    </row>
    <row r="23" spans="1:2" x14ac:dyDescent="0.25">
      <c r="A23" t="s">
        <v>10</v>
      </c>
      <c r="B23" s="5">
        <f>IF(B24&gt;B22,B24-B22,0)</f>
        <v>7779.2099999999991</v>
      </c>
    </row>
    <row r="24" spans="1:2" x14ac:dyDescent="0.25">
      <c r="A24" t="s">
        <v>7</v>
      </c>
      <c r="B24" s="5">
        <f>IF(B13&gt;B12,MIN(B13-B12,B21),0)</f>
        <v>7779.2099999999991</v>
      </c>
    </row>
    <row r="27" spans="1:2" x14ac:dyDescent="0.25">
      <c r="A27" t="s">
        <v>15</v>
      </c>
      <c r="B27" t="str">
        <f>IF(B9+B16+B24=B3,"OK","ERREUR")</f>
        <v>OK</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election activeCell="J24" sqref="J24"/>
    </sheetView>
  </sheetViews>
  <sheetFormatPr baseColWidth="10" defaultRowHeight="15" x14ac:dyDescent="0.25"/>
  <cols>
    <col min="1" max="1" width="18" customWidth="1"/>
    <col min="4" max="4" width="12.42578125" bestFit="1" customWidth="1"/>
  </cols>
  <sheetData>
    <row r="1" spans="1:20" x14ac:dyDescent="0.25">
      <c r="A1" s="1" t="s">
        <v>5</v>
      </c>
      <c r="E1" t="s">
        <v>14</v>
      </c>
      <c r="F1" s="2">
        <v>3218</v>
      </c>
    </row>
    <row r="2" spans="1:20" x14ac:dyDescent="0.25">
      <c r="A2" t="s">
        <v>6</v>
      </c>
      <c r="B2" s="2">
        <v>4963</v>
      </c>
      <c r="E2" t="s">
        <v>18</v>
      </c>
      <c r="F2">
        <f>janvier!F2+1</f>
        <v>2</v>
      </c>
    </row>
    <row r="3" spans="1:20" x14ac:dyDescent="0.25">
      <c r="A3" t="s">
        <v>7</v>
      </c>
      <c r="B3" s="2">
        <f>janvier!B3+B2</f>
        <v>28832.21</v>
      </c>
      <c r="Q3" t="s">
        <v>28</v>
      </c>
      <c r="R3">
        <v>28832</v>
      </c>
    </row>
    <row r="4" spans="1:20" x14ac:dyDescent="0.25">
      <c r="Q4" t="s">
        <v>29</v>
      </c>
      <c r="R4">
        <v>6436</v>
      </c>
    </row>
    <row r="5" spans="1:20" x14ac:dyDescent="0.25">
      <c r="A5" s="1" t="s">
        <v>8</v>
      </c>
      <c r="Q5" t="s">
        <v>30</v>
      </c>
      <c r="R5">
        <f>R3-R4</f>
        <v>22396</v>
      </c>
    </row>
    <row r="6" spans="1:20" x14ac:dyDescent="0.25">
      <c r="A6" t="s">
        <v>9</v>
      </c>
      <c r="B6" s="2">
        <f>F2*F1</f>
        <v>6436</v>
      </c>
      <c r="Q6" t="s">
        <v>31</v>
      </c>
      <c r="R6">
        <v>12872</v>
      </c>
      <c r="T6">
        <f>25744-12872-9524</f>
        <v>3348</v>
      </c>
    </row>
    <row r="7" spans="1:20" x14ac:dyDescent="0.25">
      <c r="A7" t="s">
        <v>20</v>
      </c>
      <c r="B7" s="2">
        <f>janvier!B8</f>
        <v>3218</v>
      </c>
      <c r="Q7" t="s">
        <v>30</v>
      </c>
      <c r="R7">
        <f>R5-R6</f>
        <v>9524</v>
      </c>
    </row>
    <row r="8" spans="1:20" x14ac:dyDescent="0.25">
      <c r="A8" t="s">
        <v>10</v>
      </c>
      <c r="B8" s="2">
        <f>IF(B9&gt;B7,B9-B7,0)</f>
        <v>3218</v>
      </c>
    </row>
    <row r="9" spans="1:20" x14ac:dyDescent="0.25">
      <c r="A9" t="s">
        <v>7</v>
      </c>
      <c r="B9" s="2">
        <f>MIN(B3,B6)</f>
        <v>6436</v>
      </c>
    </row>
    <row r="11" spans="1:20" x14ac:dyDescent="0.25">
      <c r="A11" s="1" t="s">
        <v>11</v>
      </c>
    </row>
    <row r="12" spans="1:20" x14ac:dyDescent="0.25">
      <c r="A12" t="s">
        <v>9</v>
      </c>
      <c r="B12" s="2">
        <f>4*B6</f>
        <v>25744</v>
      </c>
    </row>
    <row r="13" spans="1:20" x14ac:dyDescent="0.25">
      <c r="A13" t="s">
        <v>19</v>
      </c>
      <c r="B13" s="5">
        <f>B3-B6</f>
        <v>22396.21</v>
      </c>
    </row>
    <row r="14" spans="1:20" x14ac:dyDescent="0.25">
      <c r="A14" t="s">
        <v>20</v>
      </c>
      <c r="B14" s="5">
        <f>janvier!B15</f>
        <v>12872</v>
      </c>
    </row>
    <row r="15" spans="1:20" x14ac:dyDescent="0.25">
      <c r="A15" t="s">
        <v>10</v>
      </c>
      <c r="B15" s="8">
        <f>IF(B16&gt;B14,B16-B14,0)</f>
        <v>9524.2099999999991</v>
      </c>
      <c r="D15" s="7" t="s">
        <v>27</v>
      </c>
      <c r="E15" s="9">
        <f>B15+3348</f>
        <v>12872.21</v>
      </c>
      <c r="F15" s="7" t="s">
        <v>32</v>
      </c>
    </row>
    <row r="16" spans="1:20" x14ac:dyDescent="0.25">
      <c r="A16" t="s">
        <v>7</v>
      </c>
      <c r="B16" s="5">
        <f>IF(B13&gt;0,MIN(B13,B12),0)</f>
        <v>22396.21</v>
      </c>
    </row>
    <row r="20" spans="1:5" x14ac:dyDescent="0.25">
      <c r="A20" s="1" t="s">
        <v>12</v>
      </c>
    </row>
    <row r="21" spans="1:5" x14ac:dyDescent="0.25">
      <c r="A21" t="s">
        <v>9</v>
      </c>
      <c r="B21" s="2">
        <f>2*B12</f>
        <v>51488</v>
      </c>
    </row>
    <row r="22" spans="1:5" x14ac:dyDescent="0.25">
      <c r="A22" t="s">
        <v>20</v>
      </c>
      <c r="B22" s="5">
        <f>janvier!B23</f>
        <v>7779.2099999999991</v>
      </c>
    </row>
    <row r="23" spans="1:5" x14ac:dyDescent="0.25">
      <c r="A23" t="s">
        <v>10</v>
      </c>
      <c r="B23" s="8">
        <v>-3348</v>
      </c>
      <c r="D23" s="7" t="s">
        <v>35</v>
      </c>
    </row>
    <row r="24" spans="1:5" x14ac:dyDescent="0.25">
      <c r="A24" t="s">
        <v>7</v>
      </c>
      <c r="B24" s="8">
        <f>IF(B13&gt;B12,MIN(B13-B12,B21),0)</f>
        <v>0</v>
      </c>
      <c r="D24" s="7" t="s">
        <v>33</v>
      </c>
      <c r="E24" s="7" t="s">
        <v>34</v>
      </c>
    </row>
    <row r="27" spans="1:5" x14ac:dyDescent="0.25">
      <c r="A27" t="s">
        <v>15</v>
      </c>
      <c r="B27" t="str">
        <f>IF(B9+B16+B24=B3,"OK","ERREUR")</f>
        <v>OK</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G27" sqref="G27"/>
    </sheetView>
  </sheetViews>
  <sheetFormatPr baseColWidth="10" defaultRowHeight="15" x14ac:dyDescent="0.25"/>
  <cols>
    <col min="1" max="1" width="18" customWidth="1"/>
  </cols>
  <sheetData>
    <row r="1" spans="1:19" x14ac:dyDescent="0.25">
      <c r="A1" s="1" t="s">
        <v>5</v>
      </c>
      <c r="E1" t="s">
        <v>14</v>
      </c>
      <c r="F1" s="2">
        <v>3218</v>
      </c>
    </row>
    <row r="2" spans="1:19" x14ac:dyDescent="0.25">
      <c r="A2" t="s">
        <v>6</v>
      </c>
      <c r="B2" s="2">
        <v>967.54</v>
      </c>
      <c r="E2" t="s">
        <v>18</v>
      </c>
      <c r="F2">
        <f>Février!F2+1</f>
        <v>3</v>
      </c>
    </row>
    <row r="3" spans="1:19" x14ac:dyDescent="0.25">
      <c r="A3" t="s">
        <v>7</v>
      </c>
      <c r="B3" s="2">
        <f>Février!B3+B2</f>
        <v>29799.75</v>
      </c>
    </row>
    <row r="5" spans="1:19" x14ac:dyDescent="0.25">
      <c r="A5" s="1" t="s">
        <v>8</v>
      </c>
      <c r="S5" s="2"/>
    </row>
    <row r="6" spans="1:19" x14ac:dyDescent="0.25">
      <c r="A6" t="s">
        <v>9</v>
      </c>
      <c r="B6" s="2">
        <f>F2*F1</f>
        <v>9654</v>
      </c>
      <c r="S6" s="2"/>
    </row>
    <row r="7" spans="1:19" x14ac:dyDescent="0.25">
      <c r="A7" t="s">
        <v>20</v>
      </c>
      <c r="B7" s="2">
        <f>Février!B8</f>
        <v>3218</v>
      </c>
    </row>
    <row r="8" spans="1:19" x14ac:dyDescent="0.25">
      <c r="A8" t="s">
        <v>10</v>
      </c>
      <c r="B8" s="2">
        <f>IF(B9&gt;B7,B9-B7,0)</f>
        <v>6436</v>
      </c>
    </row>
    <row r="9" spans="1:19" x14ac:dyDescent="0.25">
      <c r="A9" t="s">
        <v>7</v>
      </c>
      <c r="B9" s="2">
        <f>MIN(B3,B6)</f>
        <v>9654</v>
      </c>
    </row>
    <row r="11" spans="1:19" x14ac:dyDescent="0.25">
      <c r="A11" s="1" t="s">
        <v>11</v>
      </c>
    </row>
    <row r="12" spans="1:19" x14ac:dyDescent="0.25">
      <c r="A12" t="s">
        <v>9</v>
      </c>
      <c r="B12" s="2">
        <f>4*B6</f>
        <v>38616</v>
      </c>
    </row>
    <row r="13" spans="1:19" x14ac:dyDescent="0.25">
      <c r="A13" t="s">
        <v>19</v>
      </c>
      <c r="B13" s="5">
        <f>B3-B6</f>
        <v>20145.75</v>
      </c>
    </row>
    <row r="14" spans="1:19" x14ac:dyDescent="0.25">
      <c r="A14" t="s">
        <v>20</v>
      </c>
      <c r="B14" s="5">
        <f>Février!B15</f>
        <v>9524.2099999999991</v>
      </c>
    </row>
    <row r="15" spans="1:19" x14ac:dyDescent="0.25">
      <c r="A15" t="s">
        <v>10</v>
      </c>
      <c r="B15" s="5">
        <f>IF(B16&gt;B14,B16-B14,0)</f>
        <v>10621.54</v>
      </c>
    </row>
    <row r="16" spans="1:19" x14ac:dyDescent="0.25">
      <c r="A16" t="s">
        <v>7</v>
      </c>
      <c r="B16" s="5">
        <f>IF(B13&gt;0,MIN(B13,B12),0)</f>
        <v>20145.75</v>
      </c>
    </row>
    <row r="20" spans="1:4" x14ac:dyDescent="0.25">
      <c r="A20" s="1" t="s">
        <v>12</v>
      </c>
    </row>
    <row r="21" spans="1:4" x14ac:dyDescent="0.25">
      <c r="A21" t="s">
        <v>9</v>
      </c>
      <c r="B21" s="2">
        <f>2*B12</f>
        <v>77232</v>
      </c>
    </row>
    <row r="22" spans="1:4" x14ac:dyDescent="0.25">
      <c r="A22" t="s">
        <v>20</v>
      </c>
      <c r="B22" s="8">
        <f>Février!B23</f>
        <v>-3348</v>
      </c>
      <c r="D22" s="7" t="s">
        <v>35</v>
      </c>
    </row>
    <row r="23" spans="1:4" x14ac:dyDescent="0.25">
      <c r="A23" t="s">
        <v>10</v>
      </c>
      <c r="B23" s="8">
        <f>IF(B24&gt;B22,B24-B22,0)</f>
        <v>3348</v>
      </c>
      <c r="D23" s="7" t="s">
        <v>26</v>
      </c>
    </row>
    <row r="24" spans="1:4" x14ac:dyDescent="0.25">
      <c r="A24" t="s">
        <v>7</v>
      </c>
      <c r="B24" s="8">
        <f>IF(B13&gt;B12,MIN(B13-B12,B21),0)</f>
        <v>0</v>
      </c>
      <c r="D24" s="7" t="s">
        <v>33</v>
      </c>
    </row>
    <row r="27" spans="1:4" x14ac:dyDescent="0.25">
      <c r="A27" t="s">
        <v>15</v>
      </c>
      <c r="B27" t="str">
        <f>IF(B9+B16+B24=B3,"OK","ERREUR")</f>
        <v>OK</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Données</vt:lpstr>
      <vt:lpstr>Janvier CAS 1</vt:lpstr>
      <vt:lpstr>janvier</vt:lpstr>
      <vt:lpstr>Février</vt:lpstr>
      <vt:lpstr>Mars</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igardien</dc:creator>
  <cp:lastModifiedBy>igardien</cp:lastModifiedBy>
  <dcterms:created xsi:type="dcterms:W3CDTF">2016-12-05T14:49:17Z</dcterms:created>
  <dcterms:modified xsi:type="dcterms:W3CDTF">2016-12-13T18:15:29Z</dcterms:modified>
</cp:coreProperties>
</file>