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uy\Documents\"/>
    </mc:Choice>
  </mc:AlternateContent>
  <bookViews>
    <workbookView xWindow="0" yWindow="0" windowWidth="11424" windowHeight="9348" activeTab="1"/>
  </bookViews>
  <sheets>
    <sheet name="Inventaire produits chimiques" sheetId="5" r:id="rId1"/>
    <sheet name="Grille (CH, CS, GO, PP)" sheetId="1" r:id="rId2"/>
    <sheet name="Grille (ND, OG, PI, TN)" sheetId="7" r:id="rId3"/>
    <sheet name="Cotation" sheetId="3" r:id="rId4"/>
    <sheet name="Feuil1" sheetId="6" r:id="rId5"/>
  </sheets>
  <definedNames>
    <definedName name="_xlnm._FilterDatabase" localSheetId="1" hidden="1">'Grille (CH, CS, GO, PP)'!$A$1:$AQ$7</definedName>
    <definedName name="_xlnm._FilterDatabase" localSheetId="2" hidden="1">'Grille (ND, OG, PI, TN)'!$A$1:$AP$7</definedName>
  </definedNames>
  <calcPr calcId="152511"/>
</workbook>
</file>

<file path=xl/calcChain.xml><?xml version="1.0" encoding="utf-8"?>
<calcChain xmlns="http://schemas.openxmlformats.org/spreadsheetml/2006/main">
  <c r="W7" i="1" l="1"/>
  <c r="X7" i="1"/>
  <c r="Y7" i="1"/>
  <c r="W8" i="1"/>
  <c r="X8" i="1"/>
  <c r="Y8" i="1" s="1"/>
  <c r="W9" i="1"/>
  <c r="Y9" i="1" s="1"/>
  <c r="X9" i="1"/>
  <c r="W10" i="1"/>
  <c r="X10" i="1"/>
  <c r="Y10" i="1" s="1"/>
  <c r="W11" i="1"/>
  <c r="X11" i="1"/>
  <c r="Y11" i="1"/>
  <c r="W12" i="1"/>
  <c r="X12" i="1"/>
  <c r="Y12" i="1" s="1"/>
  <c r="W13" i="1"/>
  <c r="Y13" i="1" s="1"/>
  <c r="X13" i="1"/>
  <c r="W14" i="1"/>
  <c r="X14" i="1"/>
  <c r="Y14" i="1" s="1"/>
  <c r="W15" i="1"/>
  <c r="X15" i="1"/>
  <c r="Y15" i="1"/>
  <c r="W16" i="1"/>
  <c r="X16" i="1"/>
  <c r="Y16" i="1" s="1"/>
  <c r="W17" i="1"/>
  <c r="Y17" i="1" s="1"/>
  <c r="X17" i="1"/>
  <c r="W18" i="1"/>
  <c r="X18" i="1"/>
  <c r="Y18" i="1" s="1"/>
  <c r="W19" i="1"/>
  <c r="X19" i="1"/>
  <c r="Y19" i="1"/>
  <c r="Y6" i="1"/>
  <c r="X6" i="1"/>
  <c r="W6" i="1"/>
  <c r="AM6" i="1" l="1"/>
  <c r="T7" i="1" l="1"/>
  <c r="T6" i="1"/>
  <c r="T19" i="1" l="1"/>
  <c r="T18" i="1"/>
  <c r="T17" i="1"/>
  <c r="T16" i="1"/>
  <c r="T15" i="1"/>
  <c r="T14" i="1"/>
  <c r="T13" i="1"/>
  <c r="T8" i="1"/>
  <c r="T9" i="1"/>
  <c r="T10" i="1"/>
  <c r="T11" i="1"/>
  <c r="T12" i="1"/>
  <c r="Z6" i="1" l="1"/>
  <c r="AE6" i="1" s="1"/>
  <c r="AI6" i="1" s="1"/>
  <c r="AJ6" i="1" s="1"/>
  <c r="AD6" i="7"/>
  <c r="AD7" i="7"/>
  <c r="AD8" i="7"/>
  <c r="AD9" i="7"/>
  <c r="AD10" i="7"/>
  <c r="AD11" i="7"/>
  <c r="AD12" i="7"/>
  <c r="Y6" i="7"/>
  <c r="Z18" i="1" l="1"/>
  <c r="AE18" i="1" s="1"/>
  <c r="Z15" i="1"/>
  <c r="AE15" i="1" s="1"/>
  <c r="AL12" i="7" l="1"/>
  <c r="AO12" i="7" s="1"/>
  <c r="AP12" i="7" s="1"/>
  <c r="AK12" i="7"/>
  <c r="AH12" i="7"/>
  <c r="AI12" i="7" s="1"/>
  <c r="Y12" i="7"/>
  <c r="AL11" i="7"/>
  <c r="AO11" i="7" s="1"/>
  <c r="AP11" i="7" s="1"/>
  <c r="AK11" i="7"/>
  <c r="AH11" i="7"/>
  <c r="AI11" i="7" s="1"/>
  <c r="Y11" i="7"/>
  <c r="AL10" i="7"/>
  <c r="AO10" i="7" s="1"/>
  <c r="AP10" i="7" s="1"/>
  <c r="AK10" i="7"/>
  <c r="AH10" i="7"/>
  <c r="AI10" i="7" s="1"/>
  <c r="Y10" i="7"/>
  <c r="AL9" i="7"/>
  <c r="AO9" i="7" s="1"/>
  <c r="AP9" i="7" s="1"/>
  <c r="AK9" i="7"/>
  <c r="AH9" i="7"/>
  <c r="AI9" i="7" s="1"/>
  <c r="Y9" i="7"/>
  <c r="AL8" i="7"/>
  <c r="AO8" i="7" s="1"/>
  <c r="AP8" i="7" s="1"/>
  <c r="AK8" i="7"/>
  <c r="AH8" i="7"/>
  <c r="AI8" i="7" s="1"/>
  <c r="Y8" i="7"/>
  <c r="AL7" i="7"/>
  <c r="AO7" i="7" s="1"/>
  <c r="AP7" i="7" s="1"/>
  <c r="AK7" i="7"/>
  <c r="AI7" i="7"/>
  <c r="AH7" i="7"/>
  <c r="Y7" i="7"/>
  <c r="AL6" i="7"/>
  <c r="AO6" i="7" s="1"/>
  <c r="AP6" i="7" s="1"/>
  <c r="AH6" i="7"/>
  <c r="AI6" i="7" s="1"/>
  <c r="AM7" i="1"/>
  <c r="AM8" i="1"/>
  <c r="AM9" i="1"/>
  <c r="AP9" i="1" s="1"/>
  <c r="AM10" i="1"/>
  <c r="AM11" i="1"/>
  <c r="AM12" i="1"/>
  <c r="AM13" i="1"/>
  <c r="AP13" i="1" s="1"/>
  <c r="AM14" i="1"/>
  <c r="AM15" i="1"/>
  <c r="AM16" i="1"/>
  <c r="AM17" i="1"/>
  <c r="AM18" i="1"/>
  <c r="AM19" i="1"/>
  <c r="AP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P18" i="1"/>
  <c r="AQ18" i="1" s="1"/>
  <c r="AI18" i="1"/>
  <c r="AJ18" i="1" s="1"/>
  <c r="Z19" i="1"/>
  <c r="AE19" i="1" s="1"/>
  <c r="Z7" i="1"/>
  <c r="AE7" i="1" s="1"/>
  <c r="Z8" i="1"/>
  <c r="AE8" i="1" s="1"/>
  <c r="Z9" i="1"/>
  <c r="AE9" i="1" s="1"/>
  <c r="Z10" i="1"/>
  <c r="AE10" i="1" s="1"/>
  <c r="Z11" i="1"/>
  <c r="AE11" i="1" s="1"/>
  <c r="Z12" i="1"/>
  <c r="AE12" i="1" s="1"/>
  <c r="Z13" i="1"/>
  <c r="AE13" i="1" s="1"/>
  <c r="Z14" i="1"/>
  <c r="AE14" i="1" s="1"/>
  <c r="Z16" i="1"/>
  <c r="AE16" i="1" s="1"/>
  <c r="Z17" i="1"/>
  <c r="AE17" i="1" s="1"/>
  <c r="AP7" i="1" l="1"/>
  <c r="AQ7" i="1" s="1"/>
  <c r="AP8" i="1"/>
  <c r="AQ8" i="1" s="1"/>
  <c r="AQ9" i="1"/>
  <c r="AP10" i="1"/>
  <c r="AQ10" i="1" s="1"/>
  <c r="AP11" i="1"/>
  <c r="AQ11" i="1" s="1"/>
  <c r="AP12" i="1"/>
  <c r="AQ12" i="1" s="1"/>
  <c r="AQ13" i="1"/>
  <c r="AP14" i="1"/>
  <c r="AQ14" i="1" s="1"/>
  <c r="AP15" i="1"/>
  <c r="AQ15" i="1" s="1"/>
  <c r="AP16" i="1"/>
  <c r="AQ16" i="1" s="1"/>
  <c r="AP17" i="1"/>
  <c r="AQ17" i="1" s="1"/>
  <c r="AP19" i="1"/>
  <c r="AQ19" i="1" s="1"/>
  <c r="AQ6" i="1"/>
  <c r="AI7" i="1"/>
  <c r="AJ7" i="1" s="1"/>
  <c r="AI8" i="1"/>
  <c r="AJ8" i="1" s="1"/>
  <c r="AI9" i="1"/>
  <c r="AJ9" i="1" s="1"/>
  <c r="AI10" i="1"/>
  <c r="AJ10" i="1" s="1"/>
  <c r="AI11" i="1"/>
  <c r="AJ11" i="1" s="1"/>
  <c r="AI12" i="1"/>
  <c r="AJ12" i="1" s="1"/>
  <c r="AI13" i="1"/>
  <c r="AJ13" i="1" s="1"/>
  <c r="AI14" i="1"/>
  <c r="AJ14" i="1" s="1"/>
  <c r="AI15" i="1"/>
  <c r="AJ15" i="1" s="1"/>
  <c r="AI16" i="1"/>
  <c r="AJ16" i="1" s="1"/>
  <c r="AI17" i="1"/>
  <c r="AJ17" i="1" s="1"/>
  <c r="AI19" i="1"/>
  <c r="AJ19" i="1" s="1"/>
</calcChain>
</file>

<file path=xl/comments1.xml><?xml version="1.0" encoding="utf-8"?>
<comments xmlns="http://schemas.openxmlformats.org/spreadsheetml/2006/main">
  <authors>
    <author>KACHETEL Ania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KACHETEL Ania:</t>
        </r>
        <r>
          <rPr>
            <sz val="9"/>
            <color indexed="81"/>
            <rFont val="Tahoma"/>
            <family val="2"/>
          </rPr>
          <t xml:space="preserve">
Quantité uniquement en quantité par principe 1L=1kg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KACHETEL Ania:</t>
        </r>
        <r>
          <rPr>
            <sz val="9"/>
            <color indexed="81"/>
            <rFont val="Tahoma"/>
            <family val="2"/>
          </rPr>
          <t xml:space="preserve">
En cas de risque CMR (1, 2 ou 3), le niveau de risque est systématiquement fort quelque soit la fréquence et la quantité utilisée</t>
        </r>
      </text>
    </comment>
  </commentList>
</comments>
</file>

<file path=xl/comments2.xml><?xml version="1.0" encoding="utf-8"?>
<comments xmlns="http://schemas.openxmlformats.org/spreadsheetml/2006/main">
  <authors>
    <author>KACHETEL Ania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KACHETEL Ania:</t>
        </r>
        <r>
          <rPr>
            <sz val="9"/>
            <color indexed="81"/>
            <rFont val="Tahoma"/>
            <family val="2"/>
          </rPr>
          <t xml:space="preserve">
Quantité uniquement en quantité par principe 1L=1kg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KACHETEL Ania:</t>
        </r>
        <r>
          <rPr>
            <sz val="9"/>
            <color indexed="81"/>
            <rFont val="Tahoma"/>
            <family val="2"/>
          </rPr>
          <t xml:space="preserve">
En cas de risque CMR (1, 2 ou 3), le niveau de risque est systématiquement fort quelque soit la fréquence et la quantité utilisée</t>
        </r>
      </text>
    </comment>
  </commentList>
</comments>
</file>

<file path=xl/sharedStrings.xml><?xml version="1.0" encoding="utf-8"?>
<sst xmlns="http://schemas.openxmlformats.org/spreadsheetml/2006/main" count="878" uniqueCount="374">
  <si>
    <t>Département</t>
  </si>
  <si>
    <t>VAL</t>
  </si>
  <si>
    <t>Unité de travail</t>
  </si>
  <si>
    <t>Nom commercial du produit</t>
  </si>
  <si>
    <t>Produit le plus utilisé</t>
  </si>
  <si>
    <t>Référence (n°case VAL,…)</t>
  </si>
  <si>
    <r>
      <t>VLEP
mg/m</t>
    </r>
    <r>
      <rPr>
        <b/>
        <vertAlign val="superscript"/>
        <sz val="9"/>
        <color theme="0"/>
        <rFont val="Parisine Office"/>
        <family val="2"/>
      </rPr>
      <t>3</t>
    </r>
  </si>
  <si>
    <t>Phrase de danger : H</t>
  </si>
  <si>
    <r>
      <t xml:space="preserve">Fiche de donnée de sécurité </t>
    </r>
    <r>
      <rPr>
        <b/>
        <i/>
        <sz val="11"/>
        <color theme="0"/>
        <rFont val="Parisine Office"/>
        <family val="2"/>
      </rPr>
      <t>(remplir au minimum une colonne)</t>
    </r>
  </si>
  <si>
    <t>Date</t>
  </si>
  <si>
    <t xml:space="preserve">Fréquence ou durée d'utilisation </t>
  </si>
  <si>
    <t xml:space="preserve">Quantité </t>
  </si>
  <si>
    <t>L ou kg/an</t>
  </si>
  <si>
    <t>unité</t>
  </si>
  <si>
    <t>CMR</t>
  </si>
  <si>
    <t>Danger</t>
  </si>
  <si>
    <t>Fréq.</t>
  </si>
  <si>
    <t>Quantité</t>
  </si>
  <si>
    <t>Expo</t>
  </si>
  <si>
    <t>Risque potentiel</t>
  </si>
  <si>
    <t>Aspect physique</t>
  </si>
  <si>
    <t>Si liquide : figure 1</t>
  </si>
  <si>
    <t>Procédé (figure 2)</t>
  </si>
  <si>
    <t>Protection (figure 3)</t>
  </si>
  <si>
    <t>Volatilité</t>
  </si>
  <si>
    <t>Procédé</t>
  </si>
  <si>
    <t xml:space="preserve">Protection </t>
  </si>
  <si>
    <t xml:space="preserve">coef risque inhalation </t>
  </si>
  <si>
    <t xml:space="preserve">Risque inhalation </t>
  </si>
  <si>
    <t>Fréquence</t>
  </si>
  <si>
    <t>Surface exposée</t>
  </si>
  <si>
    <t xml:space="preserve">Risque cutané </t>
  </si>
  <si>
    <t>Risque cutané</t>
  </si>
  <si>
    <t>ESSENCE F-5%</t>
  </si>
  <si>
    <t>64742-49-0</t>
  </si>
  <si>
    <t>FDS</t>
  </si>
  <si>
    <t>H225</t>
  </si>
  <si>
    <t>H304</t>
  </si>
  <si>
    <t>H411</t>
  </si>
  <si>
    <t>H336</t>
  </si>
  <si>
    <t xml:space="preserve">Alcool ménager - éthanol </t>
  </si>
  <si>
    <t>H319</t>
  </si>
  <si>
    <t>Classe</t>
  </si>
  <si>
    <t>VLEP</t>
  </si>
  <si>
    <t>min</t>
  </si>
  <si>
    <t>max</t>
  </si>
  <si>
    <t>&lt; 0,1 mg/m3</t>
  </si>
  <si>
    <t>&gt; 100 mg/m3</t>
  </si>
  <si>
    <t>Aucune</t>
  </si>
  <si>
    <t>Entre 0,1 et 1 mg/m3</t>
  </si>
  <si>
    <t>Entre 1 et 10 mg/m3</t>
  </si>
  <si>
    <t>Entre 10 et 100 mg/m3</t>
  </si>
  <si>
    <t>Classe de fréquence</t>
  </si>
  <si>
    <t>Utilisation</t>
  </si>
  <si>
    <t>Jour</t>
  </si>
  <si>
    <t>Semaine</t>
  </si>
  <si>
    <t>Mois</t>
  </si>
  <si>
    <t>Année</t>
  </si>
  <si>
    <t>0 plus utilisé &gt; 1 an</t>
  </si>
  <si>
    <t>1 Très occasionnelle</t>
  </si>
  <si>
    <t>&lt; 5 min</t>
  </si>
  <si>
    <t>&lt; 30 min</t>
  </si>
  <si>
    <t>&lt; 2 h</t>
  </si>
  <si>
    <t>&lt; 1 jr</t>
  </si>
  <si>
    <t>2 Occasionnelle</t>
  </si>
  <si>
    <t>5 - 30 min</t>
  </si>
  <si>
    <t>30 min - 2 h</t>
  </si>
  <si>
    <t>2 h - 1 jr</t>
  </si>
  <si>
    <t>1 - 5 jrs</t>
  </si>
  <si>
    <t>3 Intermitente</t>
  </si>
  <si>
    <t>2 - 8 h</t>
  </si>
  <si>
    <t>1 - 6 jrs</t>
  </si>
  <si>
    <t>5 jrs - 2 mois</t>
  </si>
  <si>
    <t>4 Fréquente</t>
  </si>
  <si>
    <t>2 - 6 h</t>
  </si>
  <si>
    <t>1 - 3 jrs</t>
  </si>
  <si>
    <t>6 - 15 jrs</t>
  </si>
  <si>
    <t>2 - 5 mois</t>
  </si>
  <si>
    <t>5 Permanente</t>
  </si>
  <si>
    <t>Classe de quantité</t>
  </si>
  <si>
    <t>&lt; 1%</t>
  </si>
  <si>
    <t>Entre 1% et 5 %</t>
  </si>
  <si>
    <t>Entre 5% et 12 %</t>
  </si>
  <si>
    <t>Entre 12 % et 33 %</t>
  </si>
  <si>
    <t>&gt; 33 %</t>
  </si>
  <si>
    <t>Exposition potentielle</t>
  </si>
  <si>
    <t>Risque potentielle</t>
  </si>
  <si>
    <t>Classe de danger</t>
  </si>
  <si>
    <t>Classe d'exposition potentielle</t>
  </si>
  <si>
    <t>Priorité</t>
  </si>
  <si>
    <t>Score HPR</t>
  </si>
  <si>
    <t>&gt;= 10000</t>
  </si>
  <si>
    <t>Forte</t>
  </si>
  <si>
    <t>Priorité 1 :</t>
  </si>
  <si>
    <t>Risque probablement très élevé nécessitant des mesures correctives immédiates</t>
  </si>
  <si>
    <t>100 - 10000</t>
  </si>
  <si>
    <t>Moyenne</t>
  </si>
  <si>
    <t>Priorité 2 :</t>
  </si>
  <si>
    <t>Risque modéré nécessitant probablement la mise en place de mesures correctives</t>
  </si>
  <si>
    <t>&lt; 100</t>
  </si>
  <si>
    <t>Faible</t>
  </si>
  <si>
    <t>Priorité 3 :</t>
  </si>
  <si>
    <t>Risque à priori faible et ne nécessitant pas de modification</t>
  </si>
  <si>
    <t>Risque inhalation</t>
  </si>
  <si>
    <t>Gazeux</t>
  </si>
  <si>
    <t>Liquide</t>
  </si>
  <si>
    <t>Solide : granulé, pastille, pâte</t>
  </si>
  <si>
    <t>Solide : poudre fine (ex : sucre en poudre)</t>
  </si>
  <si>
    <t>Solide : poudre très fine (ex : sucre glace)</t>
  </si>
  <si>
    <t>Classe de volatilité</t>
  </si>
  <si>
    <t>Classe 1</t>
  </si>
  <si>
    <t>Classe 2</t>
  </si>
  <si>
    <t>Classe 3</t>
  </si>
  <si>
    <t>Semi ouvert</t>
  </si>
  <si>
    <t>Captage enveloppant</t>
  </si>
  <si>
    <t xml:space="preserve">Fente d'aspiration </t>
  </si>
  <si>
    <t>Petite cabine ventilée</t>
  </si>
  <si>
    <t>Ventilation générale</t>
  </si>
  <si>
    <t>1 main</t>
  </si>
  <si>
    <t>2 mains + avant bras ou 1 bras complet</t>
  </si>
  <si>
    <t>2 mains ou 1 main + avant bras</t>
  </si>
  <si>
    <t>Membres supérieurs + torse et/ou bassin et/ou jambes</t>
  </si>
  <si>
    <t>Acétone (dégraissant)</t>
  </si>
  <si>
    <t>kg / an</t>
  </si>
  <si>
    <t>67-64-1</t>
  </si>
  <si>
    <t>L / an</t>
  </si>
  <si>
    <t xml:space="preserve">L / an </t>
  </si>
  <si>
    <t>Castrol GTX 10W-40 A3/B4</t>
  </si>
  <si>
    <t xml:space="preserve">Nom du fabricant </t>
  </si>
  <si>
    <t xml:space="preserve">Quantité restante </t>
  </si>
  <si>
    <t>Chimie charbonneux</t>
  </si>
  <si>
    <t>1 L</t>
  </si>
  <si>
    <t>400 mL</t>
  </si>
  <si>
    <t xml:space="preserve">Référence </t>
  </si>
  <si>
    <t>920.750.0</t>
  </si>
  <si>
    <t>*0204</t>
  </si>
  <si>
    <t>Castrol GTX</t>
  </si>
  <si>
    <t>VWR</t>
  </si>
  <si>
    <t>20063.296</t>
  </si>
  <si>
    <t>Date d'ouverture</t>
  </si>
  <si>
    <t xml:space="preserve">Date de péremption </t>
  </si>
  <si>
    <t>10/2018
01/07/2020</t>
  </si>
  <si>
    <t>700 mL
1 L</t>
  </si>
  <si>
    <t xml:space="preserve">Inventaire des produits chimiques - Pôle Electrique </t>
  </si>
  <si>
    <t xml:space="preserve">Unité </t>
  </si>
  <si>
    <t>LEM</t>
  </si>
  <si>
    <t>GS 80</t>
  </si>
  <si>
    <t>Fuchs</t>
  </si>
  <si>
    <t>LGMT 2/0.2</t>
  </si>
  <si>
    <t>SKF</t>
  </si>
  <si>
    <t>Total</t>
  </si>
  <si>
    <t>100 mL</t>
  </si>
  <si>
    <t>Activa 5w-30</t>
  </si>
  <si>
    <t>Liquide de refroidissement -30°C</t>
  </si>
  <si>
    <t>Fermatherm</t>
  </si>
  <si>
    <t>200 mL</t>
  </si>
  <si>
    <t>Huile IRM 901</t>
  </si>
  <si>
    <t>Huile IRM 902</t>
  </si>
  <si>
    <t>Huile IRM 903</t>
  </si>
  <si>
    <t>0427712/T</t>
  </si>
  <si>
    <t>091712/T</t>
  </si>
  <si>
    <t>102010/T</t>
  </si>
  <si>
    <t>Sunoco</t>
  </si>
  <si>
    <t>10 L</t>
  </si>
  <si>
    <t xml:space="preserve">F2 Spécial contact </t>
  </si>
  <si>
    <t xml:space="preserve">CRC Industries </t>
  </si>
  <si>
    <t>H222</t>
  </si>
  <si>
    <t>H229</t>
  </si>
  <si>
    <t>H315</t>
  </si>
  <si>
    <t>Super Dégrip'ront</t>
  </si>
  <si>
    <t>KF</t>
  </si>
  <si>
    <t>H223</t>
  </si>
  <si>
    <t>Mention de danger</t>
  </si>
  <si>
    <t>5 (en 8h)</t>
  </si>
  <si>
    <t xml:space="preserve">Aucune </t>
  </si>
  <si>
    <t xml:space="preserve">Attention </t>
  </si>
  <si>
    <t>L/an</t>
  </si>
  <si>
    <t xml:space="preserve">1 Très occasionnelle </t>
  </si>
  <si>
    <t>kg/an</t>
  </si>
  <si>
    <t xml:space="preserve">LGMT </t>
  </si>
  <si>
    <t>2/0.2</t>
  </si>
  <si>
    <t>5 L</t>
  </si>
  <si>
    <t>50 g</t>
  </si>
  <si>
    <t>500 g</t>
  </si>
  <si>
    <t>800 mL</t>
  </si>
  <si>
    <t>600 mL</t>
  </si>
  <si>
    <t>Graisse</t>
  </si>
  <si>
    <t>Aérosol</t>
  </si>
  <si>
    <t>Classe de pigtogramme</t>
  </si>
  <si>
    <t>Dégraissant séchage rapide</t>
  </si>
  <si>
    <t>H302</t>
  </si>
  <si>
    <t>H373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</si>
  <si>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</si>
  <si>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Dispersif</t>
  </si>
  <si>
    <t>Hotte</t>
  </si>
  <si>
    <t>Solide:granulé, pastille, pâte</t>
  </si>
  <si>
    <t>Ventillation générale</t>
  </si>
  <si>
    <t xml:space="preserve">coef risque cutané </t>
  </si>
  <si>
    <t xml:space="preserve">Laboratoire Essais et Mesures - Pôle Electrique (CH, CS, GO, PP) </t>
  </si>
  <si>
    <t xml:space="preserve"> </t>
  </si>
  <si>
    <t>Fiche de donnée de sécurité (remplir au minimum une colonne)</t>
  </si>
  <si>
    <t xml:space="preserve">Poste de travail </t>
  </si>
  <si>
    <t>ME16; ME17; ME42;ME99</t>
  </si>
  <si>
    <t>Nettoyage appareil</t>
  </si>
  <si>
    <t>Poste de travail</t>
  </si>
  <si>
    <t xml:space="preserve">Classe de danger </t>
  </si>
  <si>
    <r>
      <t>H200</t>
    </r>
    <r>
      <rPr>
        <sz val="11"/>
        <color theme="1"/>
        <rFont val="Calibri"/>
        <family val="2"/>
        <scheme val="minor"/>
      </rPr>
      <t xml:space="preserve"> </t>
    </r>
  </si>
  <si>
    <r>
      <t>H201</t>
    </r>
    <r>
      <rPr>
        <sz val="11"/>
        <color theme="1"/>
        <rFont val="Calibri"/>
        <family val="2"/>
        <scheme val="minor"/>
      </rPr>
      <t xml:space="preserve"> </t>
    </r>
  </si>
  <si>
    <r>
      <t>H202</t>
    </r>
    <r>
      <rPr>
        <sz val="11"/>
        <color theme="1"/>
        <rFont val="Calibri"/>
        <family val="2"/>
        <scheme val="minor"/>
      </rPr>
      <t xml:space="preserve"> </t>
    </r>
  </si>
  <si>
    <r>
      <t>H203</t>
    </r>
    <r>
      <rPr>
        <sz val="11"/>
        <color theme="1"/>
        <rFont val="Calibri"/>
        <family val="2"/>
        <scheme val="minor"/>
      </rPr>
      <t xml:space="preserve"> </t>
    </r>
  </si>
  <si>
    <r>
      <t>H204</t>
    </r>
    <r>
      <rPr>
        <sz val="11"/>
        <color theme="1"/>
        <rFont val="Calibri"/>
        <family val="2"/>
        <scheme val="minor"/>
      </rPr>
      <t xml:space="preserve"> </t>
    </r>
  </si>
  <si>
    <r>
      <t>H205</t>
    </r>
    <r>
      <rPr>
        <sz val="11"/>
        <color theme="1"/>
        <rFont val="Calibri"/>
        <family val="2"/>
        <scheme val="minor"/>
      </rPr>
      <t xml:space="preserve"> </t>
    </r>
  </si>
  <si>
    <r>
      <t>H220</t>
    </r>
    <r>
      <rPr>
        <sz val="11"/>
        <color theme="1"/>
        <rFont val="Calibri"/>
        <family val="2"/>
        <scheme val="minor"/>
      </rPr>
      <t xml:space="preserve"> </t>
    </r>
  </si>
  <si>
    <r>
      <t>H221</t>
    </r>
    <r>
      <rPr>
        <sz val="11"/>
        <color theme="1"/>
        <rFont val="Calibri"/>
        <family val="2"/>
        <scheme val="minor"/>
      </rPr>
      <t xml:space="preserve"> </t>
    </r>
  </si>
  <si>
    <r>
      <t>H222</t>
    </r>
    <r>
      <rPr>
        <sz val="11"/>
        <color theme="1"/>
        <rFont val="Calibri"/>
        <family val="2"/>
        <scheme val="minor"/>
      </rPr>
      <t xml:space="preserve"> </t>
    </r>
  </si>
  <si>
    <r>
      <t>H223</t>
    </r>
    <r>
      <rPr>
        <sz val="11"/>
        <color theme="1"/>
        <rFont val="Calibri"/>
        <family val="2"/>
        <scheme val="minor"/>
      </rPr>
      <t xml:space="preserve"> </t>
    </r>
  </si>
  <si>
    <r>
      <t>H224</t>
    </r>
    <r>
      <rPr>
        <sz val="11"/>
        <color theme="1"/>
        <rFont val="Calibri"/>
        <family val="2"/>
        <scheme val="minor"/>
      </rPr>
      <t xml:space="preserve"> </t>
    </r>
  </si>
  <si>
    <r>
      <t>H225</t>
    </r>
    <r>
      <rPr>
        <sz val="11"/>
        <color theme="1"/>
        <rFont val="Calibri"/>
        <family val="2"/>
        <scheme val="minor"/>
      </rPr>
      <t xml:space="preserve"> </t>
    </r>
  </si>
  <si>
    <r>
      <t>H226</t>
    </r>
    <r>
      <rPr>
        <sz val="11"/>
        <color theme="1"/>
        <rFont val="Calibri"/>
        <family val="2"/>
        <scheme val="minor"/>
      </rPr>
      <t xml:space="preserve"> </t>
    </r>
  </si>
  <si>
    <r>
      <t>H228</t>
    </r>
    <r>
      <rPr>
        <sz val="11"/>
        <color theme="1"/>
        <rFont val="Calibri"/>
        <family val="2"/>
        <scheme val="minor"/>
      </rPr>
      <t xml:space="preserve"> </t>
    </r>
  </si>
  <si>
    <r>
      <t>H240</t>
    </r>
    <r>
      <rPr>
        <sz val="11"/>
        <color theme="1"/>
        <rFont val="Calibri"/>
        <family val="2"/>
        <scheme val="minor"/>
      </rPr>
      <t xml:space="preserve"> </t>
    </r>
  </si>
  <si>
    <t>H241</t>
  </si>
  <si>
    <r>
      <t>H242</t>
    </r>
    <r>
      <rPr>
        <sz val="11"/>
        <color theme="1"/>
        <rFont val="Calibri"/>
        <family val="2"/>
        <scheme val="minor"/>
      </rPr>
      <t xml:space="preserve"> </t>
    </r>
  </si>
  <si>
    <r>
      <t>H250</t>
    </r>
    <r>
      <rPr>
        <sz val="11"/>
        <color theme="1"/>
        <rFont val="Calibri"/>
        <family val="2"/>
        <scheme val="minor"/>
      </rPr>
      <t xml:space="preserve"> </t>
    </r>
  </si>
  <si>
    <r>
      <t>H251</t>
    </r>
    <r>
      <rPr>
        <sz val="11"/>
        <color theme="1"/>
        <rFont val="Calibri"/>
        <family val="2"/>
        <scheme val="minor"/>
      </rPr>
      <t xml:space="preserve"> </t>
    </r>
  </si>
  <si>
    <r>
      <t>H252</t>
    </r>
    <r>
      <rPr>
        <sz val="11"/>
        <color theme="1"/>
        <rFont val="Calibri"/>
        <family val="2"/>
        <scheme val="minor"/>
      </rPr>
      <t xml:space="preserve"> </t>
    </r>
  </si>
  <si>
    <r>
      <t>H260</t>
    </r>
    <r>
      <rPr>
        <sz val="11"/>
        <color theme="1"/>
        <rFont val="Calibri"/>
        <family val="2"/>
        <scheme val="minor"/>
      </rPr>
      <t xml:space="preserve"> </t>
    </r>
  </si>
  <si>
    <t>H261</t>
  </si>
  <si>
    <r>
      <t>H270</t>
    </r>
    <r>
      <rPr>
        <sz val="11"/>
        <color theme="1"/>
        <rFont val="Calibri"/>
        <family val="2"/>
        <scheme val="minor"/>
      </rPr>
      <t xml:space="preserve"> </t>
    </r>
  </si>
  <si>
    <t>H271</t>
  </si>
  <si>
    <t xml:space="preserve">H272 </t>
  </si>
  <si>
    <r>
      <t>H280</t>
    </r>
    <r>
      <rPr>
        <sz val="11"/>
        <color theme="1"/>
        <rFont val="Calibri"/>
        <family val="2"/>
        <scheme val="minor"/>
      </rPr>
      <t xml:space="preserve"> </t>
    </r>
  </si>
  <si>
    <r>
      <t>H281</t>
    </r>
    <r>
      <rPr>
        <sz val="11"/>
        <color theme="1"/>
        <rFont val="Calibri"/>
        <family val="2"/>
        <scheme val="minor"/>
      </rPr>
      <t xml:space="preserve"> </t>
    </r>
  </si>
  <si>
    <r>
      <t>H290</t>
    </r>
    <r>
      <rPr>
        <sz val="11"/>
        <color theme="1"/>
        <rFont val="Calibri"/>
        <family val="2"/>
        <scheme val="minor"/>
      </rPr>
      <t xml:space="preserve"> </t>
    </r>
  </si>
  <si>
    <t>H300</t>
  </si>
  <si>
    <t>H301</t>
  </si>
  <si>
    <r>
      <t>H304</t>
    </r>
    <r>
      <rPr>
        <sz val="11"/>
        <color theme="1"/>
        <rFont val="Calibri"/>
        <family val="2"/>
        <scheme val="minor"/>
      </rPr>
      <t xml:space="preserve"> </t>
    </r>
  </si>
  <si>
    <t>H310</t>
  </si>
  <si>
    <r>
      <t>H311</t>
    </r>
    <r>
      <rPr>
        <sz val="11"/>
        <color theme="1"/>
        <rFont val="Calibri"/>
        <family val="2"/>
        <scheme val="minor"/>
      </rPr>
      <t xml:space="preserve"> </t>
    </r>
  </si>
  <si>
    <t>H312</t>
  </si>
  <si>
    <t xml:space="preserve">H315 </t>
  </si>
  <si>
    <r>
      <t>H317</t>
    </r>
    <r>
      <rPr>
        <sz val="11"/>
        <color theme="1"/>
        <rFont val="Calibri"/>
        <family val="2"/>
        <scheme val="minor"/>
      </rPr>
      <t xml:space="preserve"> </t>
    </r>
  </si>
  <si>
    <t>H318</t>
  </si>
  <si>
    <t xml:space="preserve">H319 </t>
  </si>
  <si>
    <t>H330</t>
  </si>
  <si>
    <r>
      <t>H331</t>
    </r>
    <r>
      <rPr>
        <sz val="11"/>
        <color theme="1"/>
        <rFont val="Calibri"/>
        <family val="2"/>
        <scheme val="minor"/>
      </rPr>
      <t xml:space="preserve"> </t>
    </r>
  </si>
  <si>
    <t xml:space="preserve">H332 </t>
  </si>
  <si>
    <t xml:space="preserve">H334 </t>
  </si>
  <si>
    <t>H335</t>
  </si>
  <si>
    <t xml:space="preserve">H336 </t>
  </si>
  <si>
    <r>
      <t xml:space="preserve">H340 </t>
    </r>
    <r>
      <rPr>
        <sz val="11"/>
        <color theme="1"/>
        <rFont val="Calibri"/>
        <family val="2"/>
        <scheme val="minor"/>
      </rPr>
      <t/>
    </r>
  </si>
  <si>
    <t>H341</t>
  </si>
  <si>
    <r>
      <t xml:space="preserve">H350 </t>
    </r>
    <r>
      <rPr>
        <sz val="11"/>
        <color theme="1"/>
        <rFont val="Calibri"/>
        <family val="2"/>
        <scheme val="minor"/>
      </rPr>
      <t/>
    </r>
  </si>
  <si>
    <r>
      <t>H351</t>
    </r>
    <r>
      <rPr>
        <sz val="11"/>
        <color theme="1"/>
        <rFont val="Calibri"/>
        <family val="2"/>
        <scheme val="minor"/>
      </rPr>
      <t xml:space="preserve"> </t>
    </r>
  </si>
  <si>
    <r>
      <t>H360</t>
    </r>
    <r>
      <rPr>
        <sz val="11"/>
        <color theme="1"/>
        <rFont val="Calibri"/>
        <family val="2"/>
        <scheme val="minor"/>
      </rPr>
      <t/>
    </r>
  </si>
  <si>
    <r>
      <t>H361</t>
    </r>
    <r>
      <rPr>
        <sz val="11"/>
        <color theme="1"/>
        <rFont val="Calibri"/>
        <family val="2"/>
        <scheme val="minor"/>
      </rPr>
      <t xml:space="preserve"> </t>
    </r>
  </si>
  <si>
    <r>
      <t>H362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</si>
  <si>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H370 </t>
    </r>
    <r>
      <rPr>
        <sz val="11"/>
        <color theme="1"/>
        <rFont val="Calibri"/>
        <family val="2"/>
        <scheme val="minor"/>
      </rPr>
      <t/>
    </r>
  </si>
  <si>
    <r>
      <t>H371</t>
    </r>
    <r>
      <rPr>
        <sz val="11"/>
        <color theme="1"/>
        <rFont val="Calibri"/>
        <family val="2"/>
        <scheme val="minor"/>
      </rPr>
      <t xml:space="preserve"> </t>
    </r>
  </si>
  <si>
    <r>
      <t>H400</t>
    </r>
    <r>
      <rPr>
        <sz val="11"/>
        <color theme="1"/>
        <rFont val="Calibri"/>
        <family val="2"/>
        <scheme val="minor"/>
      </rPr>
      <t xml:space="preserve"> </t>
    </r>
  </si>
  <si>
    <r>
      <t>H410</t>
    </r>
    <r>
      <rPr>
        <sz val="11"/>
        <color theme="1"/>
        <rFont val="Calibri"/>
        <family val="2"/>
        <scheme val="minor"/>
      </rPr>
      <t xml:space="preserve"> </t>
    </r>
  </si>
  <si>
    <r>
      <t>H411</t>
    </r>
    <r>
      <rPr>
        <sz val="11"/>
        <color theme="1"/>
        <rFont val="Calibri"/>
        <family val="2"/>
        <scheme val="minor"/>
      </rPr>
      <t xml:space="preserve"> </t>
    </r>
  </si>
  <si>
    <r>
      <t>H412</t>
    </r>
    <r>
      <rPr>
        <sz val="11"/>
        <color theme="1"/>
        <rFont val="Calibri"/>
        <family val="2"/>
        <scheme val="minor"/>
      </rPr>
      <t xml:space="preserve"> </t>
    </r>
  </si>
  <si>
    <r>
      <t>H413</t>
    </r>
    <r>
      <rPr>
        <sz val="11"/>
        <color theme="1"/>
        <rFont val="Calibri"/>
        <family val="2"/>
        <scheme val="minor"/>
      </rPr>
      <t xml:space="preserve"> </t>
    </r>
  </si>
  <si>
    <t xml:space="preserve"> Explosif instable.</t>
  </si>
  <si>
    <t xml:space="preserve"> Explosif; danger d'explosion en masse.</t>
  </si>
  <si>
    <t xml:space="preserve"> Explosif; danger sérieux de projection.</t>
  </si>
  <si>
    <t>Explosif; danger d'incendie, d'effet de souffle ou de projection.</t>
  </si>
  <si>
    <t xml:space="preserve"> Danger d'incendie ou de projection.</t>
  </si>
  <si>
    <t xml:space="preserve"> Danger d'explosion en masse en cas d'incendie.</t>
  </si>
  <si>
    <t xml:space="preserve"> Gaz extrêmement inflammable.</t>
  </si>
  <si>
    <t xml:space="preserve"> Gaz inflammable.</t>
  </si>
  <si>
    <t>Aérosol extrêmement inflammable.</t>
  </si>
  <si>
    <t xml:space="preserve"> Aérosol inflammable.</t>
  </si>
  <si>
    <t xml:space="preserve"> Liquide et vapeurs extrêmement inflammables.</t>
  </si>
  <si>
    <t>Liquide et vapeurs très inflammables.</t>
  </si>
  <si>
    <t xml:space="preserve"> Liquide et vapeurs inflammables.</t>
  </si>
  <si>
    <t xml:space="preserve"> Matière solide inflammable.</t>
  </si>
  <si>
    <t xml:space="preserve"> Peut exploser sous l'effet de la chaleur.</t>
  </si>
  <si>
    <t>Peut s'enflammer ou exploser sous l'effet de la chaleur.</t>
  </si>
  <si>
    <t xml:space="preserve"> Peut s'enflammer sous l'effet de la chaleur.</t>
  </si>
  <si>
    <t xml:space="preserve"> S'enflamme spontanément au contact de l'air.</t>
  </si>
  <si>
    <t xml:space="preserve"> Matière auto-échauffante; peut s'enflammer.</t>
  </si>
  <si>
    <t>Matière auto-échauffante en grandes quantités; peut s'enflammer.</t>
  </si>
  <si>
    <t>Dégage au contact de l'eau des gaz inflammables qui peuvent s'enflammer spontanément.</t>
  </si>
  <si>
    <t>Dégage au contact de l'eau des gaz inflammables.</t>
  </si>
  <si>
    <t xml:space="preserve"> Peut provoquer ou aggraver un incendie; comburant.</t>
  </si>
  <si>
    <t>Peut provoquer un incendie ou une explosion; comburant puissant.</t>
  </si>
  <si>
    <t xml:space="preserve"> Peut aggraver un incendie; comburant.</t>
  </si>
  <si>
    <t xml:space="preserve"> Contient un gaz sous pression; peut exploser sous l'effet de la chaleur.</t>
  </si>
  <si>
    <t>Contient un gaz réfrigéré; peut causer des brûlures ou blessures cryogéniques.</t>
  </si>
  <si>
    <t>Peut être corrosif pour les métaux.</t>
  </si>
  <si>
    <t xml:space="preserve"> Mortel en cas d'ingestion.</t>
  </si>
  <si>
    <t xml:space="preserve"> Toxique en cas d'ingestion.</t>
  </si>
  <si>
    <t xml:space="preserve"> Nocif en cas d'ingestion.</t>
  </si>
  <si>
    <t xml:space="preserve"> Peut être mortel en cas d'ingestion et de pénétration dans les voies respiratoires.</t>
  </si>
  <si>
    <t xml:space="preserve"> Mortel par contact cutané.</t>
  </si>
  <si>
    <t>Toxique par contact cutané.</t>
  </si>
  <si>
    <t>Nocif par contact cutané.</t>
  </si>
  <si>
    <t>Provoque des brûlures de la peau et des lésions oculaires graves.</t>
  </si>
  <si>
    <t xml:space="preserve"> Provoque une irritation cutanée.</t>
  </si>
  <si>
    <t xml:space="preserve"> Peut provoquer une allergie cutanée.</t>
  </si>
  <si>
    <t>Provoque des lésions oculaires graves.</t>
  </si>
  <si>
    <t>Provoque une sévére irritation des yeux.</t>
  </si>
  <si>
    <t xml:space="preserve"> Mortel par inhalation.</t>
  </si>
  <si>
    <t xml:space="preserve"> Toxique par inhalation.</t>
  </si>
  <si>
    <t>Nocif par inhalation.</t>
  </si>
  <si>
    <t>Peut provoquer des symptômes allergiques ou d'asthme ou des difficultés respiratoires par inhalation.</t>
  </si>
  <si>
    <t xml:space="preserve"> Peut irriter les voies respiratoires.</t>
  </si>
  <si>
    <t xml:space="preserve"> Peut provoquer somnolence ou vertiges.</t>
  </si>
  <si>
    <r>
      <rPr>
        <sz val="11"/>
        <color theme="1"/>
        <rFont val="Calibri"/>
        <family val="2"/>
        <scheme val="minor"/>
      </rPr>
      <t xml:space="preserve">Peut induire des anomalies génétiques </t>
    </r>
    <r>
      <rPr>
        <i/>
        <sz val="11"/>
        <color theme="1"/>
        <rFont val="Calibri"/>
        <family val="2"/>
        <scheme val="minor"/>
      </rPr>
      <t> </t>
    </r>
  </si>
  <si>
    <r>
      <rPr>
        <sz val="11"/>
        <color theme="1"/>
        <rFont val="Calibri"/>
        <family val="2"/>
        <scheme val="minor"/>
      </rPr>
      <t xml:space="preserve"> Susceptible d'induire des anomalies génétiques </t>
    </r>
    <r>
      <rPr>
        <i/>
        <sz val="11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.</t>
    </r>
    <r>
      <rPr>
        <i/>
        <sz val="11"/>
        <color theme="1"/>
        <rFont val="Calibri"/>
        <family val="2"/>
        <scheme val="minor"/>
      </rPr>
      <t> </t>
    </r>
  </si>
  <si>
    <r>
      <rPr>
        <sz val="11"/>
        <color theme="1"/>
        <rFont val="Calibri"/>
        <family val="2"/>
        <scheme val="minor"/>
      </rPr>
      <t xml:space="preserve"> Peut provoquer le cancer </t>
    </r>
    <r>
      <rPr>
        <i/>
        <sz val="11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.</t>
    </r>
    <r>
      <rPr>
        <i/>
        <sz val="11"/>
        <color theme="1"/>
        <rFont val="Calibri"/>
        <family val="2"/>
        <scheme val="minor"/>
      </rPr>
      <t> </t>
    </r>
  </si>
  <si>
    <r>
      <rPr>
        <sz val="11"/>
        <color theme="1"/>
        <rFont val="Calibri"/>
        <family val="2"/>
        <scheme val="minor"/>
      </rPr>
      <t xml:space="preserve"> Susceptible de provoquer le cancer </t>
    </r>
    <r>
      <rPr>
        <i/>
        <sz val="11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.</t>
    </r>
    <r>
      <rPr>
        <i/>
        <sz val="11"/>
        <color theme="1"/>
        <rFont val="Calibri"/>
        <family val="2"/>
        <scheme val="minor"/>
      </rPr>
      <t> </t>
    </r>
  </si>
  <si>
    <r>
      <rPr>
        <sz val="11"/>
        <color theme="1"/>
        <rFont val="Calibri"/>
        <family val="2"/>
        <scheme val="minor"/>
      </rPr>
      <t xml:space="preserve"> Peut nuire á la fertilité ou au foetus .</t>
    </r>
    <r>
      <rPr>
        <i/>
        <sz val="11"/>
        <color theme="1"/>
        <rFont val="Calibri"/>
        <family val="2"/>
        <scheme val="minor"/>
      </rPr>
      <t> </t>
    </r>
  </si>
  <si>
    <r>
      <rPr>
        <sz val="11"/>
        <color theme="1"/>
        <rFont val="Calibri"/>
        <family val="2"/>
        <scheme val="minor"/>
      </rPr>
      <t xml:space="preserve"> Susceptible de nuire á la fertilité ou au foetus .</t>
    </r>
    <r>
      <rPr>
        <i/>
        <sz val="11"/>
        <color theme="1"/>
        <rFont val="Calibri"/>
        <family val="2"/>
        <scheme val="minor"/>
      </rPr>
      <t> </t>
    </r>
  </si>
  <si>
    <t>Peut être nocif pour les bébés nourris au lait maternel.</t>
  </si>
  <si>
    <r>
      <rPr>
        <sz val="11"/>
        <color theme="1"/>
        <rFont val="Calibri"/>
        <family val="2"/>
        <scheme val="minor"/>
      </rPr>
      <t>Risque avéré d'effets graves pour les organes .</t>
    </r>
    <r>
      <rPr>
        <i/>
        <sz val="11"/>
        <color theme="1"/>
        <rFont val="Calibri"/>
        <family val="2"/>
        <scheme val="minor"/>
      </rPr>
      <t> </t>
    </r>
  </si>
  <si>
    <r>
      <rPr>
        <sz val="11"/>
        <color theme="1"/>
        <rFont val="Calibri"/>
        <family val="2"/>
        <scheme val="minor"/>
      </rPr>
      <t xml:space="preserve">Risque présumé d'effets graves pour les organes </t>
    </r>
    <r>
      <rPr>
        <i/>
        <sz val="11"/>
        <color theme="1"/>
        <rFont val="Calibri"/>
        <family val="2"/>
        <scheme val="minor"/>
      </rPr>
      <t>.</t>
    </r>
  </si>
  <si>
    <r>
      <rPr>
        <sz val="11"/>
        <color theme="1"/>
        <rFont val="Calibri"/>
        <family val="2"/>
        <scheme val="minor"/>
      </rPr>
      <t xml:space="preserve">Risque avéré d'effets graves pour les organes á la suite d'expositions répétées ou d'une exposition prolongée </t>
    </r>
    <r>
      <rPr>
        <i/>
        <sz val="11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.</t>
    </r>
    <r>
      <rPr>
        <i/>
        <sz val="11"/>
        <color theme="1"/>
        <rFont val="Calibri"/>
        <family val="2"/>
        <scheme val="minor"/>
      </rPr>
      <t> </t>
    </r>
  </si>
  <si>
    <r>
      <rPr>
        <sz val="11"/>
        <color theme="1"/>
        <rFont val="Calibri"/>
        <family val="2"/>
        <scheme val="minor"/>
      </rPr>
      <t xml:space="preserve">Risque présumé d'effets graves pour les organes </t>
    </r>
    <r>
      <rPr>
        <i/>
        <sz val="11"/>
        <color theme="1"/>
        <rFont val="Calibri"/>
        <family val="2"/>
        <scheme val="minor"/>
      </rPr>
      <t>á</t>
    </r>
    <r>
      <rPr>
        <sz val="11"/>
        <color theme="1"/>
        <rFont val="Calibri"/>
        <family val="2"/>
        <scheme val="minor"/>
      </rPr>
      <t xml:space="preserve"> la suite d'expositions répétées ou d'une exposition prolongée </t>
    </r>
    <r>
      <rPr>
        <i/>
        <sz val="11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.</t>
    </r>
    <r>
      <rPr>
        <i/>
        <sz val="11"/>
        <color theme="1"/>
        <rFont val="Calibri"/>
        <family val="2"/>
        <scheme val="minor"/>
      </rPr>
      <t> </t>
    </r>
  </si>
  <si>
    <t>Très toxique pour les organismes aquatiques.</t>
  </si>
  <si>
    <t>Très toxique pour les organismes aquatiques, entraîne des effets néfastes à long terme.</t>
  </si>
  <si>
    <t>Toxique pour les organismes aquatiques, entraîne des effets néfastes à long terme.</t>
  </si>
  <si>
    <t>Nocif pour les organismes aquatiques, entraîne des effets néfastes à long terme.</t>
  </si>
  <si>
    <t>Peut être nocif à long terme pour les organismes aquatiques.</t>
  </si>
  <si>
    <t>Mention d'avertissement</t>
  </si>
  <si>
    <t>Catégorie</t>
  </si>
  <si>
    <t>Catégorie 1</t>
  </si>
  <si>
    <t>Catégorie 2</t>
  </si>
  <si>
    <t>Instables</t>
  </si>
  <si>
    <t>Division 1.1</t>
  </si>
  <si>
    <t>Division 1.2</t>
  </si>
  <si>
    <t>Division 1.3</t>
  </si>
  <si>
    <t>Division 1.4</t>
  </si>
  <si>
    <t>Division 1.5</t>
  </si>
  <si>
    <t>Catégorie 3</t>
  </si>
  <si>
    <t>Catégorie 4</t>
  </si>
  <si>
    <t>H227</t>
  </si>
  <si>
    <t>Liquide combustible</t>
  </si>
  <si>
    <t>Type A</t>
  </si>
  <si>
    <t>Type B</t>
  </si>
  <si>
    <t>Type C et D</t>
  </si>
  <si>
    <t xml:space="preserve">Gaz comprimé, gaz liquéfié,  </t>
  </si>
  <si>
    <t>gaz liquéfié réfrigéré, gaz dissous</t>
  </si>
  <si>
    <t>Catégorie 1 et 2</t>
  </si>
  <si>
    <t>Catégorie 1A, 1B et 1C</t>
  </si>
  <si>
    <t>Catégorie 1 et sous catégoprie 1A et 1B</t>
  </si>
  <si>
    <t>Catégorie 1A et 1B</t>
  </si>
  <si>
    <t xml:space="preserve">Effet sur ou via l'alaitement </t>
  </si>
  <si>
    <t>H372</t>
  </si>
  <si>
    <t>H314</t>
  </si>
  <si>
    <t>CMR 1B</t>
  </si>
  <si>
    <t>CMR 2</t>
  </si>
  <si>
    <t xml:space="preserve">Phrase de risque </t>
  </si>
  <si>
    <t xml:space="preserve">SGH07 : Irritant </t>
  </si>
  <si>
    <t xml:space="preserve">phrases </t>
  </si>
  <si>
    <t>Pictogrammes</t>
  </si>
  <si>
    <t>classe de danger</t>
  </si>
  <si>
    <t>Absence</t>
  </si>
  <si>
    <t>aucune</t>
  </si>
  <si>
    <t>SGH07: Nocif</t>
  </si>
  <si>
    <t>H332</t>
  </si>
  <si>
    <t>H331</t>
  </si>
  <si>
    <t>H311</t>
  </si>
  <si>
    <t>H334</t>
  </si>
  <si>
    <t>H317</t>
  </si>
  <si>
    <t>H361</t>
  </si>
  <si>
    <t>SGH06 : Toxique</t>
  </si>
  <si>
    <t>H370</t>
  </si>
  <si>
    <t>H350</t>
  </si>
  <si>
    <t>H340</t>
  </si>
  <si>
    <t>SGH08 ou SGH06 : Très toxique</t>
  </si>
  <si>
    <t>Qi/Qmax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</si>
</sst>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Parisine Office"/>
      <family val="2"/>
    </font>
    <font>
      <b/>
      <sz val="11"/>
      <color theme="1"/>
      <name val="Parisine Office"/>
      <family val="2"/>
    </font>
    <font>
      <b/>
      <sz val="10"/>
      <color theme="0"/>
      <name val="Parisine Office"/>
      <family val="2"/>
    </font>
    <font>
      <b/>
      <sz val="9"/>
      <color theme="0"/>
      <name val="Parisine Office"/>
      <family val="2"/>
    </font>
    <font>
      <b/>
      <sz val="9.5"/>
      <color theme="0"/>
      <name val="Parisine Office"/>
      <family val="2"/>
    </font>
    <font>
      <sz val="9"/>
      <color theme="1"/>
      <name val="Parisine Office"/>
      <family val="2"/>
    </font>
    <font>
      <b/>
      <vertAlign val="superscript"/>
      <sz val="9"/>
      <color theme="0"/>
      <name val="Parisine Office"/>
      <family val="2"/>
    </font>
    <font>
      <b/>
      <i/>
      <sz val="11"/>
      <color theme="0"/>
      <name val="Parisine Office"/>
      <family val="2"/>
    </font>
    <font>
      <sz val="9"/>
      <color theme="0"/>
      <name val="Parisine Office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.5"/>
      <color theme="0"/>
      <name val="Parisine Office"/>
      <family val="2"/>
    </font>
    <font>
      <b/>
      <sz val="12"/>
      <color theme="1"/>
      <name val="Parisine Office"/>
      <family val="2"/>
    </font>
    <font>
      <b/>
      <sz val="12"/>
      <color theme="0"/>
      <name val="Parisine Office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i/>
      <sz val="14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color theme="10"/>
      <name val="Parisine Office"/>
      <family val="2"/>
    </font>
    <font>
      <b/>
      <sz val="9"/>
      <color rgb="FFFF0000"/>
      <name val="Parisine Office"/>
      <family val="2"/>
    </font>
    <font>
      <sz val="9"/>
      <name val="Parisine Office"/>
      <family val="2"/>
    </font>
    <font>
      <b/>
      <sz val="9"/>
      <name val="Parisine Office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9"/>
      <name val="Parisine Office"/>
      <family val="2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theme="0"/>
      </left>
      <right/>
      <top style="medium">
        <color rgb="FFFF0000"/>
      </top>
      <bottom/>
      <diagonal/>
    </border>
    <border>
      <left style="thin">
        <color theme="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theme="0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</borders>
  <cellStyleXfs count="5">
    <xf numFmtId="0" fontId="0" fillId="0" borderId="0"/>
    <xf numFmtId="0" fontId="17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Border="1"/>
    <xf numFmtId="0" fontId="7" fillId="0" borderId="1" xfId="0" applyFont="1" applyBorder="1"/>
    <xf numFmtId="0" fontId="15" fillId="3" borderId="14" xfId="0" applyFont="1" applyFill="1" applyBorder="1" applyAlignment="1">
      <alignment horizontal="center" vertical="center"/>
    </xf>
    <xf numFmtId="0" fontId="16" fillId="3" borderId="15" xfId="0" applyFont="1" applyFill="1" applyBorder="1"/>
    <xf numFmtId="0" fontId="14" fillId="0" borderId="15" xfId="0" applyFont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17" fillId="0" borderId="1" xfId="1" applyNumberForma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9" fillId="5" borderId="19" xfId="2" applyFont="1" applyFill="1" applyBorder="1" applyAlignment="1" applyProtection="1">
      <alignment horizontal="center" vertical="center" wrapText="1"/>
      <protection hidden="1"/>
    </xf>
    <xf numFmtId="0" fontId="19" fillId="5" borderId="19" xfId="2" applyFont="1" applyFill="1" applyBorder="1" applyAlignment="1" applyProtection="1">
      <alignment horizontal="center" vertical="center"/>
      <protection hidden="1"/>
    </xf>
    <xf numFmtId="0" fontId="19" fillId="5" borderId="20" xfId="2" applyFont="1" applyFill="1" applyBorder="1" applyAlignment="1" applyProtection="1">
      <alignment horizontal="center" vertical="center"/>
      <protection hidden="1"/>
    </xf>
    <xf numFmtId="0" fontId="19" fillId="5" borderId="23" xfId="2" applyFont="1" applyFill="1" applyBorder="1" applyAlignment="1" applyProtection="1">
      <alignment horizontal="center" vertical="center"/>
      <protection hidden="1"/>
    </xf>
    <xf numFmtId="0" fontId="24" fillId="0" borderId="0" xfId="2" applyFont="1" applyProtection="1">
      <protection hidden="1"/>
    </xf>
    <xf numFmtId="0" fontId="19" fillId="5" borderId="19" xfId="2" applyFont="1" applyFill="1" applyBorder="1" applyAlignment="1" applyProtection="1">
      <alignment horizontal="center" vertical="center"/>
      <protection hidden="1"/>
    </xf>
    <xf numFmtId="0" fontId="24" fillId="0" borderId="0" xfId="2" applyFont="1" applyProtection="1">
      <protection hidden="1"/>
    </xf>
    <xf numFmtId="0" fontId="19" fillId="5" borderId="20" xfId="2" applyFont="1" applyFill="1" applyBorder="1" applyAlignment="1" applyProtection="1">
      <alignment horizontal="center" vertical="center"/>
      <protection hidden="1"/>
    </xf>
    <xf numFmtId="0" fontId="19" fillId="5" borderId="23" xfId="2" applyFont="1" applyFill="1" applyBorder="1" applyAlignment="1" applyProtection="1">
      <alignment horizontal="center" vertical="center"/>
      <protection hidden="1"/>
    </xf>
    <xf numFmtId="0" fontId="24" fillId="0" borderId="0" xfId="2" applyFont="1" applyProtection="1">
      <protection hidden="1"/>
    </xf>
    <xf numFmtId="0" fontId="24" fillId="0" borderId="0" xfId="2" applyFont="1" applyProtection="1">
      <protection hidden="1"/>
    </xf>
    <xf numFmtId="0" fontId="19" fillId="5" borderId="1" xfId="2" applyFont="1" applyFill="1" applyBorder="1" applyAlignment="1" applyProtection="1">
      <alignment horizontal="center" vertical="center" wrapText="1"/>
      <protection hidden="1"/>
    </xf>
    <xf numFmtId="0" fontId="18" fillId="6" borderId="1" xfId="2" applyFill="1" applyBorder="1" applyAlignment="1" applyProtection="1">
      <alignment horizontal="center" vertical="center" wrapText="1"/>
      <protection hidden="1"/>
    </xf>
    <xf numFmtId="0" fontId="18" fillId="0" borderId="0" xfId="2" applyBorder="1" applyAlignment="1" applyProtection="1">
      <alignment horizontal="center" vertical="center" wrapText="1"/>
      <protection hidden="1"/>
    </xf>
    <xf numFmtId="0" fontId="19" fillId="5" borderId="21" xfId="2" applyFont="1" applyFill="1" applyBorder="1" applyAlignment="1" applyProtection="1">
      <alignment horizontal="center" vertical="center" wrapText="1"/>
      <protection hidden="1"/>
    </xf>
    <xf numFmtId="0" fontId="19" fillId="5" borderId="24" xfId="2" applyFont="1" applyFill="1" applyBorder="1" applyAlignment="1" applyProtection="1">
      <alignment horizontal="center" vertical="center" wrapText="1"/>
      <protection hidden="1"/>
    </xf>
    <xf numFmtId="0" fontId="18" fillId="6" borderId="24" xfId="2" applyFill="1" applyBorder="1" applyAlignment="1" applyProtection="1">
      <alignment horizontal="center" vertical="center" wrapText="1"/>
      <protection hidden="1"/>
    </xf>
    <xf numFmtId="0" fontId="18" fillId="6" borderId="21" xfId="2" applyFill="1" applyBorder="1" applyAlignment="1" applyProtection="1">
      <alignment horizontal="center" vertical="center" wrapText="1"/>
      <protection hidden="1"/>
    </xf>
    <xf numFmtId="0" fontId="19" fillId="5" borderId="4" xfId="2" applyFont="1" applyFill="1" applyBorder="1" applyAlignment="1" applyProtection="1">
      <alignment horizontal="center" vertical="center" wrapText="1"/>
      <protection hidden="1"/>
    </xf>
    <xf numFmtId="0" fontId="19" fillId="5" borderId="2" xfId="2" applyFont="1" applyFill="1" applyBorder="1" applyAlignment="1" applyProtection="1">
      <alignment horizontal="center" vertical="center" wrapText="1"/>
      <protection hidden="1"/>
    </xf>
    <xf numFmtId="0" fontId="18" fillId="0" borderId="26" xfId="2" applyBorder="1" applyAlignment="1" applyProtection="1">
      <alignment horizontal="center" vertical="center" wrapText="1"/>
      <protection hidden="1"/>
    </xf>
    <xf numFmtId="0" fontId="18" fillId="0" borderId="27" xfId="2" applyBorder="1" applyAlignment="1" applyProtection="1">
      <alignment horizontal="center" vertical="center" wrapText="1"/>
      <protection hidden="1"/>
    </xf>
    <xf numFmtId="0" fontId="18" fillId="0" borderId="28" xfId="2" applyBorder="1" applyAlignment="1" applyProtection="1">
      <alignment horizontal="center" vertical="center" wrapText="1"/>
      <protection hidden="1"/>
    </xf>
    <xf numFmtId="0" fontId="24" fillId="0" borderId="0" xfId="2" applyFont="1" applyProtection="1">
      <protection hidden="1"/>
    </xf>
    <xf numFmtId="0" fontId="18" fillId="2" borderId="1" xfId="2" applyFill="1" applyBorder="1" applyAlignment="1" applyProtection="1">
      <alignment horizontal="center" vertical="center" wrapText="1"/>
      <protection hidden="1"/>
    </xf>
    <xf numFmtId="0" fontId="18" fillId="12" borderId="21" xfId="2" applyFill="1" applyBorder="1" applyAlignment="1" applyProtection="1">
      <alignment horizontal="center" vertical="center" wrapText="1"/>
      <protection hidden="1"/>
    </xf>
    <xf numFmtId="0" fontId="18" fillId="12" borderId="22" xfId="2" applyFill="1" applyBorder="1" applyAlignment="1" applyProtection="1">
      <alignment horizontal="center" vertical="center" wrapText="1"/>
      <protection hidden="1"/>
    </xf>
    <xf numFmtId="0" fontId="18" fillId="12" borderId="1" xfId="2" applyFill="1" applyBorder="1" applyAlignment="1" applyProtection="1">
      <alignment horizontal="center" vertical="center" wrapText="1"/>
      <protection hidden="1"/>
    </xf>
    <xf numFmtId="0" fontId="18" fillId="12" borderId="24" xfId="2" applyFill="1" applyBorder="1" applyAlignment="1" applyProtection="1">
      <alignment horizontal="center" vertical="center" wrapText="1"/>
      <protection hidden="1"/>
    </xf>
    <xf numFmtId="0" fontId="18" fillId="4" borderId="17" xfId="2" applyFont="1" applyFill="1" applyBorder="1" applyAlignment="1" applyProtection="1">
      <alignment horizontal="left"/>
      <protection hidden="1"/>
    </xf>
    <xf numFmtId="0" fontId="18" fillId="4" borderId="18" xfId="2" applyFont="1" applyFill="1" applyBorder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18" fillId="0" borderId="0" xfId="2" applyBorder="1" applyProtection="1">
      <protection hidden="1"/>
    </xf>
    <xf numFmtId="0" fontId="18" fillId="4" borderId="13" xfId="2" applyFont="1" applyFill="1" applyBorder="1" applyAlignment="1" applyProtection="1">
      <alignment horizontal="center"/>
      <protection hidden="1"/>
    </xf>
    <xf numFmtId="0" fontId="18" fillId="4" borderId="31" xfId="2" applyFont="1" applyFill="1" applyBorder="1" applyAlignment="1" applyProtection="1">
      <alignment horizontal="center"/>
      <protection hidden="1"/>
    </xf>
    <xf numFmtId="0" fontId="20" fillId="4" borderId="19" xfId="2" applyFont="1" applyFill="1" applyBorder="1" applyAlignment="1" applyProtection="1">
      <alignment horizontal="center" vertical="center"/>
      <protection hidden="1"/>
    </xf>
    <xf numFmtId="0" fontId="22" fillId="4" borderId="17" xfId="2" applyFont="1" applyFill="1" applyBorder="1" applyAlignment="1" applyProtection="1">
      <alignment horizontal="center" vertical="center"/>
      <protection hidden="1"/>
    </xf>
    <xf numFmtId="0" fontId="23" fillId="4" borderId="18" xfId="2" applyFont="1" applyFill="1" applyBorder="1" applyAlignment="1" applyProtection="1">
      <alignment horizontal="center" vertical="center"/>
      <protection hidden="1"/>
    </xf>
    <xf numFmtId="0" fontId="18" fillId="4" borderId="3" xfId="2" applyFont="1" applyFill="1" applyBorder="1" applyAlignment="1" applyProtection="1">
      <alignment horizontal="center"/>
      <protection hidden="1"/>
    </xf>
    <xf numFmtId="0" fontId="19" fillId="5" borderId="9" xfId="2" applyFont="1" applyFill="1" applyBorder="1" applyAlignment="1" applyProtection="1">
      <alignment horizontal="center" vertical="center"/>
      <protection hidden="1"/>
    </xf>
    <xf numFmtId="0" fontId="18" fillId="4" borderId="29" xfId="2" applyFont="1" applyFill="1" applyBorder="1" applyAlignment="1" applyProtection="1">
      <alignment horizontal="left"/>
      <protection hidden="1"/>
    </xf>
    <xf numFmtId="0" fontId="18" fillId="0" borderId="0" xfId="2" applyFont="1" applyFill="1" applyBorder="1" applyAlignment="1" applyProtection="1">
      <alignment horizontal="center" vertical="top" wrapText="1"/>
      <protection hidden="1"/>
    </xf>
    <xf numFmtId="0" fontId="18" fillId="0" borderId="0" xfId="2" applyFont="1" applyFill="1" applyBorder="1" applyProtection="1">
      <protection hidden="1"/>
    </xf>
    <xf numFmtId="0" fontId="24" fillId="0" borderId="0" xfId="2" applyFont="1" applyProtection="1">
      <protection hidden="1"/>
    </xf>
    <xf numFmtId="0" fontId="19" fillId="0" borderId="0" xfId="2" applyFont="1" applyFill="1" applyBorder="1" applyAlignment="1" applyProtection="1">
      <alignment horizontal="left" vertical="top" wrapText="1"/>
      <protection hidden="1"/>
    </xf>
    <xf numFmtId="0" fontId="18" fillId="4" borderId="1" xfId="2" applyFont="1" applyFill="1" applyBorder="1" applyAlignment="1" applyProtection="1">
      <alignment horizontal="center" vertical="center"/>
      <protection hidden="1"/>
    </xf>
    <xf numFmtId="0" fontId="18" fillId="0" borderId="0" xfId="2" applyFont="1" applyFill="1" applyBorder="1" applyProtection="1">
      <protection hidden="1"/>
    </xf>
    <xf numFmtId="0" fontId="18" fillId="0" borderId="0" xfId="2" applyFont="1" applyFill="1" applyBorder="1" applyAlignment="1" applyProtection="1">
      <alignment horizontal="center"/>
      <protection hidden="1"/>
    </xf>
    <xf numFmtId="0" fontId="18" fillId="0" borderId="19" xfId="2" applyFont="1" applyFill="1" applyBorder="1" applyProtection="1">
      <protection hidden="1"/>
    </xf>
    <xf numFmtId="0" fontId="18" fillId="0" borderId="17" xfId="2" applyFont="1" applyFill="1" applyBorder="1" applyProtection="1">
      <protection hidden="1"/>
    </xf>
    <xf numFmtId="0" fontId="18" fillId="0" borderId="18" xfId="2" applyFont="1" applyFill="1" applyBorder="1" applyProtection="1">
      <protection hidden="1"/>
    </xf>
    <xf numFmtId="0" fontId="18" fillId="0" borderId="20" xfId="2" applyFont="1" applyFill="1" applyBorder="1" applyAlignment="1" applyProtection="1">
      <alignment horizontal="center"/>
      <protection hidden="1"/>
    </xf>
    <xf numFmtId="0" fontId="18" fillId="0" borderId="21" xfId="2" applyFont="1" applyFill="1" applyBorder="1" applyAlignment="1" applyProtection="1">
      <alignment horizontal="center"/>
      <protection hidden="1"/>
    </xf>
    <xf numFmtId="0" fontId="18" fillId="0" borderId="22" xfId="2" applyFont="1" applyFill="1" applyBorder="1" applyAlignment="1" applyProtection="1">
      <alignment horizontal="center"/>
      <protection hidden="1"/>
    </xf>
    <xf numFmtId="0" fontId="24" fillId="0" borderId="0" xfId="2" applyFont="1" applyProtection="1">
      <protection hidden="1"/>
    </xf>
    <xf numFmtId="49" fontId="18" fillId="0" borderId="19" xfId="2" applyNumberFormat="1" applyFont="1" applyFill="1" applyBorder="1" applyProtection="1">
      <protection hidden="1"/>
    </xf>
    <xf numFmtId="49" fontId="18" fillId="0" borderId="17" xfId="2" applyNumberFormat="1" applyFont="1" applyFill="1" applyBorder="1" applyProtection="1">
      <protection hidden="1"/>
    </xf>
    <xf numFmtId="49" fontId="18" fillId="0" borderId="18" xfId="2" applyNumberFormat="1" applyFont="1" applyFill="1" applyBorder="1" applyProtection="1">
      <protection hidden="1"/>
    </xf>
    <xf numFmtId="0" fontId="18" fillId="0" borderId="1" xfId="2" applyFont="1" applyFill="1" applyBorder="1" applyAlignment="1" applyProtection="1">
      <alignment horizontal="center" vertical="center"/>
      <protection hidden="1"/>
    </xf>
    <xf numFmtId="0" fontId="19" fillId="0" borderId="21" xfId="2" applyFont="1" applyFill="1" applyBorder="1" applyAlignment="1" applyProtection="1">
      <alignment horizontal="center" vertical="center"/>
      <protection hidden="1"/>
    </xf>
    <xf numFmtId="0" fontId="18" fillId="4" borderId="17" xfId="2" applyFont="1" applyFill="1" applyBorder="1" applyAlignment="1" applyProtection="1">
      <alignment vertical="center"/>
      <protection hidden="1"/>
    </xf>
    <xf numFmtId="0" fontId="18" fillId="4" borderId="2" xfId="2" applyFont="1" applyFill="1" applyBorder="1" applyAlignment="1" applyProtection="1">
      <alignment horizontal="center" vertical="center"/>
      <protection hidden="1"/>
    </xf>
    <xf numFmtId="0" fontId="19" fillId="4" borderId="25" xfId="2" applyFont="1" applyFill="1" applyBorder="1" applyAlignment="1" applyProtection="1">
      <alignment horizontal="center" vertical="center"/>
      <protection hidden="1"/>
    </xf>
    <xf numFmtId="0" fontId="19" fillId="4" borderId="21" xfId="2" applyFont="1" applyFill="1" applyBorder="1" applyAlignment="1" applyProtection="1">
      <alignment horizontal="center" vertical="center"/>
      <protection hidden="1"/>
    </xf>
    <xf numFmtId="0" fontId="18" fillId="4" borderId="17" xfId="2" applyFont="1" applyFill="1" applyBorder="1" applyAlignment="1" applyProtection="1">
      <alignment horizontal="left" vertical="center"/>
      <protection hidden="1"/>
    </xf>
    <xf numFmtId="0" fontId="18" fillId="4" borderId="18" xfId="2" applyFont="1" applyFill="1" applyBorder="1" applyAlignment="1" applyProtection="1">
      <alignment vertical="center"/>
      <protection hidden="1"/>
    </xf>
    <xf numFmtId="0" fontId="18" fillId="4" borderId="24" xfId="2" applyFont="1" applyFill="1" applyBorder="1" applyAlignment="1" applyProtection="1">
      <alignment horizontal="center" vertical="center"/>
      <protection hidden="1"/>
    </xf>
    <xf numFmtId="0" fontId="19" fillId="4" borderId="22" xfId="2" applyFont="1" applyFill="1" applyBorder="1" applyAlignment="1" applyProtection="1">
      <alignment horizontal="center" vertical="center"/>
      <protection hidden="1"/>
    </xf>
    <xf numFmtId="0" fontId="0" fillId="13" borderId="0" xfId="0" applyFill="1"/>
    <xf numFmtId="49" fontId="18" fillId="0" borderId="17" xfId="2" applyNumberFormat="1" applyFont="1" applyBorder="1" applyAlignment="1" applyProtection="1">
      <alignment horizontal="left" vertical="center"/>
      <protection hidden="1"/>
    </xf>
    <xf numFmtId="49" fontId="18" fillId="0" borderId="17" xfId="2" applyNumberFormat="1" applyFont="1" applyBorder="1" applyAlignment="1" applyProtection="1">
      <alignment horizontal="left" vertical="center" wrapText="1"/>
      <protection hidden="1"/>
    </xf>
    <xf numFmtId="49" fontId="18" fillId="0" borderId="18" xfId="2" applyNumberFormat="1" applyFont="1" applyBorder="1" applyAlignment="1" applyProtection="1">
      <alignment horizontal="left" vertical="center"/>
      <protection hidden="1"/>
    </xf>
    <xf numFmtId="0" fontId="19" fillId="0" borderId="1" xfId="2" applyFont="1" applyBorder="1" applyAlignment="1" applyProtection="1">
      <alignment horizontal="center" vertical="center"/>
      <protection hidden="1"/>
    </xf>
    <xf numFmtId="0" fontId="19" fillId="0" borderId="24" xfId="2" applyFont="1" applyBorder="1" applyAlignment="1" applyProtection="1">
      <alignment horizontal="center" vertical="center"/>
      <protection hidden="1"/>
    </xf>
    <xf numFmtId="0" fontId="18" fillId="0" borderId="1" xfId="2" applyBorder="1" applyAlignment="1" applyProtection="1">
      <alignment horizontal="center" vertical="center"/>
      <protection hidden="1"/>
    </xf>
    <xf numFmtId="0" fontId="18" fillId="0" borderId="21" xfId="2" applyBorder="1" applyAlignment="1" applyProtection="1">
      <alignment horizontal="center" vertical="center"/>
      <protection hidden="1"/>
    </xf>
    <xf numFmtId="0" fontId="18" fillId="0" borderId="24" xfId="2" applyBorder="1" applyAlignment="1" applyProtection="1">
      <alignment horizontal="center" vertical="center"/>
      <protection hidden="1"/>
    </xf>
    <xf numFmtId="0" fontId="18" fillId="0" borderId="22" xfId="2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right" vertical="center"/>
    </xf>
    <xf numFmtId="0" fontId="7" fillId="14" borderId="1" xfId="0" applyFont="1" applyFill="1" applyBorder="1"/>
    <xf numFmtId="0" fontId="7" fillId="15" borderId="1" xfId="0" applyFont="1" applyFill="1" applyBorder="1" applyAlignment="1">
      <alignment horizontal="center" vertical="center"/>
    </xf>
    <xf numFmtId="0" fontId="0" fillId="0" borderId="0" xfId="0"/>
    <xf numFmtId="0" fontId="15" fillId="3" borderId="32" xfId="0" applyFont="1" applyFill="1" applyBorder="1" applyAlignment="1">
      <alignment horizontal="left" vertical="center"/>
    </xf>
    <xf numFmtId="0" fontId="0" fillId="0" borderId="1" xfId="0" applyBorder="1"/>
    <xf numFmtId="15" fontId="15" fillId="3" borderId="9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/>
    </xf>
    <xf numFmtId="0" fontId="26" fillId="0" borderId="0" xfId="0" applyFont="1"/>
    <xf numFmtId="14" fontId="27" fillId="0" borderId="1" xfId="1" applyNumberFormat="1" applyFont="1" applyBorder="1" applyAlignment="1">
      <alignment horizontal="center" vertical="center"/>
    </xf>
    <xf numFmtId="14" fontId="28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horizontal="left" wrapText="1"/>
    </xf>
    <xf numFmtId="0" fontId="7" fillId="0" borderId="23" xfId="0" applyFont="1" applyBorder="1" applyAlignment="1">
      <alignment horizontal="center" vertical="center" wrapText="1"/>
    </xf>
    <xf numFmtId="14" fontId="27" fillId="0" borderId="23" xfId="1" applyNumberFormat="1" applyFont="1" applyBorder="1" applyAlignment="1">
      <alignment horizontal="center" vertical="center"/>
    </xf>
    <xf numFmtId="0" fontId="7" fillId="16" borderId="23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14" fontId="17" fillId="0" borderId="24" xfId="1" applyNumberForma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 wrapText="1"/>
    </xf>
    <xf numFmtId="0" fontId="0" fillId="14" borderId="1" xfId="0" applyFill="1" applyBorder="1"/>
    <xf numFmtId="0" fontId="7" fillId="14" borderId="13" xfId="0" applyFont="1" applyFill="1" applyBorder="1" applyAlignment="1">
      <alignment horizontal="center" vertical="center"/>
    </xf>
    <xf numFmtId="0" fontId="7" fillId="0" borderId="19" xfId="0" applyFont="1" applyBorder="1"/>
    <xf numFmtId="0" fontId="7" fillId="0" borderId="23" xfId="0" applyFont="1" applyBorder="1"/>
    <xf numFmtId="14" fontId="17" fillId="0" borderId="23" xfId="1" applyNumberForma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14" borderId="23" xfId="0" applyFont="1" applyFill="1" applyBorder="1"/>
    <xf numFmtId="0" fontId="7" fillId="0" borderId="17" xfId="0" applyFont="1" applyBorder="1"/>
    <xf numFmtId="0" fontId="0" fillId="0" borderId="24" xfId="0" applyBorder="1"/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0" fillId="15" borderId="1" xfId="0" applyFill="1" applyBorder="1"/>
    <xf numFmtId="0" fontId="15" fillId="3" borderId="11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0" fontId="0" fillId="0" borderId="46" xfId="0" applyBorder="1"/>
    <xf numFmtId="0" fontId="7" fillId="17" borderId="45" xfId="0" applyFont="1" applyFill="1" applyBorder="1" applyAlignment="1">
      <alignment horizontal="center" vertical="center"/>
    </xf>
    <xf numFmtId="0" fontId="7" fillId="17" borderId="4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8" fillId="0" borderId="20" xfId="2" applyFont="1" applyFill="1" applyBorder="1" applyAlignment="1" applyProtection="1">
      <alignment horizontal="center" vertical="center" wrapText="1"/>
      <protection hidden="1"/>
    </xf>
    <xf numFmtId="0" fontId="18" fillId="0" borderId="19" xfId="2" applyFont="1" applyFill="1" applyBorder="1" applyAlignment="1" applyProtection="1">
      <alignment vertical="center"/>
      <protection hidden="1"/>
    </xf>
    <xf numFmtId="0" fontId="18" fillId="0" borderId="17" xfId="2" applyFont="1" applyFill="1" applyBorder="1" applyAlignment="1" applyProtection="1">
      <alignment vertical="center"/>
      <protection hidden="1"/>
    </xf>
    <xf numFmtId="0" fontId="18" fillId="0" borderId="21" xfId="2" applyFont="1" applyFill="1" applyBorder="1" applyAlignment="1" applyProtection="1">
      <alignment horizontal="center" vertical="center" wrapText="1"/>
      <protection hidden="1"/>
    </xf>
    <xf numFmtId="0" fontId="18" fillId="0" borderId="18" xfId="2" applyFont="1" applyFill="1" applyBorder="1" applyAlignment="1" applyProtection="1">
      <alignment vertical="center"/>
      <protection hidden="1"/>
    </xf>
    <xf numFmtId="0" fontId="18" fillId="0" borderId="22" xfId="2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 wrapText="1"/>
    </xf>
    <xf numFmtId="0" fontId="7" fillId="0" borderId="53" xfId="0" applyFont="1" applyBorder="1" applyAlignment="1">
      <alignment vertical="center"/>
    </xf>
    <xf numFmtId="14" fontId="17" fillId="0" borderId="53" xfId="1" applyNumberFormat="1" applyBorder="1" applyAlignment="1">
      <alignment horizontal="center" vertical="center"/>
    </xf>
    <xf numFmtId="0" fontId="7" fillId="16" borderId="53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 wrapText="1"/>
    </xf>
    <xf numFmtId="17" fontId="30" fillId="0" borderId="1" xfId="0" applyNumberFormat="1" applyFont="1" applyBorder="1" applyAlignment="1">
      <alignment horizontal="center" vertical="center"/>
    </xf>
    <xf numFmtId="17" fontId="30" fillId="0" borderId="53" xfId="0" applyNumberFormat="1" applyFont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Border="1"/>
    <xf numFmtId="14" fontId="17" fillId="0" borderId="56" xfId="1" applyNumberForma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right" vertical="center"/>
    </xf>
    <xf numFmtId="0" fontId="7" fillId="0" borderId="24" xfId="0" applyFont="1" applyBorder="1"/>
    <xf numFmtId="0" fontId="7" fillId="14" borderId="24" xfId="0" applyFont="1" applyFill="1" applyBorder="1"/>
    <xf numFmtId="0" fontId="7" fillId="0" borderId="31" xfId="0" applyFont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7" fillId="0" borderId="17" xfId="0" applyFont="1" applyFill="1" applyBorder="1"/>
    <xf numFmtId="0" fontId="7" fillId="0" borderId="17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0" fontId="31" fillId="18" borderId="13" xfId="0" applyFont="1" applyFill="1" applyBorder="1" applyAlignment="1" applyProtection="1">
      <alignment horizontal="center" vertical="center"/>
      <protection hidden="1"/>
    </xf>
    <xf numFmtId="0" fontId="31" fillId="18" borderId="31" xfId="0" applyFont="1" applyFill="1" applyBorder="1" applyAlignment="1" applyProtection="1">
      <alignment horizontal="center" vertical="center"/>
      <protection hidden="1"/>
    </xf>
    <xf numFmtId="0" fontId="7" fillId="0" borderId="3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31" fillId="18" borderId="21" xfId="0" applyFont="1" applyFill="1" applyBorder="1" applyAlignment="1" applyProtection="1">
      <alignment horizontal="center" vertical="center"/>
      <protection hidden="1"/>
    </xf>
    <xf numFmtId="0" fontId="31" fillId="18" borderId="22" xfId="0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9" fontId="18" fillId="4" borderId="1" xfId="2" applyNumberFormat="1" applyFont="1" applyFill="1" applyBorder="1" applyAlignment="1" applyProtection="1">
      <alignment horizontal="center" vertical="center"/>
      <protection hidden="1"/>
    </xf>
    <xf numFmtId="9" fontId="18" fillId="4" borderId="24" xfId="2" applyNumberFormat="1" applyFont="1" applyFill="1" applyBorder="1" applyAlignment="1" applyProtection="1">
      <alignment horizontal="center" vertical="center"/>
      <protection hidden="1"/>
    </xf>
    <xf numFmtId="0" fontId="18" fillId="0" borderId="19" xfId="2" applyFont="1" applyFill="1" applyBorder="1" applyAlignment="1" applyProtection="1">
      <alignment horizontal="center" vertical="center" wrapText="1"/>
      <protection hidden="1"/>
    </xf>
    <xf numFmtId="0" fontId="18" fillId="0" borderId="17" xfId="2" applyFont="1" applyFill="1" applyBorder="1" applyAlignment="1" applyProtection="1">
      <alignment horizontal="center" vertical="center" wrapText="1"/>
      <protection hidden="1"/>
    </xf>
    <xf numFmtId="0" fontId="18" fillId="0" borderId="18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2" fillId="0" borderId="1" xfId="2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8" fillId="4" borderId="1" xfId="2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>
      <alignment horizontal="center" vertical="center"/>
    </xf>
    <xf numFmtId="0" fontId="19" fillId="4" borderId="0" xfId="2" applyFont="1" applyFill="1" applyBorder="1" applyAlignment="1" applyProtection="1">
      <alignment vertical="center"/>
      <protection hidden="1"/>
    </xf>
    <xf numFmtId="0" fontId="1" fillId="0" borderId="0" xfId="0" applyFont="1" applyBorder="1"/>
    <xf numFmtId="0" fontId="18" fillId="4" borderId="0" xfId="2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9" fontId="7" fillId="0" borderId="1" xfId="4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19" fillId="5" borderId="4" xfId="0" applyFont="1" applyFill="1" applyBorder="1" applyAlignment="1" applyProtection="1">
      <alignment horizontal="center" vertical="center" wrapText="1"/>
      <protection hidden="1"/>
    </xf>
    <xf numFmtId="0" fontId="19" fillId="5" borderId="1" xfId="0" applyFont="1" applyFill="1" applyBorder="1" applyAlignment="1" applyProtection="1">
      <alignment horizontal="center" vertical="center" wrapText="1"/>
      <protection hidden="1"/>
    </xf>
    <xf numFmtId="0" fontId="19" fillId="5" borderId="21" xfId="0" applyFont="1" applyFill="1" applyBorder="1" applyAlignment="1" applyProtection="1">
      <alignment horizontal="center" vertical="center" wrapText="1"/>
      <protection hidden="1"/>
    </xf>
    <xf numFmtId="0" fontId="19" fillId="5" borderId="2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0" fontId="0" fillId="8" borderId="1" xfId="0" applyFill="1" applyBorder="1" applyAlignment="1" applyProtection="1">
      <alignment horizontal="center" vertical="center" wrapText="1"/>
      <protection hidden="1"/>
    </xf>
    <xf numFmtId="0" fontId="0" fillId="8" borderId="21" xfId="0" applyFill="1" applyBorder="1" applyAlignment="1" applyProtection="1">
      <alignment horizontal="center" vertical="center" wrapText="1"/>
      <protection hidden="1"/>
    </xf>
    <xf numFmtId="0" fontId="0" fillId="9" borderId="1" xfId="0" applyFill="1" applyBorder="1" applyAlignment="1" applyProtection="1">
      <alignment horizontal="center" vertical="center" wrapText="1"/>
      <protection hidden="1"/>
    </xf>
    <xf numFmtId="0" fontId="0" fillId="9" borderId="21" xfId="0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0" fontId="0" fillId="10" borderId="21" xfId="0" applyFill="1" applyBorder="1" applyAlignment="1" applyProtection="1">
      <alignment horizontal="center" vertical="center" wrapText="1"/>
      <protection hidden="1"/>
    </xf>
    <xf numFmtId="0" fontId="0" fillId="10" borderId="1" xfId="0" applyFill="1" applyBorder="1" applyAlignment="1" applyProtection="1">
      <alignment horizontal="center" vertical="center" wrapText="1"/>
      <protection hidden="1"/>
    </xf>
    <xf numFmtId="0" fontId="0" fillId="11" borderId="21" xfId="0" applyFill="1" applyBorder="1" applyAlignment="1" applyProtection="1">
      <alignment horizontal="center" vertical="center" wrapText="1"/>
      <protection hidden="1"/>
    </xf>
    <xf numFmtId="0" fontId="19" fillId="5" borderId="24" xfId="0" applyFont="1" applyFill="1" applyBorder="1" applyAlignment="1" applyProtection="1">
      <alignment horizontal="center" vertical="center" wrapText="1"/>
      <protection hidden="1"/>
    </xf>
    <xf numFmtId="0" fontId="0" fillId="6" borderId="24" xfId="0" applyFill="1" applyBorder="1" applyAlignment="1" applyProtection="1">
      <alignment horizontal="center" vertical="center" wrapText="1"/>
      <protection hidden="1"/>
    </xf>
    <xf numFmtId="0" fontId="0" fillId="10" borderId="24" xfId="0" applyFill="1" applyBorder="1" applyAlignment="1" applyProtection="1">
      <alignment horizontal="center" vertical="center" wrapText="1"/>
      <protection hidden="1"/>
    </xf>
    <xf numFmtId="0" fontId="0" fillId="11" borderId="24" xfId="0" applyFill="1" applyBorder="1" applyAlignment="1" applyProtection="1">
      <alignment horizontal="center" vertical="center" wrapText="1"/>
      <protection hidden="1"/>
    </xf>
    <xf numFmtId="0" fontId="0" fillId="11" borderId="22" xfId="0" applyFill="1" applyBorder="1" applyAlignment="1" applyProtection="1">
      <alignment horizontal="center" vertical="center" wrapText="1"/>
      <protection hidden="1"/>
    </xf>
    <xf numFmtId="9" fontId="7" fillId="0" borderId="24" xfId="4" applyFont="1" applyBorder="1" applyAlignment="1">
      <alignment horizontal="center" vertical="center"/>
    </xf>
    <xf numFmtId="0" fontId="0" fillId="0" borderId="0" xfId="0" applyFill="1"/>
    <xf numFmtId="0" fontId="18" fillId="0" borderId="65" xfId="2" applyFont="1" applyFill="1" applyBorder="1" applyAlignment="1" applyProtection="1">
      <alignment vertical="center"/>
      <protection hidden="1"/>
    </xf>
    <xf numFmtId="0" fontId="18" fillId="0" borderId="66" xfId="2" applyFont="1" applyFill="1" applyBorder="1" applyAlignment="1" applyProtection="1">
      <alignment horizontal="center" vertical="center" wrapText="1"/>
      <protection hidden="1"/>
    </xf>
    <xf numFmtId="0" fontId="18" fillId="0" borderId="67" xfId="2" applyFont="1" applyFill="1" applyBorder="1" applyAlignment="1" applyProtection="1">
      <alignment vertical="center"/>
      <protection hidden="1"/>
    </xf>
    <xf numFmtId="0" fontId="18" fillId="0" borderId="67" xfId="2" applyFont="1" applyFill="1" applyBorder="1" applyAlignment="1" applyProtection="1">
      <alignment horizontal="center" vertical="center" wrapText="1"/>
      <protection hidden="1"/>
    </xf>
    <xf numFmtId="0" fontId="7" fillId="0" borderId="69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15" fontId="14" fillId="0" borderId="10" xfId="0" applyNumberFormat="1" applyFont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70" xfId="0" applyFont="1" applyFill="1" applyBorder="1" applyAlignment="1">
      <alignment horizontal="center" vertical="center" wrapText="1"/>
    </xf>
    <xf numFmtId="0" fontId="13" fillId="3" borderId="73" xfId="0" applyFont="1" applyFill="1" applyBorder="1" applyAlignment="1">
      <alignment horizontal="center" vertical="center" wrapText="1"/>
    </xf>
    <xf numFmtId="0" fontId="13" fillId="3" borderId="71" xfId="0" applyFont="1" applyFill="1" applyBorder="1" applyAlignment="1">
      <alignment horizontal="center" vertical="center" wrapText="1"/>
    </xf>
    <xf numFmtId="0" fontId="13" fillId="3" borderId="72" xfId="0" applyFont="1" applyFill="1" applyBorder="1" applyAlignment="1">
      <alignment horizontal="center" vertical="center" wrapText="1"/>
    </xf>
    <xf numFmtId="0" fontId="13" fillId="3" borderId="74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34" fillId="19" borderId="62" xfId="0" applyFont="1" applyFill="1" applyBorder="1" applyAlignment="1" applyProtection="1">
      <alignment horizontal="center" vertical="center" wrapText="1"/>
    </xf>
    <xf numFmtId="0" fontId="34" fillId="19" borderId="63" xfId="0" applyFont="1" applyFill="1" applyBorder="1" applyAlignment="1" applyProtection="1">
      <alignment horizontal="center" vertical="center" wrapText="1"/>
    </xf>
    <xf numFmtId="0" fontId="34" fillId="19" borderId="6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9" fillId="5" borderId="30" xfId="0" applyFont="1" applyFill="1" applyBorder="1" applyAlignment="1" applyProtection="1">
      <alignment horizontal="center" vertical="center" wrapText="1"/>
      <protection hidden="1"/>
    </xf>
    <xf numFmtId="0" fontId="19" fillId="5" borderId="23" xfId="0" applyFont="1" applyFill="1" applyBorder="1" applyAlignment="1" applyProtection="1">
      <alignment horizontal="center" vertical="center" wrapText="1"/>
      <protection hidden="1"/>
    </xf>
    <xf numFmtId="0" fontId="19" fillId="5" borderId="20" xfId="0" applyFont="1" applyFill="1" applyBorder="1" applyAlignment="1" applyProtection="1">
      <alignment horizontal="center" vertical="center" wrapText="1"/>
      <protection hidden="1"/>
    </xf>
    <xf numFmtId="0" fontId="19" fillId="5" borderId="30" xfId="2" applyFont="1" applyFill="1" applyBorder="1" applyAlignment="1" applyProtection="1">
      <alignment horizontal="center" vertical="center" wrapText="1"/>
      <protection hidden="1"/>
    </xf>
    <xf numFmtId="0" fontId="19" fillId="5" borderId="23" xfId="2" applyFont="1" applyFill="1" applyBorder="1" applyAlignment="1" applyProtection="1">
      <alignment horizontal="center" vertical="center" wrapText="1"/>
      <protection hidden="1"/>
    </xf>
    <xf numFmtId="0" fontId="19" fillId="5" borderId="20" xfId="2" applyFont="1" applyFill="1" applyBorder="1" applyAlignment="1" applyProtection="1">
      <alignment horizontal="center" vertical="center" wrapText="1"/>
      <protection hidden="1"/>
    </xf>
    <xf numFmtId="0" fontId="19" fillId="5" borderId="29" xfId="2" applyFont="1" applyFill="1" applyBorder="1" applyAlignment="1" applyProtection="1">
      <alignment horizontal="center" vertical="center" wrapText="1"/>
      <protection hidden="1"/>
    </xf>
    <xf numFmtId="0" fontId="19" fillId="5" borderId="17" xfId="2" applyFont="1" applyFill="1" applyBorder="1" applyAlignment="1" applyProtection="1">
      <alignment horizontal="center" vertical="center" wrapText="1"/>
      <protection hidden="1"/>
    </xf>
    <xf numFmtId="0" fontId="19" fillId="5" borderId="18" xfId="2" applyFont="1" applyFill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1" fillId="4" borderId="23" xfId="2" applyFont="1" applyFill="1" applyBorder="1" applyAlignment="1" applyProtection="1">
      <alignment horizontal="center" vertical="center"/>
      <protection hidden="1"/>
    </xf>
    <xf numFmtId="0" fontId="21" fillId="4" borderId="20" xfId="2" applyFont="1" applyFill="1" applyBorder="1" applyAlignment="1" applyProtection="1">
      <alignment horizontal="center" vertical="center"/>
      <protection hidden="1"/>
    </xf>
    <xf numFmtId="0" fontId="21" fillId="4" borderId="1" xfId="2" applyFont="1" applyFill="1" applyBorder="1" applyAlignment="1" applyProtection="1">
      <alignment horizontal="center" vertical="center"/>
      <protection hidden="1"/>
    </xf>
    <xf numFmtId="0" fontId="21" fillId="4" borderId="21" xfId="2" applyFont="1" applyFill="1" applyBorder="1" applyAlignment="1" applyProtection="1">
      <alignment horizontal="center" vertical="center"/>
      <protection hidden="1"/>
    </xf>
    <xf numFmtId="0" fontId="21" fillId="4" borderId="24" xfId="2" applyFont="1" applyFill="1" applyBorder="1" applyAlignment="1" applyProtection="1">
      <alignment horizontal="center" vertical="center"/>
      <protection hidden="1"/>
    </xf>
    <xf numFmtId="0" fontId="21" fillId="4" borderId="22" xfId="2" applyFont="1" applyFill="1" applyBorder="1" applyAlignment="1" applyProtection="1">
      <alignment horizontal="center" vertical="center"/>
      <protection hidden="1"/>
    </xf>
    <xf numFmtId="0" fontId="19" fillId="5" borderId="29" xfId="0" applyFont="1" applyFill="1" applyBorder="1" applyAlignment="1" applyProtection="1">
      <alignment horizontal="center" vertical="center" wrapText="1"/>
      <protection hidden="1"/>
    </xf>
    <xf numFmtId="0" fontId="19" fillId="5" borderId="17" xfId="0" applyFont="1" applyFill="1" applyBorder="1" applyAlignment="1" applyProtection="1">
      <alignment horizontal="center" vertical="center" wrapText="1"/>
      <protection hidden="1"/>
    </xf>
    <xf numFmtId="0" fontId="19" fillId="5" borderId="18" xfId="0" applyFont="1" applyFill="1" applyBorder="1" applyAlignment="1" applyProtection="1">
      <alignment horizontal="center" vertical="center" wrapText="1"/>
      <protection hidden="1"/>
    </xf>
    <xf numFmtId="0" fontId="30" fillId="20" borderId="75" xfId="0" applyFont="1" applyFill="1" applyBorder="1" applyAlignment="1">
      <alignment horizontal="center" vertical="center"/>
    </xf>
    <xf numFmtId="0" fontId="7" fillId="20" borderId="68" xfId="0" applyFont="1" applyFill="1" applyBorder="1" applyAlignment="1">
      <alignment horizontal="center" vertical="center"/>
    </xf>
    <xf numFmtId="0" fontId="7" fillId="20" borderId="76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</cellXfs>
  <cellStyles count="5">
    <cellStyle name="Lien hypertexte" xfId="1" builtinId="8"/>
    <cellStyle name="Normal" xfId="0" builtinId="0"/>
    <cellStyle name="Normal 2" xfId="2"/>
    <cellStyle name="Pourcentage" xfId="4" builtinId="5"/>
    <cellStyle name="Pourcentage 2" xfId="3"/>
  </cellStyles>
  <dxfs count="15">
    <dxf>
      <font>
        <b/>
        <i val="0"/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1C9430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1C9430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CC"/>
      <color rgb="FFCCFFCC"/>
      <color rgb="FFFFCC00"/>
      <color rgb="FF1C943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578276</xdr:colOff>
      <xdr:row>15</xdr:row>
      <xdr:rowOff>9525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26276" cy="2867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476250</xdr:colOff>
      <xdr:row>0</xdr:row>
      <xdr:rowOff>0</xdr:rowOff>
    </xdr:from>
    <xdr:to>
      <xdr:col>9</xdr:col>
      <xdr:colOff>685800</xdr:colOff>
      <xdr:row>15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0"/>
          <a:ext cx="32575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333375</xdr:colOff>
      <xdr:row>0</xdr:row>
      <xdr:rowOff>19050</xdr:rowOff>
    </xdr:from>
    <xdr:to>
      <xdr:col>15</xdr:col>
      <xdr:colOff>438150</xdr:colOff>
      <xdr:row>19</xdr:row>
      <xdr:rowOff>28575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19050"/>
          <a:ext cx="3152775" cy="3629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0</xdr:colOff>
      <xdr:row>20</xdr:row>
      <xdr:rowOff>19050</xdr:rowOff>
    </xdr:from>
    <xdr:to>
      <xdr:col>9</xdr:col>
      <xdr:colOff>685800</xdr:colOff>
      <xdr:row>27</xdr:row>
      <xdr:rowOff>171450</xdr:rowOff>
    </xdr:to>
    <xdr:pic>
      <xdr:nvPicPr>
        <xdr:cNvPr id="5" name="Imag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3829050"/>
          <a:ext cx="3733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E:\Systeme\Temp\IRM%20901.pdf" TargetMode="External"/><Relationship Id="rId13" Type="http://schemas.openxmlformats.org/officeDocument/2006/relationships/hyperlink" Target="file:///E:\Systeme\Temp\DEGRAISSANT_SECHAGE_RAPIDE_Aerosol.pdf" TargetMode="External"/><Relationship Id="rId3" Type="http://schemas.openxmlformats.org/officeDocument/2006/relationships/hyperlink" Target="file:///E:\Systeme\Temp\GRAISSE%20FUSH%20GS80.pdf" TargetMode="External"/><Relationship Id="rId7" Type="http://schemas.openxmlformats.org/officeDocument/2006/relationships/hyperlink" Target="file:///E:\Systeme\Temp\activa%20ineo%20ecs%205w-30.pdf" TargetMode="External"/><Relationship Id="rId12" Type="http://schemas.openxmlformats.org/officeDocument/2006/relationships/hyperlink" Target="file:///E:\Systeme\Temp\SUPER_DEGRIP'RONT.pdf" TargetMode="External"/><Relationship Id="rId2" Type="http://schemas.openxmlformats.org/officeDocument/2006/relationships/hyperlink" Target="file:///E:\Systeme\Temp\Ac&#233;tone%20TECHNICAL.pdf" TargetMode="External"/><Relationship Id="rId1" Type="http://schemas.openxmlformats.org/officeDocument/2006/relationships/hyperlink" Target="file:///E:\Systeme\Temp\Castrol%20GTX%2010W-40%20A3%20B4.pdf" TargetMode="External"/><Relationship Id="rId6" Type="http://schemas.openxmlformats.org/officeDocument/2006/relationships/hyperlink" Target="file:///E:\Systeme\Temp\Essence%20F.pdf" TargetMode="External"/><Relationship Id="rId11" Type="http://schemas.openxmlformats.org/officeDocument/2006/relationships/hyperlink" Target="file:///E:\Systeme\Temp\F2%20special%20contact.pdf" TargetMode="External"/><Relationship Id="rId5" Type="http://schemas.openxmlformats.org/officeDocument/2006/relationships/hyperlink" Target="file:///E:\Systeme\Temp\Alcool%20m&#233;nager%20-%20&#233;thanol%20d&#233;natur&#233;.pdf" TargetMode="External"/><Relationship Id="rId10" Type="http://schemas.openxmlformats.org/officeDocument/2006/relationships/hyperlink" Target="file:///E:\Systeme\Temp\IRM%20903.pdf" TargetMode="External"/><Relationship Id="rId4" Type="http://schemas.openxmlformats.org/officeDocument/2006/relationships/hyperlink" Target="file:///E:\Systeme\Temp\LGMT2_SKF.pdf" TargetMode="External"/><Relationship Id="rId9" Type="http://schemas.openxmlformats.org/officeDocument/2006/relationships/hyperlink" Target="file:///E:\Systeme\Temp\IRM%20902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E:\Systeme\Temp\FDS-PEL\IRM%20901.pdf" TargetMode="External"/><Relationship Id="rId13" Type="http://schemas.openxmlformats.org/officeDocument/2006/relationships/hyperlink" Target="file:///E:\Systeme\Temp\FDS-PEL\DEGRAISSANT_SECHAGE_RAPIDE_Aerosol.pdf" TargetMode="External"/><Relationship Id="rId3" Type="http://schemas.openxmlformats.org/officeDocument/2006/relationships/hyperlink" Target="file:///E:\Systeme\Temp\FDS-PEL\Ac&#233;tone%20TECHNICAL.pdf" TargetMode="External"/><Relationship Id="rId7" Type="http://schemas.openxmlformats.org/officeDocument/2006/relationships/hyperlink" Target="file:///E:\Systeme\Temp\FDS-PEL\activa%20ineo%20ecs%205w-30.pdf" TargetMode="External"/><Relationship Id="rId12" Type="http://schemas.openxmlformats.org/officeDocument/2006/relationships/hyperlink" Target="file:///E:\Systeme\Temp\FDS-PEL\SUPER_DEGRIP'RONT.pdf" TargetMode="External"/><Relationship Id="rId17" Type="http://schemas.openxmlformats.org/officeDocument/2006/relationships/comments" Target="../comments1.xml"/><Relationship Id="rId2" Type="http://schemas.openxmlformats.org/officeDocument/2006/relationships/hyperlink" Target="file:///E:\Systeme\Temp\FDS-PEL\Alcool%20m&#233;nager%20-%20&#233;thanol%20d&#233;natur&#233;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file:///E:\Systeme\Temp\FDS-PEL\Essence%20F.pdf" TargetMode="External"/><Relationship Id="rId6" Type="http://schemas.openxmlformats.org/officeDocument/2006/relationships/hyperlink" Target="file:///E:\Systeme\Temp\FDS-PEL\LGMT2_SKF.pdf" TargetMode="External"/><Relationship Id="rId11" Type="http://schemas.openxmlformats.org/officeDocument/2006/relationships/hyperlink" Target="file:///E:\Systeme\Temp\FDS-PEL\F2%20special%20contact.pdf" TargetMode="External"/><Relationship Id="rId5" Type="http://schemas.openxmlformats.org/officeDocument/2006/relationships/hyperlink" Target="file:///E:\Systeme\Temp\FDS-PEL\GRAISSE%20FUSH%20GS80.pdf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file:///E:\Systeme\Temp\FDS-PEL\IRM%20903.pdf" TargetMode="External"/><Relationship Id="rId4" Type="http://schemas.openxmlformats.org/officeDocument/2006/relationships/hyperlink" Target="file:///E:\Systeme\Temp\FDS-PEL\Castrol%20GTX%2010W-40%20A3%20B4.pdf" TargetMode="External"/><Relationship Id="rId9" Type="http://schemas.openxmlformats.org/officeDocument/2006/relationships/hyperlink" Target="file:///E:\Systeme\Temp\FDS-PEL\IRM%20902.pdf" TargetMode="External"/><Relationship Id="rId14" Type="http://schemas.openxmlformats.org/officeDocument/2006/relationships/hyperlink" Target="file:///E:\Systeme\Temp\FDS-PEL\SDS%20-%20PERMATHERM%20LIQUIDE%20DE%20REFROIDISSEMENT%20-30C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file:///E:\Systeme\Temp\FDS-PEL\Ac&#233;tone%20TECHNICAL.pdf" TargetMode="External"/><Relationship Id="rId7" Type="http://schemas.openxmlformats.org/officeDocument/2006/relationships/hyperlink" Target="file:///E:\Systeme\Temp\FDS-PEL\SDS%20-%20PERMATHERM%20LIQUIDE%20DE%20REFROIDISSEMENT%20-30C.pdf" TargetMode="External"/><Relationship Id="rId2" Type="http://schemas.openxmlformats.org/officeDocument/2006/relationships/hyperlink" Target="file:///E:\Systeme\Temp\FDS-PEL\Alcool%20m&#233;nager%20-%20&#233;thanol%20d&#233;natur&#233;.pdf" TargetMode="External"/><Relationship Id="rId1" Type="http://schemas.openxmlformats.org/officeDocument/2006/relationships/hyperlink" Target="file:///E:\Systeme\Temp\FDS-PEL\Essence%20F.pdf" TargetMode="External"/><Relationship Id="rId6" Type="http://schemas.openxmlformats.org/officeDocument/2006/relationships/hyperlink" Target="file:///E:\Systeme\Temp\FDS-PEL\DEGRAISSANT_SECHAGE_RAPIDE_Aerosol.pdf" TargetMode="External"/><Relationship Id="rId5" Type="http://schemas.openxmlformats.org/officeDocument/2006/relationships/hyperlink" Target="file:///E:\Systeme\Temp\FDS-PEL\SUPER_DEGRIP'RONT.pdf" TargetMode="External"/><Relationship Id="rId10" Type="http://schemas.openxmlformats.org/officeDocument/2006/relationships/comments" Target="../comments2.xml"/><Relationship Id="rId4" Type="http://schemas.openxmlformats.org/officeDocument/2006/relationships/hyperlink" Target="file:///E:\Systeme\Temp\FDS-PEL\F2%20special%20contact.pdf" TargetMode="External"/><Relationship Id="rId9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20"/>
  <sheetViews>
    <sheetView workbookViewId="0">
      <selection activeCell="Q12" sqref="Q12"/>
    </sheetView>
  </sheetViews>
  <sheetFormatPr baseColWidth="10" defaultRowHeight="14.4"/>
  <cols>
    <col min="1" max="1" width="20.33203125" customWidth="1"/>
    <col min="2" max="2" width="13.5546875" customWidth="1"/>
    <col min="3" max="5" width="13.5546875" style="92" customWidth="1"/>
    <col min="6" max="6" width="11.44140625" style="103"/>
    <col min="7" max="7" width="7.88671875" customWidth="1"/>
    <col min="8" max="8" width="12.44140625" customWidth="1"/>
    <col min="16" max="16" width="9.109375" customWidth="1"/>
    <col min="17" max="17" width="14.44140625" customWidth="1"/>
  </cols>
  <sheetData>
    <row r="1" spans="1:17" ht="16.2" thickBot="1">
      <c r="A1" s="3" t="s">
        <v>0</v>
      </c>
      <c r="B1" s="93" t="s">
        <v>1</v>
      </c>
      <c r="C1" s="93" t="s">
        <v>144</v>
      </c>
      <c r="D1" s="93" t="s">
        <v>145</v>
      </c>
      <c r="E1" s="248" t="s">
        <v>143</v>
      </c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50"/>
      <c r="Q1" s="95">
        <v>42493</v>
      </c>
    </row>
    <row r="3" spans="1:17" ht="15" thickBot="1"/>
    <row r="4" spans="1:17">
      <c r="A4" s="259" t="s">
        <v>3</v>
      </c>
      <c r="B4" s="256" t="s">
        <v>128</v>
      </c>
      <c r="C4" s="256" t="s">
        <v>133</v>
      </c>
      <c r="D4" s="256" t="s">
        <v>139</v>
      </c>
      <c r="E4" s="256" t="s">
        <v>140</v>
      </c>
      <c r="F4" s="256" t="s">
        <v>35</v>
      </c>
      <c r="G4" s="256" t="s">
        <v>14</v>
      </c>
      <c r="H4" s="266" t="s">
        <v>8</v>
      </c>
      <c r="I4" s="267"/>
      <c r="J4" s="267"/>
      <c r="K4" s="267"/>
      <c r="L4" s="267"/>
      <c r="M4" s="267"/>
      <c r="N4" s="267"/>
      <c r="O4" s="267"/>
      <c r="P4" s="267"/>
      <c r="Q4" s="253" t="s">
        <v>129</v>
      </c>
    </row>
    <row r="5" spans="1:17">
      <c r="A5" s="260"/>
      <c r="B5" s="257"/>
      <c r="C5" s="257"/>
      <c r="D5" s="257"/>
      <c r="E5" s="257"/>
      <c r="F5" s="257"/>
      <c r="G5" s="257"/>
      <c r="H5" s="251" t="s">
        <v>172</v>
      </c>
      <c r="I5" s="262" t="s">
        <v>7</v>
      </c>
      <c r="J5" s="263"/>
      <c r="K5" s="263"/>
      <c r="L5" s="263"/>
      <c r="M5" s="263"/>
      <c r="N5" s="263"/>
      <c r="O5" s="263"/>
      <c r="P5" s="263"/>
      <c r="Q5" s="254"/>
    </row>
    <row r="6" spans="1:17" ht="15" thickBot="1">
      <c r="A6" s="261"/>
      <c r="B6" s="258"/>
      <c r="C6" s="258"/>
      <c r="D6" s="258"/>
      <c r="E6" s="258"/>
      <c r="F6" s="121" t="s">
        <v>9</v>
      </c>
      <c r="G6" s="258"/>
      <c r="H6" s="252"/>
      <c r="I6" s="264"/>
      <c r="J6" s="265"/>
      <c r="K6" s="265"/>
      <c r="L6" s="265"/>
      <c r="M6" s="265"/>
      <c r="N6" s="265"/>
      <c r="O6" s="265"/>
      <c r="P6" s="265"/>
      <c r="Q6" s="255"/>
    </row>
    <row r="7" spans="1:17" ht="24">
      <c r="A7" s="107" t="s">
        <v>33</v>
      </c>
      <c r="B7" s="108" t="s">
        <v>130</v>
      </c>
      <c r="C7" s="109" t="s">
        <v>134</v>
      </c>
      <c r="D7" s="109"/>
      <c r="E7" s="162">
        <v>41699</v>
      </c>
      <c r="F7" s="110">
        <v>42383</v>
      </c>
      <c r="G7" s="111"/>
      <c r="H7" s="112" t="s">
        <v>15</v>
      </c>
      <c r="I7" s="112" t="s">
        <v>36</v>
      </c>
      <c r="J7" s="112" t="s">
        <v>37</v>
      </c>
      <c r="K7" s="112" t="s">
        <v>38</v>
      </c>
      <c r="L7" s="112" t="s">
        <v>39</v>
      </c>
      <c r="M7" s="112"/>
      <c r="N7" s="112"/>
      <c r="O7" s="112"/>
      <c r="P7" s="112"/>
      <c r="Q7" s="113" t="s">
        <v>184</v>
      </c>
    </row>
    <row r="8" spans="1:17" ht="24">
      <c r="A8" s="114" t="s">
        <v>40</v>
      </c>
      <c r="B8" s="100" t="s">
        <v>130</v>
      </c>
      <c r="C8" s="101" t="s">
        <v>135</v>
      </c>
      <c r="D8" s="101"/>
      <c r="E8" s="162"/>
      <c r="F8" s="104">
        <v>42384</v>
      </c>
      <c r="G8" s="98"/>
      <c r="H8" s="8" t="s">
        <v>15</v>
      </c>
      <c r="I8" s="8" t="s">
        <v>36</v>
      </c>
      <c r="J8" s="8" t="s">
        <v>41</v>
      </c>
      <c r="K8" s="8"/>
      <c r="L8" s="8"/>
      <c r="M8" s="8"/>
      <c r="N8" s="8"/>
      <c r="O8" s="8"/>
      <c r="P8" s="8"/>
      <c r="Q8" s="115" t="s">
        <v>132</v>
      </c>
    </row>
    <row r="9" spans="1:17">
      <c r="A9" s="114" t="s">
        <v>127</v>
      </c>
      <c r="B9" s="2" t="s">
        <v>136</v>
      </c>
      <c r="C9" s="8"/>
      <c r="D9" s="97">
        <v>41747</v>
      </c>
      <c r="E9" s="162"/>
      <c r="F9" s="104">
        <v>42219</v>
      </c>
      <c r="G9" s="98"/>
      <c r="H9" s="8" t="s">
        <v>174</v>
      </c>
      <c r="I9" s="98"/>
      <c r="J9" s="98"/>
      <c r="K9" s="98"/>
      <c r="L9" s="98"/>
      <c r="M9" s="98"/>
      <c r="N9" s="98"/>
      <c r="O9" s="98"/>
      <c r="P9" s="98"/>
      <c r="Q9" s="115" t="s">
        <v>131</v>
      </c>
    </row>
    <row r="10" spans="1:17" ht="22.8">
      <c r="A10" s="114" t="s">
        <v>122</v>
      </c>
      <c r="B10" s="96" t="s">
        <v>137</v>
      </c>
      <c r="C10" s="8" t="s">
        <v>138</v>
      </c>
      <c r="D10" s="97">
        <v>42317</v>
      </c>
      <c r="E10" s="163" t="s">
        <v>141</v>
      </c>
      <c r="F10" s="104">
        <v>41850</v>
      </c>
      <c r="G10" s="98"/>
      <c r="H10" s="8" t="s">
        <v>15</v>
      </c>
      <c r="I10" s="8" t="s">
        <v>36</v>
      </c>
      <c r="J10" s="8" t="s">
        <v>41</v>
      </c>
      <c r="K10" s="8" t="s">
        <v>39</v>
      </c>
      <c r="L10" s="8"/>
      <c r="M10" s="8"/>
      <c r="N10" s="8"/>
      <c r="O10" s="8"/>
      <c r="P10" s="8"/>
      <c r="Q10" s="116" t="s">
        <v>142</v>
      </c>
    </row>
    <row r="11" spans="1:17">
      <c r="A11" s="114" t="s">
        <v>146</v>
      </c>
      <c r="B11" s="96" t="s">
        <v>147</v>
      </c>
      <c r="C11" s="8"/>
      <c r="D11" s="8"/>
      <c r="E11" s="162"/>
      <c r="F11" s="105">
        <v>42039</v>
      </c>
      <c r="G11" s="98"/>
      <c r="H11" s="8" t="s">
        <v>174</v>
      </c>
      <c r="I11" s="98"/>
      <c r="J11" s="98"/>
      <c r="K11" s="98"/>
      <c r="L11" s="98"/>
      <c r="M11" s="98"/>
      <c r="N11" s="98"/>
      <c r="O11" s="98"/>
      <c r="P11" s="98"/>
      <c r="Q11" s="115" t="s">
        <v>183</v>
      </c>
    </row>
    <row r="12" spans="1:17">
      <c r="A12" s="114" t="s">
        <v>179</v>
      </c>
      <c r="B12" s="96" t="s">
        <v>149</v>
      </c>
      <c r="C12" s="8" t="s">
        <v>180</v>
      </c>
      <c r="D12" s="97">
        <v>41747</v>
      </c>
      <c r="E12" s="162"/>
      <c r="F12" s="105">
        <v>41681</v>
      </c>
      <c r="G12" s="98"/>
      <c r="H12" s="8" t="s">
        <v>174</v>
      </c>
      <c r="I12" s="98"/>
      <c r="J12" s="98"/>
      <c r="K12" s="98"/>
      <c r="L12" s="98"/>
      <c r="M12" s="98"/>
      <c r="N12" s="98"/>
      <c r="O12" s="98"/>
      <c r="P12" s="98"/>
      <c r="Q12" s="115" t="s">
        <v>182</v>
      </c>
    </row>
    <row r="13" spans="1:17">
      <c r="A13" s="114" t="s">
        <v>152</v>
      </c>
      <c r="B13" s="96" t="s">
        <v>150</v>
      </c>
      <c r="C13" s="8"/>
      <c r="D13" s="97">
        <v>41747</v>
      </c>
      <c r="E13" s="162"/>
      <c r="F13" s="105">
        <v>42376</v>
      </c>
      <c r="G13" s="98"/>
      <c r="H13" s="8" t="s">
        <v>174</v>
      </c>
      <c r="I13" s="98"/>
      <c r="J13" s="98"/>
      <c r="K13" s="98"/>
      <c r="L13" s="98"/>
      <c r="M13" s="98"/>
      <c r="N13" s="98"/>
      <c r="O13" s="98"/>
      <c r="P13" s="98"/>
      <c r="Q13" s="115" t="s">
        <v>151</v>
      </c>
    </row>
    <row r="14" spans="1:17" ht="22.8">
      <c r="A14" s="117" t="s">
        <v>153</v>
      </c>
      <c r="B14" s="96" t="s">
        <v>154</v>
      </c>
      <c r="C14" s="8"/>
      <c r="D14" s="97">
        <v>40092</v>
      </c>
      <c r="E14" s="162"/>
      <c r="F14" s="8"/>
      <c r="G14" s="98"/>
      <c r="H14" s="8"/>
      <c r="I14" s="8"/>
      <c r="J14" s="8"/>
      <c r="K14" s="8"/>
      <c r="L14" s="8"/>
      <c r="M14" s="8"/>
      <c r="N14" s="8"/>
      <c r="O14" s="8"/>
      <c r="P14" s="8"/>
      <c r="Q14" s="115" t="s">
        <v>155</v>
      </c>
    </row>
    <row r="15" spans="1:17">
      <c r="A15" s="117" t="s">
        <v>156</v>
      </c>
      <c r="B15" s="96" t="s">
        <v>162</v>
      </c>
      <c r="C15" s="8" t="s">
        <v>160</v>
      </c>
      <c r="D15" s="102">
        <v>41821</v>
      </c>
      <c r="E15" s="162">
        <v>43647</v>
      </c>
      <c r="F15" s="9">
        <v>41109</v>
      </c>
      <c r="G15" s="98"/>
      <c r="H15" s="8" t="s">
        <v>174</v>
      </c>
      <c r="I15" s="98"/>
      <c r="J15" s="98"/>
      <c r="K15" s="98"/>
      <c r="L15" s="98"/>
      <c r="M15" s="98"/>
      <c r="N15" s="98"/>
      <c r="O15" s="98"/>
      <c r="P15" s="98"/>
      <c r="Q15" s="166" t="s">
        <v>163</v>
      </c>
    </row>
    <row r="16" spans="1:17">
      <c r="A16" s="117" t="s">
        <v>157</v>
      </c>
      <c r="B16" s="96" t="s">
        <v>162</v>
      </c>
      <c r="C16" s="8" t="s">
        <v>159</v>
      </c>
      <c r="D16" s="102">
        <v>41821</v>
      </c>
      <c r="E16" s="162">
        <v>43647</v>
      </c>
      <c r="F16" s="9">
        <v>41115</v>
      </c>
      <c r="G16" s="98"/>
      <c r="H16" s="8" t="s">
        <v>174</v>
      </c>
      <c r="I16" s="98"/>
      <c r="J16" s="98"/>
      <c r="K16" s="98"/>
      <c r="L16" s="98"/>
      <c r="M16" s="98"/>
      <c r="N16" s="98"/>
      <c r="O16" s="98"/>
      <c r="P16" s="98"/>
      <c r="Q16" s="166" t="s">
        <v>163</v>
      </c>
    </row>
    <row r="17" spans="1:17">
      <c r="A17" s="117" t="s">
        <v>158</v>
      </c>
      <c r="B17" s="96" t="s">
        <v>162</v>
      </c>
      <c r="C17" s="8" t="s">
        <v>161</v>
      </c>
      <c r="D17" s="102">
        <v>42156</v>
      </c>
      <c r="E17" s="162">
        <v>43983</v>
      </c>
      <c r="F17" s="9">
        <v>41115</v>
      </c>
      <c r="G17" s="98"/>
      <c r="H17" s="8" t="s">
        <v>174</v>
      </c>
      <c r="I17" s="98"/>
      <c r="J17" s="98"/>
      <c r="K17" s="98"/>
      <c r="L17" s="98"/>
      <c r="M17" s="98"/>
      <c r="N17" s="98"/>
      <c r="O17" s="98"/>
      <c r="P17" s="98"/>
      <c r="Q17" s="166" t="s">
        <v>181</v>
      </c>
    </row>
    <row r="18" spans="1:17">
      <c r="A18" s="117" t="s">
        <v>164</v>
      </c>
      <c r="B18" s="96" t="s">
        <v>165</v>
      </c>
      <c r="C18" s="8">
        <v>1001</v>
      </c>
      <c r="D18" s="8"/>
      <c r="E18" s="164"/>
      <c r="F18" s="9">
        <v>42060</v>
      </c>
      <c r="G18" s="98"/>
      <c r="H18" s="8" t="s">
        <v>15</v>
      </c>
      <c r="I18" s="106" t="s">
        <v>166</v>
      </c>
      <c r="J18" s="106" t="s">
        <v>167</v>
      </c>
      <c r="K18" s="106" t="s">
        <v>168</v>
      </c>
      <c r="L18" s="106" t="s">
        <v>39</v>
      </c>
      <c r="M18" s="106"/>
      <c r="N18" s="106"/>
      <c r="O18" s="106"/>
      <c r="P18" s="106"/>
      <c r="Q18" s="166" t="s">
        <v>132</v>
      </c>
    </row>
    <row r="19" spans="1:17">
      <c r="A19" s="117" t="s">
        <v>169</v>
      </c>
      <c r="B19" s="96" t="s">
        <v>170</v>
      </c>
      <c r="C19" s="8">
        <v>6022</v>
      </c>
      <c r="D19" s="8"/>
      <c r="E19" s="164"/>
      <c r="F19" s="9">
        <v>42465</v>
      </c>
      <c r="G19" s="98"/>
      <c r="H19" s="8" t="s">
        <v>175</v>
      </c>
      <c r="I19" s="106" t="s">
        <v>171</v>
      </c>
      <c r="J19" s="106" t="s">
        <v>167</v>
      </c>
      <c r="K19" s="106"/>
      <c r="L19" s="106"/>
      <c r="M19" s="106"/>
      <c r="N19" s="106"/>
      <c r="O19" s="106"/>
      <c r="P19" s="106"/>
      <c r="Q19" s="166" t="s">
        <v>185</v>
      </c>
    </row>
    <row r="20" spans="1:17" ht="18" customHeight="1" thickBot="1">
      <c r="A20" s="157" t="s">
        <v>189</v>
      </c>
      <c r="B20" s="158" t="s">
        <v>170</v>
      </c>
      <c r="C20" s="148">
        <v>6641</v>
      </c>
      <c r="D20" s="148"/>
      <c r="E20" s="165"/>
      <c r="F20" s="159">
        <v>42411</v>
      </c>
      <c r="G20" s="160"/>
      <c r="H20" s="144" t="s">
        <v>15</v>
      </c>
      <c r="I20" s="161" t="s">
        <v>166</v>
      </c>
      <c r="J20" s="161" t="s">
        <v>167</v>
      </c>
      <c r="K20" s="161" t="s">
        <v>168</v>
      </c>
      <c r="L20" s="161" t="s">
        <v>41</v>
      </c>
      <c r="M20" s="161" t="s">
        <v>39</v>
      </c>
      <c r="N20" s="161" t="s">
        <v>38</v>
      </c>
      <c r="O20" s="161"/>
      <c r="P20" s="161"/>
      <c r="Q20" s="167" t="s">
        <v>155</v>
      </c>
    </row>
  </sheetData>
  <mergeCells count="12">
    <mergeCell ref="E1:P1"/>
    <mergeCell ref="H5:H6"/>
    <mergeCell ref="Q4:Q6"/>
    <mergeCell ref="G4:G6"/>
    <mergeCell ref="A4:A6"/>
    <mergeCell ref="B4:B6"/>
    <mergeCell ref="I5:P6"/>
    <mergeCell ref="H4:P4"/>
    <mergeCell ref="F4:F5"/>
    <mergeCell ref="C4:C6"/>
    <mergeCell ref="D4:D6"/>
    <mergeCell ref="E4:E6"/>
  </mergeCells>
  <hyperlinks>
    <hyperlink ref="F9" r:id="rId1" display="Castrol GTX 10W-40 A3 B4.pdf"/>
    <hyperlink ref="F10" r:id="rId2" display="Acétone TECHNICAL.pdf"/>
    <hyperlink ref="F11" r:id="rId3" display="GRAISSE FUSH GS80.pdf"/>
    <hyperlink ref="F12" r:id="rId4" display="LGMT2_SKF.pdf"/>
    <hyperlink ref="F8" r:id="rId5" display="Alcool ménager - éthanol dénaturé.pdf"/>
    <hyperlink ref="F7" r:id="rId6" display="Essence F.pdf"/>
    <hyperlink ref="F13" r:id="rId7" display="activa ineo ecs 5w-30.pdf"/>
    <hyperlink ref="F15" r:id="rId8" display="IRM 901.pdf"/>
    <hyperlink ref="F16" r:id="rId9" display="IRM 902.pdf"/>
    <hyperlink ref="F17" r:id="rId10" display="IRM 903.pdf"/>
    <hyperlink ref="F18" r:id="rId11" display="F2 special contact.pdf"/>
    <hyperlink ref="F19" r:id="rId12" display="SUPER_DEGRIP'RONT.pdf"/>
    <hyperlink ref="F20" r:id="rId13" display="DEGRAISSANT_SECHAGE_RAPIDE_Aerosol.pdf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AQ32"/>
  <sheetViews>
    <sheetView tabSelected="1" zoomScaleNormal="100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W6" sqref="W6"/>
    </sheetView>
  </sheetViews>
  <sheetFormatPr baseColWidth="10" defaultRowHeight="14.4"/>
  <cols>
    <col min="1" max="1" width="24.44140625" customWidth="1"/>
    <col min="2" max="2" width="11.109375" customWidth="1"/>
    <col min="3" max="3" width="20.6640625" customWidth="1"/>
    <col min="4" max="4" width="12.88671875" customWidth="1"/>
    <col min="5" max="5" width="15.5546875" customWidth="1"/>
    <col min="6" max="6" width="15.44140625" style="92" customWidth="1"/>
    <col min="7" max="7" width="12.6640625" style="92" customWidth="1"/>
    <col min="8" max="8" width="18.33203125" customWidth="1"/>
    <col min="9" max="9" width="9.109375" customWidth="1"/>
    <col min="10" max="10" width="7.6640625" customWidth="1"/>
    <col min="11" max="11" width="8.5546875" customWidth="1"/>
    <col min="12" max="12" width="7.44140625" customWidth="1"/>
    <col min="13" max="13" width="8.5546875" customWidth="1"/>
    <col min="14" max="14" width="8.44140625" customWidth="1"/>
    <col min="15" max="15" width="7.5546875" customWidth="1"/>
    <col min="16" max="16" width="6.6640625" customWidth="1"/>
    <col min="17" max="17" width="18.33203125" customWidth="1"/>
    <col min="18" max="18" width="9" customWidth="1"/>
    <col min="20" max="20" width="11.44140625" style="92"/>
    <col min="21" max="21" width="8.44140625" customWidth="1"/>
    <col min="22" max="22" width="7.33203125" customWidth="1"/>
    <col min="23" max="23" width="5.44140625" customWidth="1"/>
    <col min="24" max="24" width="7.6640625" customWidth="1"/>
    <col min="25" max="25" width="5.88671875" customWidth="1"/>
    <col min="26" max="26" width="15.44140625" customWidth="1"/>
    <col min="27" max="27" width="22.44140625" customWidth="1"/>
    <col min="28" max="28" width="9.5546875" customWidth="1"/>
    <col min="30" max="30" width="18.109375" customWidth="1"/>
    <col min="31" max="31" width="6.6640625" customWidth="1"/>
    <col min="32" max="32" width="8.44140625" customWidth="1"/>
    <col min="33" max="33" width="8.109375" customWidth="1"/>
    <col min="34" max="34" width="9.6640625" customWidth="1"/>
    <col min="36" max="36" width="12.5546875" customWidth="1"/>
    <col min="37" max="37" width="34.6640625" customWidth="1"/>
    <col min="38" max="38" width="24.33203125" customWidth="1"/>
    <col min="39" max="39" width="8.6640625" customWidth="1"/>
    <col min="40" max="41" width="8.88671875" customWidth="1"/>
    <col min="42" max="42" width="8.88671875" style="92" customWidth="1"/>
  </cols>
  <sheetData>
    <row r="1" spans="1:43" ht="24" customHeight="1" thickBot="1">
      <c r="A1" s="3" t="s">
        <v>0</v>
      </c>
      <c r="B1" s="4"/>
      <c r="C1" s="4"/>
      <c r="D1" s="5" t="s">
        <v>1</v>
      </c>
      <c r="E1" s="6" t="s">
        <v>2</v>
      </c>
      <c r="F1" s="138"/>
      <c r="G1" s="138"/>
      <c r="H1" s="275" t="s">
        <v>198</v>
      </c>
      <c r="I1" s="249"/>
      <c r="J1" s="249"/>
      <c r="K1" s="249"/>
      <c r="L1" s="249"/>
      <c r="M1" s="249"/>
      <c r="N1" s="249"/>
      <c r="O1" s="249"/>
      <c r="P1" s="250"/>
      <c r="Q1" s="7" t="s">
        <v>9</v>
      </c>
      <c r="R1" s="276">
        <v>42494</v>
      </c>
      <c r="S1" s="249"/>
      <c r="T1" s="249"/>
      <c r="U1" s="250"/>
    </row>
    <row r="2" spans="1:43" ht="15" thickBot="1">
      <c r="R2" s="1"/>
      <c r="AE2" s="290" t="s">
        <v>28</v>
      </c>
      <c r="AF2" s="291"/>
      <c r="AG2" s="291"/>
      <c r="AH2" s="291"/>
      <c r="AI2" s="291"/>
      <c r="AJ2" s="292"/>
      <c r="AM2" s="290" t="s">
        <v>32</v>
      </c>
      <c r="AN2" s="291"/>
      <c r="AO2" s="291"/>
      <c r="AP2" s="291"/>
      <c r="AQ2" s="292"/>
    </row>
    <row r="3" spans="1:43" ht="15" customHeight="1">
      <c r="A3" s="259" t="s">
        <v>3</v>
      </c>
      <c r="B3" s="256" t="s">
        <v>4</v>
      </c>
      <c r="C3" s="256" t="s">
        <v>201</v>
      </c>
      <c r="D3" s="256" t="s">
        <v>35</v>
      </c>
      <c r="E3" s="273" t="s">
        <v>5</v>
      </c>
      <c r="F3" s="266" t="s">
        <v>200</v>
      </c>
      <c r="G3" s="267"/>
      <c r="H3" s="267"/>
      <c r="I3" s="267"/>
      <c r="J3" s="267"/>
      <c r="K3" s="267"/>
      <c r="L3" s="267"/>
      <c r="M3" s="267"/>
      <c r="N3" s="267"/>
      <c r="O3" s="267"/>
      <c r="P3" s="272"/>
      <c r="Q3" s="273" t="s">
        <v>10</v>
      </c>
      <c r="R3" s="299" t="s">
        <v>11</v>
      </c>
      <c r="S3" s="300"/>
      <c r="T3" s="304" t="s">
        <v>373</v>
      </c>
      <c r="U3" s="277" t="s">
        <v>14</v>
      </c>
      <c r="V3" s="277" t="s">
        <v>15</v>
      </c>
      <c r="W3" s="283" t="s">
        <v>16</v>
      </c>
      <c r="X3" s="285" t="s">
        <v>17</v>
      </c>
      <c r="Y3" s="286" t="s">
        <v>18</v>
      </c>
      <c r="Z3" s="288" t="s">
        <v>19</v>
      </c>
      <c r="AA3" s="273" t="s">
        <v>20</v>
      </c>
      <c r="AB3" s="273" t="s">
        <v>21</v>
      </c>
      <c r="AC3" s="273" t="s">
        <v>22</v>
      </c>
      <c r="AD3" s="273" t="s">
        <v>23</v>
      </c>
      <c r="AE3" s="279" t="s">
        <v>15</v>
      </c>
      <c r="AF3" s="277" t="s">
        <v>24</v>
      </c>
      <c r="AG3" s="297" t="s">
        <v>25</v>
      </c>
      <c r="AH3" s="281" t="s">
        <v>26</v>
      </c>
      <c r="AI3" s="277" t="s">
        <v>27</v>
      </c>
      <c r="AJ3" s="253" t="s">
        <v>28</v>
      </c>
      <c r="AK3" s="259" t="s">
        <v>30</v>
      </c>
      <c r="AL3" s="273" t="s">
        <v>29</v>
      </c>
      <c r="AM3" s="294" t="s">
        <v>15</v>
      </c>
      <c r="AN3" s="297" t="s">
        <v>30</v>
      </c>
      <c r="AO3" s="281" t="s">
        <v>29</v>
      </c>
      <c r="AP3" s="277" t="s">
        <v>197</v>
      </c>
      <c r="AQ3" s="253" t="s">
        <v>31</v>
      </c>
    </row>
    <row r="4" spans="1:43" ht="15" customHeight="1">
      <c r="A4" s="260"/>
      <c r="B4" s="257"/>
      <c r="C4" s="257"/>
      <c r="D4" s="257"/>
      <c r="E4" s="274"/>
      <c r="F4" s="251" t="s">
        <v>327</v>
      </c>
      <c r="G4" s="251" t="s">
        <v>326</v>
      </c>
      <c r="H4" s="251" t="s">
        <v>6</v>
      </c>
      <c r="I4" s="268" t="s">
        <v>7</v>
      </c>
      <c r="J4" s="269"/>
      <c r="K4" s="269"/>
      <c r="L4" s="269"/>
      <c r="M4" s="269"/>
      <c r="N4" s="269"/>
      <c r="O4" s="269"/>
      <c r="P4" s="270"/>
      <c r="Q4" s="274"/>
      <c r="R4" s="251" t="s">
        <v>12</v>
      </c>
      <c r="S4" s="302" t="s">
        <v>13</v>
      </c>
      <c r="T4" s="305"/>
      <c r="U4" s="278"/>
      <c r="V4" s="278"/>
      <c r="W4" s="284"/>
      <c r="X4" s="278"/>
      <c r="Y4" s="287"/>
      <c r="Z4" s="289"/>
      <c r="AA4" s="274"/>
      <c r="AB4" s="274"/>
      <c r="AC4" s="274"/>
      <c r="AD4" s="274"/>
      <c r="AE4" s="280"/>
      <c r="AF4" s="278"/>
      <c r="AG4" s="298"/>
      <c r="AH4" s="282"/>
      <c r="AI4" s="278"/>
      <c r="AJ4" s="254"/>
      <c r="AK4" s="260"/>
      <c r="AL4" s="274"/>
      <c r="AM4" s="295"/>
      <c r="AN4" s="298"/>
      <c r="AO4" s="282"/>
      <c r="AP4" s="278"/>
      <c r="AQ4" s="254"/>
    </row>
    <row r="5" spans="1:43" ht="15" thickBot="1">
      <c r="A5" s="260"/>
      <c r="B5" s="257"/>
      <c r="C5" s="257"/>
      <c r="D5" s="136" t="s">
        <v>9</v>
      </c>
      <c r="E5" s="274"/>
      <c r="F5" s="252"/>
      <c r="G5" s="252"/>
      <c r="H5" s="252"/>
      <c r="I5" s="264"/>
      <c r="J5" s="265"/>
      <c r="K5" s="265"/>
      <c r="L5" s="265"/>
      <c r="M5" s="265"/>
      <c r="N5" s="265"/>
      <c r="O5" s="265"/>
      <c r="P5" s="271"/>
      <c r="Q5" s="274"/>
      <c r="R5" s="301"/>
      <c r="S5" s="303"/>
      <c r="T5" s="306"/>
      <c r="U5" s="278"/>
      <c r="V5" s="278"/>
      <c r="W5" s="284"/>
      <c r="X5" s="278"/>
      <c r="Y5" s="287"/>
      <c r="Z5" s="289"/>
      <c r="AA5" s="274"/>
      <c r="AB5" s="274"/>
      <c r="AC5" s="274"/>
      <c r="AD5" s="274"/>
      <c r="AE5" s="280"/>
      <c r="AF5" s="278"/>
      <c r="AG5" s="298"/>
      <c r="AH5" s="282"/>
      <c r="AI5" s="278"/>
      <c r="AJ5" s="254"/>
      <c r="AK5" s="260"/>
      <c r="AL5" s="293"/>
      <c r="AM5" s="296"/>
      <c r="AN5" s="298"/>
      <c r="AO5" s="282"/>
      <c r="AP5" s="278"/>
      <c r="AQ5" s="254"/>
    </row>
    <row r="6" spans="1:43">
      <c r="A6" s="124" t="s">
        <v>33</v>
      </c>
      <c r="B6" s="125"/>
      <c r="C6" s="8" t="s">
        <v>203</v>
      </c>
      <c r="D6" s="126">
        <v>42383</v>
      </c>
      <c r="E6" s="112" t="s">
        <v>34</v>
      </c>
      <c r="F6" s="112" t="s">
        <v>328</v>
      </c>
      <c r="G6" s="112" t="s">
        <v>15</v>
      </c>
      <c r="H6" s="112" t="s">
        <v>48</v>
      </c>
      <c r="I6" s="112" t="s">
        <v>36</v>
      </c>
      <c r="J6" s="112" t="s">
        <v>37</v>
      </c>
      <c r="K6" s="112" t="s">
        <v>38</v>
      </c>
      <c r="L6" s="112" t="s">
        <v>39</v>
      </c>
      <c r="M6" s="112"/>
      <c r="N6" s="112"/>
      <c r="O6" s="112"/>
      <c r="P6" s="127"/>
      <c r="Q6" s="112" t="s">
        <v>59</v>
      </c>
      <c r="R6" s="128">
        <v>2</v>
      </c>
      <c r="S6" s="112" t="s">
        <v>125</v>
      </c>
      <c r="T6" s="217">
        <f>R6/MAX(R6:R19)</f>
        <v>0.2</v>
      </c>
      <c r="U6" s="129"/>
      <c r="V6" s="127">
        <v>3</v>
      </c>
      <c r="W6" s="335">
        <f>IF(A6="","",(INDEX(Cotation!$W$3:$W$7,MATCH(Q6,Cotation!$V$3:$V$7,0))))</f>
        <v>1</v>
      </c>
      <c r="X6" s="336">
        <f>IF(A6="","",SUMPRODUCT((T6&gt;Cotation!$R$3:$R$7)*(T6&lt;=Cotation!$S$3:$S$7)*(Cotation!$T$3:$T$7)))</f>
        <v>4</v>
      </c>
      <c r="Y6" s="337">
        <f>IF(A6="","",IF(X6=0,0,INDEX(Cotation!$AE$4:$AI$8,X6,W6)))</f>
        <v>3</v>
      </c>
      <c r="Z6" s="145" t="str">
        <f>IF(Y6=0,"Produit le plus utilisé",IF(OR(U6="CMR 3",U6="CMR 1 OU 2"),"Priorité Forte",IF(OR(AND(Y6&lt;=5,V6=1),AND(Y6&lt;=3,V6=2),AND(Y6=1,V6=3)),"Priorité Faible",IF(OR(AND(Y6=6,V6=1),AND(Y6&gt;=4,V6=2),AND(Y6&lt;=5,V6=3),AND(Y6&lt;=3,V6=4)),"Priorité Moyenne",IF(OR(AND(Y6=6,V6=3),AND(Y6&gt;=4,V6=4),AND(Y6&lt;=6,V6=5)),"Priorité Forte","")))))</f>
        <v>Priorité Moyenne</v>
      </c>
      <c r="AA6" s="112" t="s">
        <v>105</v>
      </c>
      <c r="AB6" s="112" t="s">
        <v>111</v>
      </c>
      <c r="AC6" s="112" t="s">
        <v>113</v>
      </c>
      <c r="AD6" s="127" t="s">
        <v>194</v>
      </c>
      <c r="AE6" s="147">
        <f>IF($Z6="","",IF($V6=1,1,IF($V6=2,10,IF($V6=3,100,IF($V6=4,1000,IF($V6=5,10000,"0"))))))</f>
        <v>100</v>
      </c>
      <c r="AF6" s="112">
        <v>10</v>
      </c>
      <c r="AG6" s="112">
        <v>0.05</v>
      </c>
      <c r="AH6" s="112">
        <v>0.1</v>
      </c>
      <c r="AI6" s="8">
        <f>IF(AA6="","",AE6*AF6*AG6*AH6)</f>
        <v>5</v>
      </c>
      <c r="AJ6" s="185" t="str">
        <f>IF(AA6="","",IF(AI6=0,"/",IF(AI6&gt;=1000,"TRES ELEVE",IF(AI6&lt;100,"FAIBLE",IF(AI6&gt;=100,"MODERE",)))))</f>
        <v>FAIBLE</v>
      </c>
      <c r="AK6" s="146" t="s">
        <v>120</v>
      </c>
      <c r="AL6" s="112" t="s">
        <v>59</v>
      </c>
      <c r="AM6" s="180">
        <f>IF(AK6="","",IF(V6=1,1,IF(V6=2,10,IF(V6=3,100,IF(V6=4,1000,IF(V6=5,10000,"0"))))))</f>
        <v>100</v>
      </c>
      <c r="AN6" s="183">
        <v>2</v>
      </c>
      <c r="AO6" s="112">
        <v>0.5</v>
      </c>
      <c r="AP6" s="112">
        <f>IF(AK6="","",AM6*AN6*AO6)</f>
        <v>100</v>
      </c>
      <c r="AQ6" s="185" t="str">
        <f>IF($AK6="","",IF($AP6=0,"/",IF($AP6&gt;=1000,"TRES ELEVE",IF($AP6&lt;100,"FAIBLE",IF($AP6&gt;=100,"MODERE")))))</f>
        <v>MODERE</v>
      </c>
    </row>
    <row r="7" spans="1:43">
      <c r="A7" s="130" t="s">
        <v>40</v>
      </c>
      <c r="B7" s="2"/>
      <c r="C7" s="8" t="s">
        <v>203</v>
      </c>
      <c r="D7" s="9">
        <v>42384</v>
      </c>
      <c r="E7" s="8"/>
      <c r="F7" s="8" t="s">
        <v>329</v>
      </c>
      <c r="G7" s="8" t="s">
        <v>15</v>
      </c>
      <c r="H7" s="8">
        <v>9500</v>
      </c>
      <c r="I7" s="8" t="s">
        <v>36</v>
      </c>
      <c r="J7" s="8" t="s">
        <v>41</v>
      </c>
      <c r="K7" s="8"/>
      <c r="L7" s="8"/>
      <c r="M7" s="8"/>
      <c r="N7" s="8"/>
      <c r="O7" s="8"/>
      <c r="P7" s="10"/>
      <c r="Q7" s="8" t="s">
        <v>59</v>
      </c>
      <c r="R7" s="89">
        <v>0.6</v>
      </c>
      <c r="S7" s="8" t="s">
        <v>123</v>
      </c>
      <c r="T7" s="217">
        <f>R7/MAX(R6:R19)</f>
        <v>0.06</v>
      </c>
      <c r="U7" s="90"/>
      <c r="V7" s="10">
        <v>2</v>
      </c>
      <c r="W7" s="335">
        <f>IF(A7="","",(INDEX(Cotation!$W$3:$W$7,MATCH(Q7,Cotation!$V$3:$V$7,0))))</f>
        <v>1</v>
      </c>
      <c r="X7" s="336">
        <f>IF(A7="","",SUMPRODUCT((T7&gt;Cotation!$R$3:$R$7)*(T7&lt;=Cotation!$S$3:$S$7)*(Cotation!$T$3:$T$7)))</f>
        <v>3</v>
      </c>
      <c r="Y7" s="337">
        <f>IF(A7="","",IF(X7=0,0,INDEX(Cotation!$AE$4:$AI$8,X7,W7)))</f>
        <v>3</v>
      </c>
      <c r="Z7" s="145" t="str">
        <f t="shared" ref="Z7:Z19" si="0">IF(Y7=0,"Produit plus utilisé",IF(OR(U7="CMR 3",U7="CMR 1 OU 2"),"Priorité Forte",IF(OR(AND(Y7&lt;=5,V7=1),AND(Y7&lt;=3,V7=2),AND(Y7=1,V7=3)),"Priorité Faible",IF(OR(AND(Y7=6,V7=1),AND(Y7&gt;=4,V7=2),AND(Y7&lt;=5,V7=3),AND(Y7&lt;=3,V7=4)),"Priorité Moyenne",IF(OR(AND(Y7=6,V7=3),AND(Y7&gt;=4,V7=4),AND(Y7&lt;=6,V7=5)),"Priorité Forte","")))))</f>
        <v>Priorité Faible</v>
      </c>
      <c r="AA7" s="8" t="s">
        <v>105</v>
      </c>
      <c r="AB7" s="8" t="s">
        <v>111</v>
      </c>
      <c r="AC7" s="8" t="s">
        <v>113</v>
      </c>
      <c r="AD7" s="10" t="s">
        <v>117</v>
      </c>
      <c r="AE7" s="147">
        <f t="shared" ref="AE7:AE19" si="1">IF($Z7="","",IF($V7=1,1,IF($V7=2,10,IF($V7=3,100,IF($V7=4,1000,IF($V7=5,10000,"0"))))))</f>
        <v>10</v>
      </c>
      <c r="AF7" s="8">
        <v>10</v>
      </c>
      <c r="AG7" s="8">
        <v>0.05</v>
      </c>
      <c r="AH7" s="8">
        <v>0.7</v>
      </c>
      <c r="AI7" s="8">
        <f t="shared" ref="AI7:AI19" si="2">IF(AA7="","",AE7*AF7*AG7*AH7)</f>
        <v>3.5</v>
      </c>
      <c r="AJ7" s="185" t="str">
        <f t="shared" ref="AJ7:AJ19" si="3">IF(AA7="","",IF(AI7=0,"/",IF(AI7&gt;=1000,"TRES ELEVE",IF(AI7&lt;100,"FAIBLE",IF(AI7&gt;=100,"MODERE",)))))</f>
        <v>FAIBLE</v>
      </c>
      <c r="AK7" s="147" t="s">
        <v>120</v>
      </c>
      <c r="AL7" s="8" t="str">
        <f t="shared" ref="AL7:AL19" si="4">IF(AK7="","",Q7)</f>
        <v>1 Très occasionnelle</v>
      </c>
      <c r="AM7" s="180">
        <f>IF(AK7="","",IF(V7=1,1,IF(V7=2,10,IF(V7=3,100,IF(V7=4,1000,IF(V7=5,10000,"0"))))))</f>
        <v>10</v>
      </c>
      <c r="AN7" s="145">
        <v>2</v>
      </c>
      <c r="AO7" s="8">
        <v>0.5</v>
      </c>
      <c r="AP7" s="144">
        <f t="shared" ref="AP7:AP19" si="5">IF(AK7="","",AM7*AN7*AO7)</f>
        <v>10</v>
      </c>
      <c r="AQ7" s="185" t="str">
        <f t="shared" ref="AQ7:AQ19" si="6">IF($AK7="","",IF($AP7=0,"/",IF($AP7&gt;=1000,"TRES ELEVE",IF($AP7&lt;100,"FAIBLE",IF($AP7&gt;=100,"MODERE")))))</f>
        <v>FAIBLE</v>
      </c>
    </row>
    <row r="8" spans="1:43">
      <c r="A8" s="177" t="s">
        <v>127</v>
      </c>
      <c r="B8" s="94"/>
      <c r="C8" s="8" t="s">
        <v>203</v>
      </c>
      <c r="D8" s="9">
        <v>42219</v>
      </c>
      <c r="E8" s="94"/>
      <c r="F8" s="8" t="s">
        <v>174</v>
      </c>
      <c r="G8" s="8" t="s">
        <v>174</v>
      </c>
      <c r="H8" s="8" t="s">
        <v>173</v>
      </c>
      <c r="I8" s="122"/>
      <c r="J8" s="122"/>
      <c r="K8" s="122"/>
      <c r="L8" s="122"/>
      <c r="M8" s="122"/>
      <c r="N8" s="122"/>
      <c r="O8" s="122"/>
      <c r="P8" s="122"/>
      <c r="Q8" s="8" t="s">
        <v>59</v>
      </c>
      <c r="R8" s="132">
        <v>1</v>
      </c>
      <c r="S8" s="8" t="s">
        <v>176</v>
      </c>
      <c r="T8" s="217">
        <f>R8/MAX(R6:R19)</f>
        <v>0.1</v>
      </c>
      <c r="U8" s="122"/>
      <c r="V8" s="10">
        <v>1</v>
      </c>
      <c r="W8" s="335">
        <f>IF(A8="","",(INDEX(Cotation!$W$3:$W$7,MATCH(Q8,Cotation!$V$3:$V$7,0))))</f>
        <v>1</v>
      </c>
      <c r="X8" s="336">
        <f>IF(A8="","",SUMPRODUCT((T8&gt;Cotation!$R$3:$R$7)*(T8&lt;=Cotation!$S$3:$S$7)*(Cotation!$T$3:$T$7)))</f>
        <v>3</v>
      </c>
      <c r="Y8" s="337">
        <f>IF(A8="","",IF(X8=0,0,INDEX(Cotation!$AE$4:$AI$8,X8,W8)))</f>
        <v>3</v>
      </c>
      <c r="Z8" s="145" t="str">
        <f t="shared" si="0"/>
        <v>Priorité Faible</v>
      </c>
      <c r="AA8" s="133" t="s">
        <v>105</v>
      </c>
      <c r="AB8" s="137"/>
      <c r="AC8" s="8" t="s">
        <v>113</v>
      </c>
      <c r="AD8" s="10" t="s">
        <v>117</v>
      </c>
      <c r="AE8" s="147">
        <f t="shared" si="1"/>
        <v>1</v>
      </c>
      <c r="AF8" s="91"/>
      <c r="AG8" s="8">
        <v>0.05</v>
      </c>
      <c r="AH8" s="94"/>
      <c r="AI8" s="8">
        <f t="shared" si="2"/>
        <v>0</v>
      </c>
      <c r="AJ8" s="185" t="str">
        <f t="shared" si="3"/>
        <v>/</v>
      </c>
      <c r="AK8" s="147" t="s">
        <v>120</v>
      </c>
      <c r="AL8" s="8" t="str">
        <f t="shared" si="4"/>
        <v>1 Très occasionnelle</v>
      </c>
      <c r="AM8" s="180">
        <f t="shared" ref="AM8:AM19" si="7">IF(AK8="","",IF(V8=1,1,IF(V8=2,10,IF(V8=3,100,IF(V8=4,1000,IF(V8=5,10000,"0"))))))</f>
        <v>1</v>
      </c>
      <c r="AN8" s="145">
        <v>2</v>
      </c>
      <c r="AO8" s="135">
        <v>0.5</v>
      </c>
      <c r="AP8" s="144">
        <f t="shared" si="5"/>
        <v>1</v>
      </c>
      <c r="AQ8" s="185" t="str">
        <f t="shared" si="6"/>
        <v>FAIBLE</v>
      </c>
    </row>
    <row r="9" spans="1:43">
      <c r="A9" s="178" t="s">
        <v>122</v>
      </c>
      <c r="B9" s="2"/>
      <c r="C9" s="8" t="s">
        <v>203</v>
      </c>
      <c r="D9" s="9">
        <v>41850</v>
      </c>
      <c r="E9" s="8" t="s">
        <v>124</v>
      </c>
      <c r="F9" s="8" t="s">
        <v>329</v>
      </c>
      <c r="G9" s="8" t="s">
        <v>15</v>
      </c>
      <c r="H9" s="8">
        <v>1210</v>
      </c>
      <c r="I9" s="8" t="s">
        <v>36</v>
      </c>
      <c r="J9" s="8" t="s">
        <v>41</v>
      </c>
      <c r="K9" s="8" t="s">
        <v>39</v>
      </c>
      <c r="L9" s="8"/>
      <c r="M9" s="8"/>
      <c r="N9" s="8"/>
      <c r="O9" s="8"/>
      <c r="P9" s="10"/>
      <c r="Q9" s="8" t="s">
        <v>64</v>
      </c>
      <c r="R9" s="89">
        <v>0.125</v>
      </c>
      <c r="S9" s="8" t="s">
        <v>126</v>
      </c>
      <c r="T9" s="217">
        <f>R9/MAX(R6:R20)</f>
        <v>1.2500000000000001E-2</v>
      </c>
      <c r="U9" s="90"/>
      <c r="V9" s="10">
        <v>3</v>
      </c>
      <c r="W9" s="335">
        <f>IF(A9="","",(INDEX(Cotation!$W$3:$W$7,MATCH(Q9,Cotation!$V$3:$V$7,0))))</f>
        <v>2</v>
      </c>
      <c r="X9" s="336">
        <f>IF(A9="","",SUMPRODUCT((T9&gt;Cotation!$R$3:$R$7)*(T9&lt;=Cotation!$S$3:$S$7)*(Cotation!$T$3:$T$7)))</f>
        <v>2</v>
      </c>
      <c r="Y9" s="337">
        <f>IF(A9="","",IF(X9=0,0,INDEX(Cotation!$AE$4:$AI$8,X9,W9)))</f>
        <v>3</v>
      </c>
      <c r="Z9" s="145" t="str">
        <f t="shared" si="0"/>
        <v>Priorité Moyenne</v>
      </c>
      <c r="AA9" s="8" t="s">
        <v>105</v>
      </c>
      <c r="AB9" s="8" t="s">
        <v>111</v>
      </c>
      <c r="AC9" s="8" t="s">
        <v>113</v>
      </c>
      <c r="AD9" s="10" t="s">
        <v>117</v>
      </c>
      <c r="AE9" s="147">
        <f t="shared" si="1"/>
        <v>100</v>
      </c>
      <c r="AF9" s="8">
        <v>10</v>
      </c>
      <c r="AG9" s="8">
        <v>0.05</v>
      </c>
      <c r="AH9" s="8">
        <v>0.7</v>
      </c>
      <c r="AI9" s="8">
        <f t="shared" si="2"/>
        <v>35</v>
      </c>
      <c r="AJ9" s="185" t="str">
        <f t="shared" si="3"/>
        <v>FAIBLE</v>
      </c>
      <c r="AK9" s="147" t="s">
        <v>120</v>
      </c>
      <c r="AL9" s="8" t="str">
        <f t="shared" si="4"/>
        <v>2 Occasionnelle</v>
      </c>
      <c r="AM9" s="180">
        <f t="shared" si="7"/>
        <v>100</v>
      </c>
      <c r="AN9" s="145">
        <v>2</v>
      </c>
      <c r="AO9" s="8">
        <v>1</v>
      </c>
      <c r="AP9" s="144">
        <f>IF(AK9="","",AM9*AN9*AO9)</f>
        <v>200</v>
      </c>
      <c r="AQ9" s="185" t="str">
        <f t="shared" si="6"/>
        <v>MODERE</v>
      </c>
    </row>
    <row r="10" spans="1:43">
      <c r="A10" s="177" t="s">
        <v>146</v>
      </c>
      <c r="B10" s="2"/>
      <c r="C10" s="8" t="s">
        <v>203</v>
      </c>
      <c r="D10" s="9">
        <v>42039</v>
      </c>
      <c r="E10" s="8"/>
      <c r="F10" s="8" t="s">
        <v>174</v>
      </c>
      <c r="G10" s="8" t="s">
        <v>174</v>
      </c>
      <c r="H10" s="8" t="s">
        <v>48</v>
      </c>
      <c r="I10" s="99"/>
      <c r="J10" s="99"/>
      <c r="K10" s="99"/>
      <c r="L10" s="99"/>
      <c r="M10" s="99"/>
      <c r="N10" s="99"/>
      <c r="O10" s="99"/>
      <c r="P10" s="123"/>
      <c r="Q10" s="106" t="s">
        <v>59</v>
      </c>
      <c r="R10" s="132">
        <v>1</v>
      </c>
      <c r="S10" s="106" t="s">
        <v>178</v>
      </c>
      <c r="T10" s="217">
        <f>R10/MAX(R6:R21)</f>
        <v>0.1</v>
      </c>
      <c r="U10" s="90"/>
      <c r="V10" s="10">
        <v>1</v>
      </c>
      <c r="W10" s="335">
        <f>IF(A10="","",(INDEX(Cotation!$W$3:$W$7,MATCH(Q10,Cotation!$V$3:$V$7,0))))</f>
        <v>1</v>
      </c>
      <c r="X10" s="336">
        <f>IF(A10="","",SUMPRODUCT((T10&gt;Cotation!$R$3:$R$7)*(T10&lt;=Cotation!$S$3:$S$7)*(Cotation!$T$3:$T$7)))</f>
        <v>3</v>
      </c>
      <c r="Y10" s="337">
        <f>IF(A10="","",IF(X10=0,0,INDEX(Cotation!$AE$4:$AI$8,X10,W10)))</f>
        <v>3</v>
      </c>
      <c r="Z10" s="145" t="str">
        <f t="shared" si="0"/>
        <v>Priorité Faible</v>
      </c>
      <c r="AA10" s="8" t="s">
        <v>186</v>
      </c>
      <c r="AB10" s="142"/>
      <c r="AC10" s="8" t="s">
        <v>113</v>
      </c>
      <c r="AD10" s="10" t="s">
        <v>117</v>
      </c>
      <c r="AE10" s="147">
        <f t="shared" si="1"/>
        <v>1</v>
      </c>
      <c r="AF10" s="8">
        <v>1</v>
      </c>
      <c r="AG10" s="8">
        <v>0.05</v>
      </c>
      <c r="AH10" s="8">
        <v>0.7</v>
      </c>
      <c r="AI10" s="8">
        <f t="shared" si="2"/>
        <v>3.4999999999999996E-2</v>
      </c>
      <c r="AJ10" s="185" t="str">
        <f t="shared" si="3"/>
        <v>FAIBLE</v>
      </c>
      <c r="AK10" s="147" t="s">
        <v>120</v>
      </c>
      <c r="AL10" s="106" t="str">
        <f t="shared" si="4"/>
        <v>1 Très occasionnelle</v>
      </c>
      <c r="AM10" s="180">
        <f t="shared" si="7"/>
        <v>1</v>
      </c>
      <c r="AN10" s="145">
        <v>2</v>
      </c>
      <c r="AO10" s="8">
        <v>0.5</v>
      </c>
      <c r="AP10" s="144">
        <f t="shared" si="5"/>
        <v>1</v>
      </c>
      <c r="AQ10" s="185" t="str">
        <f t="shared" si="6"/>
        <v>FAIBLE</v>
      </c>
    </row>
    <row r="11" spans="1:43">
      <c r="A11" s="177" t="s">
        <v>148</v>
      </c>
      <c r="B11" s="2"/>
      <c r="C11" s="8" t="s">
        <v>203</v>
      </c>
      <c r="D11" s="9">
        <v>41681</v>
      </c>
      <c r="E11" s="8"/>
      <c r="F11" s="8" t="s">
        <v>174</v>
      </c>
      <c r="G11" s="8" t="s">
        <v>174</v>
      </c>
      <c r="H11" s="8" t="s">
        <v>48</v>
      </c>
      <c r="I11" s="99"/>
      <c r="J11" s="99"/>
      <c r="K11" s="99"/>
      <c r="L11" s="99"/>
      <c r="M11" s="99"/>
      <c r="N11" s="99"/>
      <c r="O11" s="99"/>
      <c r="P11" s="123"/>
      <c r="Q11" s="106" t="s">
        <v>59</v>
      </c>
      <c r="R11" s="132">
        <v>0.2</v>
      </c>
      <c r="S11" s="106" t="s">
        <v>178</v>
      </c>
      <c r="T11" s="217">
        <f>R11/MAX(R6:R22)</f>
        <v>0.02</v>
      </c>
      <c r="U11" s="90"/>
      <c r="V11" s="10">
        <v>1</v>
      </c>
      <c r="W11" s="335">
        <f>IF(A11="","",(INDEX(Cotation!$W$3:$W$7,MATCH(Q11,Cotation!$V$3:$V$7,0))))</f>
        <v>1</v>
      </c>
      <c r="X11" s="336">
        <f>IF(A11="","",SUMPRODUCT((T11&gt;Cotation!$R$3:$R$7)*(T11&lt;=Cotation!$S$3:$S$7)*(Cotation!$T$3:$T$7)))</f>
        <v>2</v>
      </c>
      <c r="Y11" s="337">
        <f>IF(A11="","",IF(X11=0,0,INDEX(Cotation!$AE$4:$AI$8,X11,W11)))</f>
        <v>2</v>
      </c>
      <c r="Z11" s="145" t="str">
        <f t="shared" si="0"/>
        <v>Priorité Faible</v>
      </c>
      <c r="AA11" s="8" t="s">
        <v>195</v>
      </c>
      <c r="AB11" s="141"/>
      <c r="AC11" s="8" t="s">
        <v>113</v>
      </c>
      <c r="AD11" s="10" t="s">
        <v>117</v>
      </c>
      <c r="AE11" s="147">
        <f t="shared" si="1"/>
        <v>1</v>
      </c>
      <c r="AF11" s="8">
        <v>1</v>
      </c>
      <c r="AG11" s="8">
        <v>0.05</v>
      </c>
      <c r="AH11" s="8">
        <v>0.7</v>
      </c>
      <c r="AI11" s="8">
        <f t="shared" si="2"/>
        <v>3.4999999999999996E-2</v>
      </c>
      <c r="AJ11" s="185" t="str">
        <f t="shared" si="3"/>
        <v>FAIBLE</v>
      </c>
      <c r="AK11" s="147" t="s">
        <v>120</v>
      </c>
      <c r="AL11" s="106" t="str">
        <f t="shared" si="4"/>
        <v>1 Très occasionnelle</v>
      </c>
      <c r="AM11" s="180">
        <f t="shared" si="7"/>
        <v>1</v>
      </c>
      <c r="AN11" s="145">
        <v>2</v>
      </c>
      <c r="AO11" s="8">
        <v>0.5</v>
      </c>
      <c r="AP11" s="144">
        <f t="shared" si="5"/>
        <v>1</v>
      </c>
      <c r="AQ11" s="185" t="str">
        <f t="shared" si="6"/>
        <v>FAIBLE</v>
      </c>
    </row>
    <row r="12" spans="1:43">
      <c r="A12" s="177" t="s">
        <v>152</v>
      </c>
      <c r="B12" s="2"/>
      <c r="C12" s="8" t="s">
        <v>203</v>
      </c>
      <c r="D12" s="9">
        <v>42376</v>
      </c>
      <c r="E12" s="8"/>
      <c r="F12" s="8" t="s">
        <v>174</v>
      </c>
      <c r="G12" s="8" t="s">
        <v>174</v>
      </c>
      <c r="H12" s="8" t="s">
        <v>174</v>
      </c>
      <c r="I12" s="99"/>
      <c r="J12" s="99"/>
      <c r="K12" s="99"/>
      <c r="L12" s="99"/>
      <c r="M12" s="99"/>
      <c r="N12" s="99"/>
      <c r="O12" s="99"/>
      <c r="P12" s="123"/>
      <c r="Q12" s="106" t="s">
        <v>59</v>
      </c>
      <c r="R12" s="132">
        <v>1</v>
      </c>
      <c r="S12" s="106" t="s">
        <v>176</v>
      </c>
      <c r="T12" s="217">
        <f>R12/MAX(R6:R23)</f>
        <v>0.1</v>
      </c>
      <c r="U12" s="90"/>
      <c r="V12" s="10">
        <v>1</v>
      </c>
      <c r="W12" s="335">
        <f>IF(A12="","",(INDEX(Cotation!$W$3:$W$7,MATCH(Q12,Cotation!$V$3:$V$7,0))))</f>
        <v>1</v>
      </c>
      <c r="X12" s="336">
        <f>IF(A12="","",SUMPRODUCT((T12&gt;Cotation!$R$3:$R$7)*(T12&lt;=Cotation!$S$3:$S$7)*(Cotation!$T$3:$T$7)))</f>
        <v>3</v>
      </c>
      <c r="Y12" s="337">
        <f>IF(A12="","",IF(X12=0,0,INDEX(Cotation!$AE$4:$AI$8,X12,W12)))</f>
        <v>3</v>
      </c>
      <c r="Z12" s="145" t="str">
        <f t="shared" si="0"/>
        <v>Priorité Faible</v>
      </c>
      <c r="AA12" s="8" t="s">
        <v>105</v>
      </c>
      <c r="AB12" s="139"/>
      <c r="AC12" s="8" t="s">
        <v>113</v>
      </c>
      <c r="AD12" s="10" t="s">
        <v>117</v>
      </c>
      <c r="AE12" s="147">
        <f t="shared" si="1"/>
        <v>1</v>
      </c>
      <c r="AF12" s="91"/>
      <c r="AG12" s="8">
        <v>0.05</v>
      </c>
      <c r="AH12" s="8"/>
      <c r="AI12" s="8">
        <f t="shared" si="2"/>
        <v>0</v>
      </c>
      <c r="AJ12" s="185" t="str">
        <f t="shared" si="3"/>
        <v>/</v>
      </c>
      <c r="AK12" s="147" t="s">
        <v>120</v>
      </c>
      <c r="AL12" s="106" t="str">
        <f t="shared" si="4"/>
        <v>1 Très occasionnelle</v>
      </c>
      <c r="AM12" s="180">
        <f t="shared" si="7"/>
        <v>1</v>
      </c>
      <c r="AN12" s="145">
        <v>2</v>
      </c>
      <c r="AO12" s="8">
        <v>0.5</v>
      </c>
      <c r="AP12" s="144">
        <f t="shared" si="5"/>
        <v>1</v>
      </c>
      <c r="AQ12" s="185" t="str">
        <f t="shared" si="6"/>
        <v>FAIBLE</v>
      </c>
    </row>
    <row r="13" spans="1:43" ht="22.8">
      <c r="A13" s="179" t="s">
        <v>153</v>
      </c>
      <c r="B13" s="2"/>
      <c r="C13" s="8" t="s">
        <v>203</v>
      </c>
      <c r="D13" s="9">
        <v>42375</v>
      </c>
      <c r="E13" s="8"/>
      <c r="F13" s="8" t="s">
        <v>329</v>
      </c>
      <c r="G13" s="8" t="s">
        <v>175</v>
      </c>
      <c r="H13" s="8" t="s">
        <v>48</v>
      </c>
      <c r="I13" s="8" t="s">
        <v>190</v>
      </c>
      <c r="J13" s="8" t="s">
        <v>191</v>
      </c>
      <c r="K13" s="8"/>
      <c r="L13" s="8"/>
      <c r="M13" s="8"/>
      <c r="N13" s="8"/>
      <c r="O13" s="8"/>
      <c r="P13" s="10"/>
      <c r="Q13" s="8" t="s">
        <v>64</v>
      </c>
      <c r="R13" s="89">
        <v>0.125</v>
      </c>
      <c r="S13" s="8" t="s">
        <v>176</v>
      </c>
      <c r="T13" s="217">
        <f>R13/MAX(R6:R24)</f>
        <v>1.2500000000000001E-2</v>
      </c>
      <c r="U13" s="90"/>
      <c r="V13" s="10">
        <v>4</v>
      </c>
      <c r="W13" s="335">
        <f>IF(A13="","",(INDEX(Cotation!$W$3:$W$7,MATCH(Q13,Cotation!$V$3:$V$7,0))))</f>
        <v>2</v>
      </c>
      <c r="X13" s="336">
        <f>IF(A13="","",SUMPRODUCT((T13&gt;Cotation!$R$3:$R$7)*(T13&lt;=Cotation!$S$3:$S$7)*(Cotation!$T$3:$T$7)))</f>
        <v>2</v>
      </c>
      <c r="Y13" s="337">
        <f>IF(A13="","",IF(X13=0,0,INDEX(Cotation!$AE$4:$AI$8,X13,W13)))</f>
        <v>3</v>
      </c>
      <c r="Z13" s="145" t="str">
        <f t="shared" si="0"/>
        <v>Priorité Moyenne</v>
      </c>
      <c r="AA13" s="8" t="s">
        <v>105</v>
      </c>
      <c r="AB13" s="106" t="s">
        <v>111</v>
      </c>
      <c r="AC13" s="8" t="s">
        <v>113</v>
      </c>
      <c r="AD13" s="187" t="s">
        <v>196</v>
      </c>
      <c r="AE13" s="147">
        <f t="shared" si="1"/>
        <v>1000</v>
      </c>
      <c r="AF13" s="8">
        <v>10</v>
      </c>
      <c r="AG13" s="8">
        <v>0.05</v>
      </c>
      <c r="AH13" s="8">
        <v>0.1</v>
      </c>
      <c r="AI13" s="8">
        <f t="shared" si="2"/>
        <v>50</v>
      </c>
      <c r="AJ13" s="185" t="str">
        <f t="shared" si="3"/>
        <v>FAIBLE</v>
      </c>
      <c r="AK13" s="147" t="s">
        <v>120</v>
      </c>
      <c r="AL13" s="8" t="str">
        <f t="shared" si="4"/>
        <v>2 Occasionnelle</v>
      </c>
      <c r="AM13" s="180">
        <f t="shared" si="7"/>
        <v>1000</v>
      </c>
      <c r="AN13" s="145">
        <v>2</v>
      </c>
      <c r="AO13" s="8">
        <v>1</v>
      </c>
      <c r="AP13" s="144">
        <f>IF(AK13="","",AM13*AN13*AO13)</f>
        <v>2000</v>
      </c>
      <c r="AQ13" s="185" t="str">
        <f t="shared" si="6"/>
        <v>TRES ELEVE</v>
      </c>
    </row>
    <row r="14" spans="1:43">
      <c r="A14" s="179" t="s">
        <v>156</v>
      </c>
      <c r="B14" s="2"/>
      <c r="C14" s="8" t="s">
        <v>202</v>
      </c>
      <c r="D14" s="9">
        <v>41109</v>
      </c>
      <c r="E14" s="8"/>
      <c r="F14" s="8" t="s">
        <v>174</v>
      </c>
      <c r="G14" s="8" t="s">
        <v>174</v>
      </c>
      <c r="H14" s="8">
        <v>10</v>
      </c>
      <c r="I14" s="99"/>
      <c r="J14" s="99"/>
      <c r="K14" s="99"/>
      <c r="L14" s="99"/>
      <c r="M14" s="99"/>
      <c r="N14" s="99"/>
      <c r="O14" s="99"/>
      <c r="P14" s="123"/>
      <c r="Q14" s="8" t="s">
        <v>64</v>
      </c>
      <c r="R14" s="89">
        <v>1.5</v>
      </c>
      <c r="S14" s="8" t="s">
        <v>176</v>
      </c>
      <c r="T14" s="217">
        <f>R14/MAX(R6:R25)</f>
        <v>0.15</v>
      </c>
      <c r="U14" s="90"/>
      <c r="V14" s="10">
        <v>1</v>
      </c>
      <c r="W14" s="335">
        <f>IF(A14="","",(INDEX(Cotation!$W$3:$W$7,MATCH(Q14,Cotation!$V$3:$V$7,0))))</f>
        <v>2</v>
      </c>
      <c r="X14" s="336">
        <f>IF(A14="","",SUMPRODUCT((T14&gt;Cotation!$R$3:$R$7)*(T14&lt;=Cotation!$S$3:$S$7)*(Cotation!$T$3:$T$7)))</f>
        <v>4</v>
      </c>
      <c r="Y14" s="337">
        <f>IF(A14="","",IF(X14=0,0,INDEX(Cotation!$AE$4:$AI$8,X14,W14)))</f>
        <v>4</v>
      </c>
      <c r="Z14" s="145" t="str">
        <f t="shared" si="0"/>
        <v>Priorité Faible</v>
      </c>
      <c r="AA14" s="8" t="s">
        <v>105</v>
      </c>
      <c r="AB14" s="8" t="s">
        <v>110</v>
      </c>
      <c r="AC14" s="8" t="s">
        <v>113</v>
      </c>
      <c r="AD14" s="10" t="s">
        <v>117</v>
      </c>
      <c r="AE14" s="147">
        <f t="shared" si="1"/>
        <v>1</v>
      </c>
      <c r="AF14" s="8">
        <v>1</v>
      </c>
      <c r="AG14" s="8">
        <v>0.05</v>
      </c>
      <c r="AH14" s="8">
        <v>0.7</v>
      </c>
      <c r="AI14" s="8">
        <f t="shared" si="2"/>
        <v>3.4999999999999996E-2</v>
      </c>
      <c r="AJ14" s="185" t="str">
        <f t="shared" si="3"/>
        <v>FAIBLE</v>
      </c>
      <c r="AK14" s="147" t="s">
        <v>120</v>
      </c>
      <c r="AL14" s="8" t="str">
        <f t="shared" si="4"/>
        <v>2 Occasionnelle</v>
      </c>
      <c r="AM14" s="180">
        <f t="shared" si="7"/>
        <v>1</v>
      </c>
      <c r="AN14" s="145">
        <v>2</v>
      </c>
      <c r="AO14" s="8">
        <v>1</v>
      </c>
      <c r="AP14" s="144">
        <f t="shared" si="5"/>
        <v>2</v>
      </c>
      <c r="AQ14" s="185" t="str">
        <f t="shared" si="6"/>
        <v>FAIBLE</v>
      </c>
    </row>
    <row r="15" spans="1:43" ht="25.5" customHeight="1">
      <c r="A15" s="179" t="s">
        <v>157</v>
      </c>
      <c r="B15" s="143" t="s">
        <v>4</v>
      </c>
      <c r="C15" s="8" t="s">
        <v>202</v>
      </c>
      <c r="D15" s="9">
        <v>41115</v>
      </c>
      <c r="E15" s="8"/>
      <c r="F15" s="8" t="s">
        <v>174</v>
      </c>
      <c r="G15" s="8" t="s">
        <v>174</v>
      </c>
      <c r="H15" s="8">
        <v>10</v>
      </c>
      <c r="I15" s="99"/>
      <c r="J15" s="99"/>
      <c r="K15" s="99"/>
      <c r="L15" s="99"/>
      <c r="M15" s="99"/>
      <c r="N15" s="99"/>
      <c r="O15" s="99"/>
      <c r="P15" s="123"/>
      <c r="Q15" s="8" t="s">
        <v>64</v>
      </c>
      <c r="R15" s="89">
        <v>10</v>
      </c>
      <c r="S15" s="8" t="s">
        <v>176</v>
      </c>
      <c r="T15" s="217">
        <f>R15/MAX(R6:R26)</f>
        <v>1</v>
      </c>
      <c r="U15" s="90"/>
      <c r="V15" s="10">
        <v>1</v>
      </c>
      <c r="W15" s="335">
        <f>IF(A15="","",(INDEX(Cotation!$W$3:$W$7,MATCH(Q15,Cotation!$V$3:$V$7,0))))</f>
        <v>2</v>
      </c>
      <c r="X15" s="336">
        <f>IF(A15="","",SUMPRODUCT((T15&gt;Cotation!$R$3:$R$7)*(T15&lt;=Cotation!$S$3:$S$7)*(Cotation!$T$3:$T$7)))</f>
        <v>5</v>
      </c>
      <c r="Y15" s="337">
        <f>IF(A15="","",IF(X15=0,0,INDEX(Cotation!$AE$4:$AI$8,X15,W15)))</f>
        <v>5</v>
      </c>
      <c r="Z15" s="145" t="str">
        <f>IF(Y15=0,"Produit plus utilisé",IF(OR(U15="CMR 3",U15="CMR 1 OU 2"),"Priorité Forte",IF(OR(AND(Y15&lt;=5,V15=1),AND(Y15&lt;=3,V15=2),AND(Y15=1,V15=3)),"Priorité Faible",IF(OR(AND(Y15=6,V15=1),AND(Y15&gt;=4,V15=2),AND(Y15&lt;=5,V15=3),AND(Y15&lt;=3,V15=4)),"Priorité Moyenne",IF(OR(AND(Y15=6,V15=3),AND(Y15&gt;=4,V15=4),AND(Y15&lt;=6,V15=5)),"Priorité Forte","")))))</f>
        <v>Priorité Faible</v>
      </c>
      <c r="AA15" s="8" t="s">
        <v>105</v>
      </c>
      <c r="AB15" s="8" t="s">
        <v>110</v>
      </c>
      <c r="AC15" s="8" t="s">
        <v>113</v>
      </c>
      <c r="AD15" s="10" t="s">
        <v>117</v>
      </c>
      <c r="AE15" s="147">
        <f t="shared" si="1"/>
        <v>1</v>
      </c>
      <c r="AF15" s="8">
        <v>1</v>
      </c>
      <c r="AG15" s="8">
        <v>0.05</v>
      </c>
      <c r="AH15" s="8">
        <v>0.7</v>
      </c>
      <c r="AI15" s="8">
        <f t="shared" si="2"/>
        <v>3.4999999999999996E-2</v>
      </c>
      <c r="AJ15" s="185" t="str">
        <f t="shared" si="3"/>
        <v>FAIBLE</v>
      </c>
      <c r="AK15" s="147" t="s">
        <v>120</v>
      </c>
      <c r="AL15" s="8" t="str">
        <f t="shared" si="4"/>
        <v>2 Occasionnelle</v>
      </c>
      <c r="AM15" s="180">
        <f t="shared" si="7"/>
        <v>1</v>
      </c>
      <c r="AN15" s="145">
        <v>2</v>
      </c>
      <c r="AO15" s="8">
        <v>1</v>
      </c>
      <c r="AP15" s="144">
        <f t="shared" si="5"/>
        <v>2</v>
      </c>
      <c r="AQ15" s="185" t="str">
        <f t="shared" si="6"/>
        <v>FAIBLE</v>
      </c>
    </row>
    <row r="16" spans="1:43">
      <c r="A16" s="179" t="s">
        <v>158</v>
      </c>
      <c r="B16" s="2"/>
      <c r="C16" s="8" t="s">
        <v>202</v>
      </c>
      <c r="D16" s="9">
        <v>41115</v>
      </c>
      <c r="E16" s="8"/>
      <c r="F16" s="8" t="s">
        <v>174</v>
      </c>
      <c r="G16" s="8" t="s">
        <v>174</v>
      </c>
      <c r="H16" s="8">
        <v>10</v>
      </c>
      <c r="I16" s="99"/>
      <c r="J16" s="99"/>
      <c r="K16" s="99"/>
      <c r="L16" s="99"/>
      <c r="M16" s="99"/>
      <c r="N16" s="99"/>
      <c r="O16" s="99"/>
      <c r="P16" s="99"/>
      <c r="Q16" s="8" t="s">
        <v>64</v>
      </c>
      <c r="R16" s="89">
        <v>1.5</v>
      </c>
      <c r="S16" s="8" t="s">
        <v>176</v>
      </c>
      <c r="T16" s="217">
        <f>R16/MAX(R6:R27)</f>
        <v>0.15</v>
      </c>
      <c r="U16" s="90"/>
      <c r="V16" s="10">
        <v>1</v>
      </c>
      <c r="W16" s="335">
        <f>IF(A16="","",(INDEX(Cotation!$W$3:$W$7,MATCH(Q16,Cotation!$V$3:$V$7,0))))</f>
        <v>2</v>
      </c>
      <c r="X16" s="336">
        <f>IF(A16="","",SUMPRODUCT((T16&gt;Cotation!$R$3:$R$7)*(T16&lt;=Cotation!$S$3:$S$7)*(Cotation!$T$3:$T$7)))</f>
        <v>4</v>
      </c>
      <c r="Y16" s="337">
        <f>IF(A16="","",IF(X16=0,0,INDEX(Cotation!$AE$4:$AI$8,X16,W16)))</f>
        <v>4</v>
      </c>
      <c r="Z16" s="145" t="str">
        <f t="shared" si="0"/>
        <v>Priorité Faible</v>
      </c>
      <c r="AA16" s="8" t="s">
        <v>105</v>
      </c>
      <c r="AB16" s="8" t="s">
        <v>110</v>
      </c>
      <c r="AC16" s="8" t="s">
        <v>113</v>
      </c>
      <c r="AD16" s="10" t="s">
        <v>117</v>
      </c>
      <c r="AE16" s="147">
        <f t="shared" si="1"/>
        <v>1</v>
      </c>
      <c r="AF16" s="8">
        <v>1</v>
      </c>
      <c r="AG16" s="8">
        <v>0.05</v>
      </c>
      <c r="AH16" s="8">
        <v>0.7</v>
      </c>
      <c r="AI16" s="8">
        <f t="shared" si="2"/>
        <v>3.4999999999999996E-2</v>
      </c>
      <c r="AJ16" s="185" t="str">
        <f t="shared" si="3"/>
        <v>FAIBLE</v>
      </c>
      <c r="AK16" s="147" t="s">
        <v>120</v>
      </c>
      <c r="AL16" s="8" t="str">
        <f t="shared" si="4"/>
        <v>2 Occasionnelle</v>
      </c>
      <c r="AM16" s="180">
        <f t="shared" si="7"/>
        <v>1</v>
      </c>
      <c r="AN16" s="145">
        <v>2</v>
      </c>
      <c r="AO16" s="8">
        <v>1</v>
      </c>
      <c r="AP16" s="144">
        <f t="shared" si="5"/>
        <v>2</v>
      </c>
      <c r="AQ16" s="185" t="str">
        <f t="shared" si="6"/>
        <v>FAIBLE</v>
      </c>
    </row>
    <row r="17" spans="1:43">
      <c r="A17" s="117" t="s">
        <v>164</v>
      </c>
      <c r="B17" s="2"/>
      <c r="C17" s="8" t="s">
        <v>203</v>
      </c>
      <c r="D17" s="9">
        <v>42060</v>
      </c>
      <c r="E17" s="8"/>
      <c r="F17" s="8" t="s">
        <v>328</v>
      </c>
      <c r="G17" s="8" t="s">
        <v>15</v>
      </c>
      <c r="H17" s="8" t="s">
        <v>48</v>
      </c>
      <c r="I17" s="106" t="s">
        <v>166</v>
      </c>
      <c r="J17" s="106" t="s">
        <v>167</v>
      </c>
      <c r="K17" s="106" t="s">
        <v>168</v>
      </c>
      <c r="L17" s="106" t="s">
        <v>39</v>
      </c>
      <c r="M17" s="106"/>
      <c r="N17" s="106"/>
      <c r="O17" s="106"/>
      <c r="P17" s="106"/>
      <c r="Q17" s="8" t="s">
        <v>59</v>
      </c>
      <c r="R17" s="89">
        <v>0.2</v>
      </c>
      <c r="S17" s="8" t="s">
        <v>176</v>
      </c>
      <c r="T17" s="217">
        <f>R17/MAX(R6:R28)</f>
        <v>0.02</v>
      </c>
      <c r="U17" s="90"/>
      <c r="V17" s="10">
        <v>2</v>
      </c>
      <c r="W17" s="335">
        <f>IF(A17="","",(INDEX(Cotation!$W$3:$W$7,MATCH(Q17,Cotation!$V$3:$V$7,0))))</f>
        <v>1</v>
      </c>
      <c r="X17" s="336">
        <f>IF(A17="","",SUMPRODUCT((T17&gt;Cotation!$R$3:$R$7)*(T17&lt;=Cotation!$S$3:$S$7)*(Cotation!$T$3:$T$7)))</f>
        <v>2</v>
      </c>
      <c r="Y17" s="337">
        <f>IF(A17="","",IF(X17=0,0,INDEX(Cotation!$AE$4:$AI$8,X17,W17)))</f>
        <v>2</v>
      </c>
      <c r="Z17" s="145" t="str">
        <f t="shared" si="0"/>
        <v>Priorité Faible</v>
      </c>
      <c r="AA17" s="8" t="s">
        <v>187</v>
      </c>
      <c r="AB17" s="176" t="s">
        <v>111</v>
      </c>
      <c r="AC17" s="8" t="s">
        <v>193</v>
      </c>
      <c r="AD17" s="10" t="s">
        <v>117</v>
      </c>
      <c r="AE17" s="147">
        <f t="shared" si="1"/>
        <v>10</v>
      </c>
      <c r="AF17" s="8">
        <v>10</v>
      </c>
      <c r="AG17" s="8">
        <v>1</v>
      </c>
      <c r="AH17" s="8">
        <v>0.7</v>
      </c>
      <c r="AI17" s="8">
        <f t="shared" si="2"/>
        <v>70</v>
      </c>
      <c r="AJ17" s="185" t="str">
        <f t="shared" si="3"/>
        <v>FAIBLE</v>
      </c>
      <c r="AK17" s="147" t="s">
        <v>120</v>
      </c>
      <c r="AL17" s="8" t="str">
        <f t="shared" si="4"/>
        <v>1 Très occasionnelle</v>
      </c>
      <c r="AM17" s="180">
        <f t="shared" si="7"/>
        <v>10</v>
      </c>
      <c r="AN17" s="145">
        <v>2</v>
      </c>
      <c r="AO17" s="8">
        <v>0.5</v>
      </c>
      <c r="AP17" s="144">
        <f t="shared" si="5"/>
        <v>10</v>
      </c>
      <c r="AQ17" s="185" t="str">
        <f t="shared" si="6"/>
        <v>FAIBLE</v>
      </c>
    </row>
    <row r="18" spans="1:43" s="92" customFormat="1">
      <c r="A18" s="117" t="s">
        <v>189</v>
      </c>
      <c r="B18" s="168"/>
      <c r="C18" s="8" t="s">
        <v>203</v>
      </c>
      <c r="D18" s="169">
        <v>42411</v>
      </c>
      <c r="E18" s="170"/>
      <c r="F18" s="170" t="s">
        <v>328</v>
      </c>
      <c r="G18" s="170" t="s">
        <v>15</v>
      </c>
      <c r="H18" s="170" t="s">
        <v>48</v>
      </c>
      <c r="I18" s="106" t="s">
        <v>166</v>
      </c>
      <c r="J18" s="106" t="s">
        <v>167</v>
      </c>
      <c r="K18" s="106" t="s">
        <v>168</v>
      </c>
      <c r="L18" s="106" t="s">
        <v>41</v>
      </c>
      <c r="M18" s="106" t="s">
        <v>39</v>
      </c>
      <c r="N18" s="106" t="s">
        <v>38</v>
      </c>
      <c r="O18" s="171"/>
      <c r="P18" s="171"/>
      <c r="Q18" s="8" t="s">
        <v>59</v>
      </c>
      <c r="R18" s="172">
        <v>0.4</v>
      </c>
      <c r="S18" s="170" t="s">
        <v>176</v>
      </c>
      <c r="T18" s="217">
        <f>R18/MAX(R6:R29)</f>
        <v>0.04</v>
      </c>
      <c r="U18" s="90"/>
      <c r="V18" s="246">
        <v>2</v>
      </c>
      <c r="W18" s="335">
        <f>IF(A18="","",(INDEX(Cotation!$W$3:$W$7,MATCH(Q18,Cotation!$V$3:$V$7,0))))</f>
        <v>1</v>
      </c>
      <c r="X18" s="336">
        <f>IF(A18="","",SUMPRODUCT((T18&gt;Cotation!$R$3:$R$7)*(T18&lt;=Cotation!$S$3:$S$7)*(Cotation!$T$3:$T$7)))</f>
        <v>2</v>
      </c>
      <c r="Y18" s="337">
        <f>IF(A18="","",IF(X18=0,0,INDEX(Cotation!$AE$4:$AI$8,X18,W18)))</f>
        <v>2</v>
      </c>
      <c r="Z18" s="145" t="str">
        <f>IF(Y18=0,"Produit plus utilisé",IF(OR(U18="CMR 3",U18="CMR 1 OU 2"),"Priorité Forte",IF(OR(AND(Y18&lt;=5,V18=1),AND(Y18&lt;=3,V18=2),AND(Y18=1,V18=3)),"Priorité Faible",IF(OR(AND(Y18=6,V18=1),AND(Y18&gt;=4,V18=2),AND(Y18&lt;=5,V18=3),AND(Y18&lt;=3,V18=4)),"Priorité Moyenne",IF(OR(AND(Y18=6,V18=3),AND(Y18&gt;=4,V18=4),AND(Y18&lt;=6,V18=5)),"Priorité Forte","")))))</f>
        <v>Priorité Faible</v>
      </c>
      <c r="AA18" s="8" t="s">
        <v>187</v>
      </c>
      <c r="AB18" s="106" t="s">
        <v>111</v>
      </c>
      <c r="AC18" s="8" t="s">
        <v>193</v>
      </c>
      <c r="AD18" s="10" t="s">
        <v>117</v>
      </c>
      <c r="AE18" s="147">
        <f>IF($Z18="","",IF($V18=1,1,IF($V18=2,10,IF($V18=3,100,IF($V18=4,1000,IF($V18=5,10000,"0"))))))</f>
        <v>10</v>
      </c>
      <c r="AF18" s="170">
        <v>10</v>
      </c>
      <c r="AG18" s="170">
        <v>1</v>
      </c>
      <c r="AH18" s="170">
        <v>0.7</v>
      </c>
      <c r="AI18" s="8">
        <f t="shared" si="2"/>
        <v>70</v>
      </c>
      <c r="AJ18" s="185" t="str">
        <f t="shared" si="3"/>
        <v>FAIBLE</v>
      </c>
      <c r="AK18" s="147" t="s">
        <v>120</v>
      </c>
      <c r="AL18" s="8" t="str">
        <f t="shared" si="4"/>
        <v>1 Très occasionnelle</v>
      </c>
      <c r="AM18" s="180">
        <f t="shared" si="7"/>
        <v>10</v>
      </c>
      <c r="AN18" s="145">
        <v>2</v>
      </c>
      <c r="AO18" s="170">
        <v>0.5</v>
      </c>
      <c r="AP18" s="8">
        <f t="shared" si="5"/>
        <v>10</v>
      </c>
      <c r="AQ18" s="185" t="str">
        <f t="shared" si="6"/>
        <v>FAIBLE</v>
      </c>
    </row>
    <row r="19" spans="1:43" ht="15" thickBot="1">
      <c r="A19" s="157" t="s">
        <v>169</v>
      </c>
      <c r="B19" s="131"/>
      <c r="C19" s="118" t="s">
        <v>203</v>
      </c>
      <c r="D19" s="119">
        <v>42465</v>
      </c>
      <c r="E19" s="131"/>
      <c r="F19" s="118" t="s">
        <v>329</v>
      </c>
      <c r="G19" s="118" t="s">
        <v>175</v>
      </c>
      <c r="H19" s="118">
        <v>10</v>
      </c>
      <c r="I19" s="161" t="s">
        <v>171</v>
      </c>
      <c r="J19" s="161" t="s">
        <v>167</v>
      </c>
      <c r="K19" s="161"/>
      <c r="L19" s="161"/>
      <c r="M19" s="161"/>
      <c r="N19" s="161"/>
      <c r="O19" s="120"/>
      <c r="P19" s="120"/>
      <c r="Q19" s="118" t="s">
        <v>59</v>
      </c>
      <c r="R19" s="173">
        <v>0.2</v>
      </c>
      <c r="S19" s="118" t="s">
        <v>176</v>
      </c>
      <c r="T19" s="240">
        <f>R19/MAX(R6:R30)</f>
        <v>0.02</v>
      </c>
      <c r="U19" s="174"/>
      <c r="V19" s="175">
        <v>1</v>
      </c>
      <c r="W19" s="335">
        <f>IF(A19="","",(INDEX(Cotation!$W$3:$W$7,MATCH(Q19,Cotation!$V$3:$V$7,0))))</f>
        <v>1</v>
      </c>
      <c r="X19" s="336">
        <f>IF(A19="","",SUMPRODUCT((T19&gt;Cotation!$R$3:$R$7)*(T19&lt;=Cotation!$S$3:$S$7)*(Cotation!$T$3:$T$7)))</f>
        <v>2</v>
      </c>
      <c r="Y19" s="337">
        <f>IF(A19="","",IF(X19=0,0,INDEX(Cotation!$AE$4:$AI$8,X19,W19)))</f>
        <v>2</v>
      </c>
      <c r="Z19" s="184" t="str">
        <f t="shared" si="0"/>
        <v>Priorité Faible</v>
      </c>
      <c r="AA19" s="118" t="s">
        <v>187</v>
      </c>
      <c r="AB19" s="120" t="s">
        <v>111</v>
      </c>
      <c r="AC19" s="118" t="s">
        <v>193</v>
      </c>
      <c r="AD19" s="175" t="s">
        <v>117</v>
      </c>
      <c r="AE19" s="156">
        <f t="shared" si="1"/>
        <v>1</v>
      </c>
      <c r="AF19" s="118">
        <v>10</v>
      </c>
      <c r="AG19" s="118">
        <v>1</v>
      </c>
      <c r="AH19" s="118">
        <v>0.7</v>
      </c>
      <c r="AI19" s="148">
        <f t="shared" si="2"/>
        <v>7</v>
      </c>
      <c r="AJ19" s="186" t="str">
        <f t="shared" si="3"/>
        <v>FAIBLE</v>
      </c>
      <c r="AK19" s="156" t="s">
        <v>120</v>
      </c>
      <c r="AL19" s="118" t="str">
        <f t="shared" si="4"/>
        <v>1 Très occasionnelle</v>
      </c>
      <c r="AM19" s="156">
        <f t="shared" si="7"/>
        <v>1</v>
      </c>
      <c r="AN19" s="184">
        <v>2</v>
      </c>
      <c r="AO19" s="134">
        <v>0.5</v>
      </c>
      <c r="AP19" s="148">
        <f t="shared" si="5"/>
        <v>1</v>
      </c>
      <c r="AQ19" s="186" t="str">
        <f t="shared" si="6"/>
        <v>FAIBLE</v>
      </c>
    </row>
    <row r="20" spans="1:43">
      <c r="B20" s="92"/>
      <c r="C20" s="92"/>
      <c r="D20" s="92"/>
      <c r="E20" s="92"/>
      <c r="H20" s="92"/>
      <c r="W20" s="247"/>
      <c r="X20" s="338"/>
      <c r="Y20" s="247"/>
    </row>
    <row r="21" spans="1:43">
      <c r="B21" s="92"/>
      <c r="C21" s="92"/>
      <c r="D21" s="92"/>
      <c r="E21" s="92"/>
      <c r="H21" s="92"/>
      <c r="W21" s="247"/>
      <c r="X21" s="247"/>
      <c r="Y21" s="247"/>
      <c r="AC21" s="140"/>
    </row>
    <row r="22" spans="1:43">
      <c r="B22" s="92"/>
      <c r="C22" s="92"/>
      <c r="D22" s="92"/>
      <c r="E22" s="92"/>
      <c r="H22" s="92"/>
      <c r="W22" s="247"/>
      <c r="X22" s="247"/>
      <c r="Y22" s="247"/>
    </row>
    <row r="23" spans="1:43">
      <c r="B23" s="92"/>
      <c r="C23" s="92"/>
      <c r="D23" s="92"/>
      <c r="E23" s="92"/>
      <c r="H23" s="92"/>
      <c r="W23" s="247"/>
      <c r="X23" s="247"/>
      <c r="Y23" s="247"/>
    </row>
    <row r="24" spans="1:43">
      <c r="B24" s="92"/>
      <c r="C24" s="92"/>
      <c r="D24" s="92"/>
      <c r="E24" s="92"/>
      <c r="H24" s="92"/>
    </row>
    <row r="25" spans="1:43">
      <c r="B25" s="92"/>
      <c r="C25" s="92"/>
      <c r="D25" s="92"/>
      <c r="E25" s="92"/>
      <c r="H25" s="92"/>
    </row>
    <row r="26" spans="1:43">
      <c r="B26" s="92"/>
      <c r="C26" s="92"/>
      <c r="D26" s="92"/>
      <c r="E26" s="92"/>
      <c r="H26" s="92"/>
    </row>
    <row r="27" spans="1:43">
      <c r="B27" s="92"/>
      <c r="C27" s="92"/>
      <c r="D27" s="92"/>
      <c r="E27" s="92"/>
      <c r="H27" s="92"/>
    </row>
    <row r="28" spans="1:43">
      <c r="B28" s="92"/>
      <c r="C28" s="92"/>
      <c r="D28" s="92"/>
      <c r="E28" s="92"/>
      <c r="H28" s="92"/>
    </row>
    <row r="29" spans="1:43">
      <c r="B29" s="92"/>
      <c r="C29" s="92"/>
      <c r="D29" s="92"/>
      <c r="E29" s="92"/>
      <c r="H29" s="92"/>
    </row>
    <row r="30" spans="1:43">
      <c r="B30" s="92"/>
      <c r="C30" s="92"/>
      <c r="D30" s="92"/>
      <c r="E30" s="92"/>
      <c r="H30" s="92"/>
    </row>
    <row r="31" spans="1:43">
      <c r="B31" s="92"/>
      <c r="C31" s="92"/>
      <c r="D31" s="92"/>
      <c r="E31" s="92"/>
      <c r="H31" s="92"/>
    </row>
    <row r="32" spans="1:43">
      <c r="B32" s="92"/>
      <c r="C32" s="92"/>
      <c r="D32" s="92"/>
      <c r="E32" s="92"/>
      <c r="H32" s="92"/>
    </row>
  </sheetData>
  <dataConsolidate/>
  <mergeCells count="42">
    <mergeCell ref="V3:V5"/>
    <mergeCell ref="Q3:Q5"/>
    <mergeCell ref="R3:S3"/>
    <mergeCell ref="R4:R5"/>
    <mergeCell ref="S4:S5"/>
    <mergeCell ref="U3:U5"/>
    <mergeCell ref="T3:T5"/>
    <mergeCell ref="AO3:AO5"/>
    <mergeCell ref="AQ3:AQ5"/>
    <mergeCell ref="AE2:AJ2"/>
    <mergeCell ref="AM2:AQ2"/>
    <mergeCell ref="AL3:AL5"/>
    <mergeCell ref="AM3:AM5"/>
    <mergeCell ref="AN3:AN5"/>
    <mergeCell ref="AP3:AP5"/>
    <mergeCell ref="AG3:AG5"/>
    <mergeCell ref="H1:P1"/>
    <mergeCell ref="R1:U1"/>
    <mergeCell ref="AI3:AI5"/>
    <mergeCell ref="AJ3:AJ5"/>
    <mergeCell ref="AK3:AK5"/>
    <mergeCell ref="AC3:AC5"/>
    <mergeCell ref="AD3:AD5"/>
    <mergeCell ref="AE3:AE5"/>
    <mergeCell ref="AF3:AF5"/>
    <mergeCell ref="AH3:AH5"/>
    <mergeCell ref="W3:W5"/>
    <mergeCell ref="X3:X5"/>
    <mergeCell ref="Y3:Y5"/>
    <mergeCell ref="Z3:Z5"/>
    <mergeCell ref="AA3:AA5"/>
    <mergeCell ref="AB3:AB5"/>
    <mergeCell ref="A3:A5"/>
    <mergeCell ref="B3:B5"/>
    <mergeCell ref="E3:E5"/>
    <mergeCell ref="D3:D4"/>
    <mergeCell ref="C3:C5"/>
    <mergeCell ref="G4:G5"/>
    <mergeCell ref="I4:P5"/>
    <mergeCell ref="H4:H5"/>
    <mergeCell ref="F3:P3"/>
    <mergeCell ref="F4:F5"/>
  </mergeCells>
  <conditionalFormatting sqref="Z6:Z19">
    <cfRule type="cellIs" dxfId="14" priority="7" operator="equal">
      <formula>"Priorité Forte"</formula>
    </cfRule>
    <cfRule type="cellIs" dxfId="13" priority="8" operator="equal">
      <formula>"Priorité Moyenne"</formula>
    </cfRule>
    <cfRule type="cellIs" dxfId="12" priority="9" operator="equal">
      <formula>"Priorité Faible"</formula>
    </cfRule>
  </conditionalFormatting>
  <conditionalFormatting sqref="AJ6:AJ19">
    <cfRule type="cellIs" dxfId="11" priority="4" stopIfTrue="1" operator="equal">
      <formula>"TRES ELEVE"</formula>
    </cfRule>
    <cfRule type="cellIs" dxfId="10" priority="5" stopIfTrue="1" operator="equal">
      <formula>"MODERE"</formula>
    </cfRule>
    <cfRule type="cellIs" dxfId="9" priority="6" stopIfTrue="1" operator="equal">
      <formula>"FAIBLE"</formula>
    </cfRule>
  </conditionalFormatting>
  <conditionalFormatting sqref="AQ6:AQ19">
    <cfRule type="cellIs" dxfId="8" priority="1" stopIfTrue="1" operator="equal">
      <formula>"TRES ELEVE"</formula>
    </cfRule>
    <cfRule type="cellIs" dxfId="7" priority="2" stopIfTrue="1" operator="equal">
      <formula>"MODERE"</formula>
    </cfRule>
    <cfRule type="cellIs" dxfId="6" priority="3" stopIfTrue="1" operator="equal">
      <formula>"FAIBLE"</formula>
    </cfRule>
  </conditionalFormatting>
  <dataValidations count="8">
    <dataValidation type="list" allowBlank="1" showInputMessage="1" showErrorMessage="1" sqref="Q6:Q19 AL6:AL19">
      <formula1>"1 Très occasionnelle,2 Occasionnelle,3 Intermittente, 4 Fréquente"</formula1>
    </dataValidation>
    <dataValidation type="list" allowBlank="1" showInputMessage="1" showErrorMessage="1" sqref="AA6:AA19">
      <mc:AlternateContent xmlns:x12ac="http://schemas.microsoft.com/office/spreadsheetml/2011/1/ac" xmlns:mc="http://schemas.openxmlformats.org/markup-compatibility/2006">
        <mc:Choice Requires="x12ac">
          <x12ac:list>Liquide,Gazeux,Graisse,"Solide:granulé, pastille, pâte",Solide:poudre fine,Solide:poudre très fine,Aérosol</x12ac:list>
        </mc:Choice>
        <mc:Fallback>
          <formula1>"Liquide,Gazeux,Graisse,Solide:granulé, pastille, pâte,Solide:poudre fine,Solide:poudre très fine,Aérosol"</formula1>
        </mc:Fallback>
      </mc:AlternateContent>
    </dataValidation>
    <dataValidation type="list" allowBlank="1" showInputMessage="1" showErrorMessage="1" sqref="AC6:AC19">
      <formula1>"Dispersif,Ouvert,Semi ouvert,Clos"</formula1>
    </dataValidation>
    <dataValidation type="list" allowBlank="1" showInputMessage="1" showErrorMessage="1" sqref="AD6:AD19">
      <formula1>"Absence,Aspiration intégrée à l'outil,Cabine horizontale,Cabine verticale,Captage enveloppant,Eloignement de la source,Fente d'aspiration,Hotte,Petite cabine ventillée,Table aspirante,Ventillation générale"</formula1>
    </dataValidation>
    <dataValidation type="list" allowBlank="1" showInputMessage="1" showErrorMessage="1" sqref="AK6:AK19">
      <formula1>"1 main,2 mains ou 1 main + avant bras,2 mains + avant bras ou un bras complet,Membres supérieurs + torse et/ou bassin et/ou jambes"</formula1>
    </dataValidation>
    <dataValidation type="list" allowBlank="1" showInputMessage="1" showErrorMessage="1" sqref="AB6:AB19">
      <formula1>"Classe 1,Classe 2, Classe 3"</formula1>
    </dataValidation>
    <dataValidation type="list" allowBlank="1" showInputMessage="1" showErrorMessage="1" sqref="G6:G19">
      <formula1>"Danger,Attention,Aucune"</formula1>
    </dataValidation>
    <dataValidation type="list" showInputMessage="1" showErrorMessage="1" sqref="F6:F19">
      <formula1>"Catégorie 1,Catégorie 2,Catégorie 3,Catégorie 4,Catégorie 5,Gaz comprimé,Gaz liquéfié,Gaz liquide réfrigéré,Type A, Type B,Type C et D,Type E et F,Catégorie 1A,Catégorie 1B,Catégorie 1C,Catégorie 2A, Catégorie2B,Catégorie1 et 2,Catégorie1A,1B et 1C,Aucune"</formula1>
    </dataValidation>
  </dataValidations>
  <hyperlinks>
    <hyperlink ref="D6" r:id="rId1" display="FDS-PEL\Essence F.pdf"/>
    <hyperlink ref="D7" r:id="rId2" display="FDS-PEL\Alcool ménager - éthanol dénaturé.pdf"/>
    <hyperlink ref="D9" r:id="rId3" display="FDS-PEL\Acétone TECHNICAL.pdf"/>
    <hyperlink ref="D8" r:id="rId4" display="FDS-PEL\Castrol GTX 10W-40 A3 B4.pdf"/>
    <hyperlink ref="D10" r:id="rId5" display="FDS-PEL\GRAISSE FUSH GS80.pdf"/>
    <hyperlink ref="D11" r:id="rId6" display="FDS-PEL\LGMT2_SKF.pdf"/>
    <hyperlink ref="D12" r:id="rId7" display="FDS-PEL\activa ineo ecs 5w-30.pdf"/>
    <hyperlink ref="D14" r:id="rId8" display="FDS-PEL\IRM 901.pdf"/>
    <hyperlink ref="D15" r:id="rId9" display="FDS-PEL\IRM 902.pdf"/>
    <hyperlink ref="D16" r:id="rId10" display="FDS-PEL\IRM 903.pdf"/>
    <hyperlink ref="D17" r:id="rId11" display="FDS-PEL\F2 special contact.pdf"/>
    <hyperlink ref="D19" r:id="rId12" display="FDS-PEL\SUPER_DEGRIP'RONT.pdf"/>
    <hyperlink ref="D18" r:id="rId13" display="FDS-PEL\DEGRAISSANT_SECHAGE_RAPIDE_Aerosol.pdf"/>
    <hyperlink ref="D13" r:id="rId14" display="FDS-PEL\SDS - PERMATHERM LIQUIDE DE REFROIDISSEMENT -30C.pdf"/>
  </hyperlinks>
  <pageMargins left="0.7" right="0.7" top="0.75" bottom="0.75" header="0.3" footer="0.3"/>
  <pageSetup paperSize="9" orientation="portrait" verticalDpi="0" r:id="rId15"/>
  <headerFooter scaleWithDoc="0" alignWithMargins="0">
    <oddHeader>&amp;C&amp;F&amp;D&amp;N&amp;P</oddHeader>
  </headerFooter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AP16"/>
  <sheetViews>
    <sheetView zoomScaleNormal="100" workbookViewId="0">
      <pane xSplit="1" topLeftCell="AC1" activePane="topRight" state="frozen"/>
      <selection pane="topRight" activeCell="F21" sqref="F21"/>
    </sheetView>
  </sheetViews>
  <sheetFormatPr baseColWidth="10" defaultColWidth="11.44140625" defaultRowHeight="14.4"/>
  <cols>
    <col min="1" max="1" width="24.44140625" style="92" customWidth="1"/>
    <col min="2" max="2" width="11.109375" style="92" customWidth="1"/>
    <col min="3" max="3" width="11.44140625" style="92"/>
    <col min="4" max="4" width="12.88671875" style="92" customWidth="1"/>
    <col min="5" max="5" width="17.88671875" style="92" customWidth="1"/>
    <col min="6" max="6" width="16.33203125" style="92" customWidth="1"/>
    <col min="7" max="7" width="10.109375" style="92" customWidth="1"/>
    <col min="8" max="8" width="13.109375" style="92" customWidth="1"/>
    <col min="9" max="9" width="8.44140625" style="92" customWidth="1"/>
    <col min="10" max="10" width="9.44140625" style="92" customWidth="1"/>
    <col min="11" max="11" width="9.33203125" style="92" customWidth="1"/>
    <col min="12" max="12" width="9" style="92" customWidth="1"/>
    <col min="13" max="13" width="7" style="92" customWidth="1"/>
    <col min="14" max="14" width="8.5546875" style="92" customWidth="1"/>
    <col min="15" max="16" width="7.6640625" style="92" customWidth="1"/>
    <col min="17" max="17" width="18.33203125" style="92" customWidth="1"/>
    <col min="18" max="18" width="9" style="92" customWidth="1"/>
    <col min="19" max="19" width="11.44140625" style="92"/>
    <col min="20" max="20" width="8.44140625" style="92" customWidth="1"/>
    <col min="21" max="21" width="7.33203125" style="92" customWidth="1"/>
    <col min="22" max="22" width="5.44140625" style="92" customWidth="1"/>
    <col min="23" max="23" width="7.6640625" style="92" customWidth="1"/>
    <col min="24" max="24" width="5.88671875" style="92" customWidth="1"/>
    <col min="25" max="25" width="15.44140625" style="92" customWidth="1"/>
    <col min="26" max="26" width="22.44140625" style="92" customWidth="1"/>
    <col min="27" max="27" width="9.5546875" style="92" customWidth="1"/>
    <col min="28" max="28" width="11.44140625" style="92"/>
    <col min="29" max="29" width="18.109375" style="92" customWidth="1"/>
    <col min="30" max="30" width="6.6640625" style="92" customWidth="1"/>
    <col min="31" max="31" width="8.44140625" style="92" customWidth="1"/>
    <col min="32" max="32" width="8.109375" style="92" customWidth="1"/>
    <col min="33" max="33" width="9.6640625" style="92" customWidth="1"/>
    <col min="34" max="34" width="11.44140625" style="92"/>
    <col min="35" max="35" width="12.5546875" style="92" customWidth="1"/>
    <col min="36" max="36" width="33.5546875" style="92" customWidth="1"/>
    <col min="37" max="37" width="19" style="92" customWidth="1"/>
    <col min="38" max="38" width="8.6640625" style="92" customWidth="1"/>
    <col min="39" max="41" width="8.88671875" style="92" customWidth="1"/>
    <col min="42" max="16384" width="11.44140625" style="92"/>
  </cols>
  <sheetData>
    <row r="1" spans="1:42" ht="24" customHeight="1" thickBot="1">
      <c r="A1" s="3" t="s">
        <v>0</v>
      </c>
      <c r="B1" s="4"/>
      <c r="C1" s="4"/>
      <c r="D1" s="5" t="s">
        <v>1</v>
      </c>
      <c r="E1" s="6" t="s">
        <v>2</v>
      </c>
      <c r="F1" s="138"/>
      <c r="G1" s="138"/>
      <c r="H1" s="275" t="s">
        <v>198</v>
      </c>
      <c r="I1" s="249"/>
      <c r="J1" s="249"/>
      <c r="K1" s="249"/>
      <c r="L1" s="249"/>
      <c r="M1" s="249"/>
      <c r="N1" s="249"/>
      <c r="O1" s="249"/>
      <c r="P1" s="250"/>
      <c r="Q1" s="7" t="s">
        <v>9</v>
      </c>
      <c r="R1" s="276">
        <v>42494</v>
      </c>
      <c r="S1" s="249"/>
      <c r="T1" s="250"/>
    </row>
    <row r="2" spans="1:42" ht="15" thickBot="1">
      <c r="R2" s="1"/>
      <c r="AD2" s="290" t="s">
        <v>28</v>
      </c>
      <c r="AE2" s="291"/>
      <c r="AF2" s="291"/>
      <c r="AG2" s="291"/>
      <c r="AH2" s="291"/>
      <c r="AI2" s="292"/>
      <c r="AL2" s="290" t="s">
        <v>32</v>
      </c>
      <c r="AM2" s="291"/>
      <c r="AN2" s="291"/>
      <c r="AO2" s="291"/>
      <c r="AP2" s="292"/>
    </row>
    <row r="3" spans="1:42" ht="15" customHeight="1">
      <c r="A3" s="259" t="s">
        <v>3</v>
      </c>
      <c r="B3" s="256" t="s">
        <v>4</v>
      </c>
      <c r="C3" s="256" t="s">
        <v>204</v>
      </c>
      <c r="D3" s="256" t="s">
        <v>35</v>
      </c>
      <c r="E3" s="273" t="s">
        <v>5</v>
      </c>
      <c r="F3" s="266" t="s">
        <v>200</v>
      </c>
      <c r="G3" s="267"/>
      <c r="H3" s="267"/>
      <c r="I3" s="267"/>
      <c r="J3" s="267"/>
      <c r="K3" s="267"/>
      <c r="L3" s="267"/>
      <c r="M3" s="267"/>
      <c r="N3" s="267"/>
      <c r="O3" s="267"/>
      <c r="P3" s="272"/>
      <c r="Q3" s="273" t="s">
        <v>10</v>
      </c>
      <c r="R3" s="299" t="s">
        <v>11</v>
      </c>
      <c r="S3" s="300"/>
      <c r="T3" s="277" t="s">
        <v>14</v>
      </c>
      <c r="U3" s="277" t="s">
        <v>15</v>
      </c>
      <c r="V3" s="277" t="s">
        <v>16</v>
      </c>
      <c r="W3" s="277" t="s">
        <v>17</v>
      </c>
      <c r="X3" s="277" t="s">
        <v>18</v>
      </c>
      <c r="Y3" s="273" t="s">
        <v>19</v>
      </c>
      <c r="Z3" s="273" t="s">
        <v>20</v>
      </c>
      <c r="AA3" s="273" t="s">
        <v>21</v>
      </c>
      <c r="AB3" s="273" t="s">
        <v>22</v>
      </c>
      <c r="AC3" s="273" t="s">
        <v>23</v>
      </c>
      <c r="AD3" s="279" t="s">
        <v>15</v>
      </c>
      <c r="AE3" s="277" t="s">
        <v>24</v>
      </c>
      <c r="AF3" s="297" t="s">
        <v>25</v>
      </c>
      <c r="AG3" s="281" t="s">
        <v>26</v>
      </c>
      <c r="AH3" s="277" t="s">
        <v>27</v>
      </c>
      <c r="AI3" s="253" t="s">
        <v>28</v>
      </c>
      <c r="AJ3" s="259" t="s">
        <v>30</v>
      </c>
      <c r="AK3" s="273" t="s">
        <v>29</v>
      </c>
      <c r="AL3" s="294" t="s">
        <v>15</v>
      </c>
      <c r="AM3" s="297" t="s">
        <v>30</v>
      </c>
      <c r="AN3" s="281" t="s">
        <v>29</v>
      </c>
      <c r="AO3" s="277" t="s">
        <v>197</v>
      </c>
      <c r="AP3" s="253" t="s">
        <v>31</v>
      </c>
    </row>
    <row r="4" spans="1:42" ht="15" customHeight="1">
      <c r="A4" s="260"/>
      <c r="B4" s="257"/>
      <c r="C4" s="257"/>
      <c r="D4" s="257"/>
      <c r="E4" s="274"/>
      <c r="F4" s="307" t="s">
        <v>172</v>
      </c>
      <c r="G4" s="251" t="s">
        <v>188</v>
      </c>
      <c r="H4" s="251" t="s">
        <v>6</v>
      </c>
      <c r="I4" s="268" t="s">
        <v>7</v>
      </c>
      <c r="J4" s="269"/>
      <c r="K4" s="269"/>
      <c r="L4" s="269"/>
      <c r="M4" s="269"/>
      <c r="N4" s="269"/>
      <c r="O4" s="269"/>
      <c r="P4" s="270"/>
      <c r="Q4" s="274"/>
      <c r="R4" s="251" t="s">
        <v>12</v>
      </c>
      <c r="S4" s="302" t="s">
        <v>13</v>
      </c>
      <c r="T4" s="278"/>
      <c r="U4" s="278"/>
      <c r="V4" s="278"/>
      <c r="W4" s="278"/>
      <c r="X4" s="278"/>
      <c r="Y4" s="274"/>
      <c r="Z4" s="274"/>
      <c r="AA4" s="274"/>
      <c r="AB4" s="274"/>
      <c r="AC4" s="274"/>
      <c r="AD4" s="280"/>
      <c r="AE4" s="278"/>
      <c r="AF4" s="298"/>
      <c r="AG4" s="282"/>
      <c r="AH4" s="278"/>
      <c r="AI4" s="254"/>
      <c r="AJ4" s="260"/>
      <c r="AK4" s="274"/>
      <c r="AL4" s="295"/>
      <c r="AM4" s="298"/>
      <c r="AN4" s="282"/>
      <c r="AO4" s="278"/>
      <c r="AP4" s="254"/>
    </row>
    <row r="5" spans="1:42" ht="15" thickBot="1">
      <c r="A5" s="260"/>
      <c r="B5" s="257"/>
      <c r="C5" s="257"/>
      <c r="D5" s="136" t="s">
        <v>9</v>
      </c>
      <c r="E5" s="274"/>
      <c r="F5" s="308"/>
      <c r="G5" s="252"/>
      <c r="H5" s="252"/>
      <c r="I5" s="264"/>
      <c r="J5" s="265"/>
      <c r="K5" s="265"/>
      <c r="L5" s="265"/>
      <c r="M5" s="265"/>
      <c r="N5" s="265"/>
      <c r="O5" s="265"/>
      <c r="P5" s="271"/>
      <c r="Q5" s="274"/>
      <c r="R5" s="301"/>
      <c r="S5" s="303"/>
      <c r="T5" s="278"/>
      <c r="U5" s="278"/>
      <c r="V5" s="278"/>
      <c r="W5" s="278"/>
      <c r="X5" s="278"/>
      <c r="Y5" s="274"/>
      <c r="Z5" s="274"/>
      <c r="AA5" s="274"/>
      <c r="AB5" s="274"/>
      <c r="AC5" s="274"/>
      <c r="AD5" s="280"/>
      <c r="AE5" s="278"/>
      <c r="AF5" s="298"/>
      <c r="AG5" s="282"/>
      <c r="AH5" s="278"/>
      <c r="AI5" s="254"/>
      <c r="AJ5" s="260"/>
      <c r="AK5" s="293"/>
      <c r="AL5" s="296"/>
      <c r="AM5" s="298"/>
      <c r="AN5" s="282"/>
      <c r="AO5" s="278"/>
      <c r="AP5" s="254"/>
    </row>
    <row r="6" spans="1:42" ht="24">
      <c r="A6" s="189" t="s">
        <v>33</v>
      </c>
      <c r="B6" s="188" t="s">
        <v>4</v>
      </c>
      <c r="C6" s="191" t="s">
        <v>203</v>
      </c>
      <c r="D6" s="126">
        <v>42383</v>
      </c>
      <c r="E6" s="112" t="s">
        <v>34</v>
      </c>
      <c r="F6" s="112" t="s">
        <v>15</v>
      </c>
      <c r="G6" s="112">
        <v>4</v>
      </c>
      <c r="H6" s="112" t="s">
        <v>48</v>
      </c>
      <c r="I6" s="112" t="s">
        <v>36</v>
      </c>
      <c r="J6" s="112" t="s">
        <v>37</v>
      </c>
      <c r="K6" s="112" t="s">
        <v>38</v>
      </c>
      <c r="L6" s="112" t="s">
        <v>39</v>
      </c>
      <c r="M6" s="112"/>
      <c r="N6" s="112"/>
      <c r="O6" s="112"/>
      <c r="P6" s="127"/>
      <c r="Q6" s="112" t="s">
        <v>59</v>
      </c>
      <c r="R6" s="128">
        <v>2</v>
      </c>
      <c r="S6" s="112" t="s">
        <v>125</v>
      </c>
      <c r="T6" s="129"/>
      <c r="U6" s="112">
        <v>3</v>
      </c>
      <c r="V6" s="112">
        <v>1</v>
      </c>
      <c r="W6" s="112">
        <v>5</v>
      </c>
      <c r="X6" s="112">
        <v>4</v>
      </c>
      <c r="Y6" s="8" t="str">
        <f>IF(X6=0,"Produit le plus utilisé",IF(OR(T6="CMR 3",T6="CMR 1 OU 2"),"Priorité Forte",IF(OR(AND(X6&lt;=5,U6=1),AND(X6&lt;=3,U6=2),AND(X6=1,U6=3)),"Priorité Faible",IF(OR(AND(X6=6,U6=1),AND(X6&gt;=4,U6=2),AND(X6&lt;=5,U6=3),AND(X6&lt;=3,U6=4)),"Priorité Moyenne",IF(OR(AND(X6=6,U6=3),AND(X6&gt;=4,U6=4),AND(X6&lt;=6,U6=5)),"Priorité Forte","")))))</f>
        <v>Priorité Moyenne</v>
      </c>
      <c r="Z6" s="112" t="s">
        <v>105</v>
      </c>
      <c r="AA6" s="112" t="s">
        <v>111</v>
      </c>
      <c r="AB6" s="112" t="s">
        <v>113</v>
      </c>
      <c r="AC6" s="127" t="s">
        <v>196</v>
      </c>
      <c r="AD6" s="8">
        <f>IF($Z6="","",IF($U6=1,1,IF($U6=2,10,IF($U6=3,100,IF($U6=4,1000,IF($U6=5,10000,"0"))))))</f>
        <v>100</v>
      </c>
      <c r="AE6" s="112">
        <v>100</v>
      </c>
      <c r="AF6" s="112">
        <v>0.05</v>
      </c>
      <c r="AG6" s="112">
        <v>0.1</v>
      </c>
      <c r="AH6" s="8">
        <f>IF(Z6="","",AD6*AE6*AF6*AG6)</f>
        <v>50</v>
      </c>
      <c r="AI6" s="181" t="str">
        <f>IF(Z6="","",IF(AH6=0,"/",IF(AH6&gt;=1000,"TRES ELEVE",IF(AH6&lt;100,"FAIBLE",IF(AH6&gt;=100,"MODERE",)))))</f>
        <v>FAIBLE</v>
      </c>
      <c r="AJ6" s="146" t="s">
        <v>120</v>
      </c>
      <c r="AK6" s="112" t="s">
        <v>59</v>
      </c>
      <c r="AL6" s="180">
        <f>IF(AJ6="","",IF(U6=1,1,IF(U6=2,10,IF(U6=3,100,IF(U6=4,1000,IF(U6=5,10000,"0"))))))</f>
        <v>100</v>
      </c>
      <c r="AM6" s="183">
        <v>2</v>
      </c>
      <c r="AN6" s="112">
        <v>0.5</v>
      </c>
      <c r="AO6" s="112">
        <f>IF(AJ6="","",AL6*AM6*AN6)</f>
        <v>100</v>
      </c>
      <c r="AP6" s="185" t="str">
        <f>IF($AJ6="","",IF($AO6=0,"/",IF($AO6&gt;=1000,"TRES ELEVE",IF($AO6&lt;100,"FAIBLE",IF($AO6&gt;=100,"MODERE")))))</f>
        <v>MODERE</v>
      </c>
    </row>
    <row r="7" spans="1:42" ht="22.8">
      <c r="A7" s="114" t="s">
        <v>40</v>
      </c>
      <c r="B7" s="2"/>
      <c r="C7" s="191" t="s">
        <v>203</v>
      </c>
      <c r="D7" s="9">
        <v>42384</v>
      </c>
      <c r="E7" s="8"/>
      <c r="F7" s="8" t="s">
        <v>15</v>
      </c>
      <c r="G7" s="8">
        <v>2</v>
      </c>
      <c r="H7" s="8">
        <v>9500</v>
      </c>
      <c r="I7" s="8" t="s">
        <v>36</v>
      </c>
      <c r="J7" s="8" t="s">
        <v>41</v>
      </c>
      <c r="K7" s="8"/>
      <c r="L7" s="8"/>
      <c r="M7" s="8"/>
      <c r="N7" s="8"/>
      <c r="O7" s="8"/>
      <c r="P7" s="10"/>
      <c r="Q7" s="8" t="s">
        <v>59</v>
      </c>
      <c r="R7" s="89">
        <v>0.6</v>
      </c>
      <c r="S7" s="8" t="s">
        <v>123</v>
      </c>
      <c r="T7" s="90"/>
      <c r="U7" s="8">
        <v>2</v>
      </c>
      <c r="V7" s="8">
        <v>1</v>
      </c>
      <c r="W7" s="8">
        <v>4</v>
      </c>
      <c r="X7" s="8">
        <v>3</v>
      </c>
      <c r="Y7" s="8" t="str">
        <f t="shared" ref="Y7:Y12" si="0">IF(X7=0,"Produit plus utilisé",IF(OR(T7="CMR 3",T7="CMR 1 OU 2"),"Priorité Forte",IF(OR(AND(X7&lt;=5,U7=1),AND(X7&lt;=3,U7=2),AND(X7=1,U7=3)),"Priorité Faible",IF(OR(AND(X7=6,U7=1),AND(X7&gt;=4,U7=2),AND(X7&lt;=5,U7=3),AND(X7&lt;=3,U7=4)),"Priorité Moyenne",IF(OR(AND(X7=6,U7=3),AND(X7&gt;=4,U7=4),AND(X7&lt;=6,U7=5)),"Priorité Forte","")))))</f>
        <v>Priorité Faible</v>
      </c>
      <c r="Z7" s="8" t="s">
        <v>105</v>
      </c>
      <c r="AA7" s="8" t="s">
        <v>111</v>
      </c>
      <c r="AB7" s="8" t="s">
        <v>113</v>
      </c>
      <c r="AC7" s="10" t="s">
        <v>117</v>
      </c>
      <c r="AD7" s="8">
        <f t="shared" ref="AD7:AD12" si="1">IF($Z7="","",IF($U7=1,1,IF($U7=2,10,IF($U7=3,100,IF($U7=4,1000,IF($U7=5,10000,"0"))))))</f>
        <v>10</v>
      </c>
      <c r="AE7" s="8">
        <v>10</v>
      </c>
      <c r="AF7" s="8">
        <v>0.05</v>
      </c>
      <c r="AG7" s="8">
        <v>0.7</v>
      </c>
      <c r="AH7" s="8">
        <f t="shared" ref="AH7:AH12" si="2">IF(Z7="","",AD7*AE7*AF7*AG7)</f>
        <v>3.5</v>
      </c>
      <c r="AI7" s="181" t="str">
        <f t="shared" ref="AI7:AI12" si="3">IF(Z7="","",IF(AH7=0,"/",IF(AH7&gt;=1000,"TRES ELEVE",IF(AH7&lt;100,"FAIBLE",IF(AH7&gt;=100,"MODERE",)))))</f>
        <v>FAIBLE</v>
      </c>
      <c r="AJ7" s="147" t="s">
        <v>120</v>
      </c>
      <c r="AK7" s="8" t="str">
        <f>IF(AJ7="","",Q7)</f>
        <v>1 Très occasionnelle</v>
      </c>
      <c r="AL7" s="180">
        <f>IF(AJ7="","",IF(U7=1,1,IF(U7=2,10,IF(U7=3,100,IF(U7=4,1000,IF(U7=5,10000,"0"))))))</f>
        <v>10</v>
      </c>
      <c r="AM7" s="145">
        <v>2</v>
      </c>
      <c r="AN7" s="8">
        <v>0.5</v>
      </c>
      <c r="AO7" s="144">
        <f t="shared" ref="AO7:AO12" si="4">IF(AJ7="","",AL7*AM7*AN7)</f>
        <v>10</v>
      </c>
      <c r="AP7" s="185" t="str">
        <f t="shared" ref="AP7:AP12" si="5">IF($AJ7="","",IF($AO7=0,"/",IF($AO7&gt;=1000,"TRES ELEVE",IF($AO7&lt;100,"FAIBLE",IF($AO7&gt;=100,"MODERE")))))</f>
        <v>FAIBLE</v>
      </c>
    </row>
    <row r="8" spans="1:42" ht="22.8">
      <c r="A8" s="177" t="s">
        <v>122</v>
      </c>
      <c r="B8" s="2"/>
      <c r="C8" s="191" t="s">
        <v>203</v>
      </c>
      <c r="D8" s="9">
        <v>41850</v>
      </c>
      <c r="E8" s="8" t="s">
        <v>124</v>
      </c>
      <c r="F8" s="8" t="s">
        <v>15</v>
      </c>
      <c r="G8" s="8">
        <v>3</v>
      </c>
      <c r="H8" s="8">
        <v>1210</v>
      </c>
      <c r="I8" s="8" t="s">
        <v>36</v>
      </c>
      <c r="J8" s="8" t="s">
        <v>41</v>
      </c>
      <c r="K8" s="8" t="s">
        <v>39</v>
      </c>
      <c r="L8" s="8"/>
      <c r="M8" s="8"/>
      <c r="N8" s="8"/>
      <c r="O8" s="8"/>
      <c r="P8" s="10"/>
      <c r="Q8" s="8" t="s">
        <v>64</v>
      </c>
      <c r="R8" s="89">
        <v>0.125</v>
      </c>
      <c r="S8" s="8" t="s">
        <v>126</v>
      </c>
      <c r="T8" s="90"/>
      <c r="U8" s="8">
        <v>3</v>
      </c>
      <c r="V8" s="8">
        <v>2</v>
      </c>
      <c r="W8" s="8">
        <v>3</v>
      </c>
      <c r="X8" s="8">
        <v>3</v>
      </c>
      <c r="Y8" s="8" t="str">
        <f t="shared" si="0"/>
        <v>Priorité Moyenne</v>
      </c>
      <c r="Z8" s="8" t="s">
        <v>105</v>
      </c>
      <c r="AA8" s="8" t="s">
        <v>111</v>
      </c>
      <c r="AB8" s="8" t="s">
        <v>113</v>
      </c>
      <c r="AC8" s="10" t="s">
        <v>117</v>
      </c>
      <c r="AD8" s="8">
        <f t="shared" si="1"/>
        <v>100</v>
      </c>
      <c r="AE8" s="8">
        <v>10</v>
      </c>
      <c r="AF8" s="8">
        <v>0.05</v>
      </c>
      <c r="AG8" s="8">
        <v>0.7</v>
      </c>
      <c r="AH8" s="8">
        <f t="shared" si="2"/>
        <v>35</v>
      </c>
      <c r="AI8" s="181" t="str">
        <f t="shared" si="3"/>
        <v>FAIBLE</v>
      </c>
      <c r="AJ8" s="147" t="s">
        <v>120</v>
      </c>
      <c r="AK8" s="8" t="str">
        <f t="shared" ref="AK8:AK12" si="6">IF(AJ8="","",Q8)</f>
        <v>2 Occasionnelle</v>
      </c>
      <c r="AL8" s="180">
        <f t="shared" ref="AL8:AL12" si="7">IF(AJ8="","",IF(U8=1,1,IF(U8=2,10,IF(U8=3,100,IF(U8=4,1000,IF(U8=5,10000,"0"))))))</f>
        <v>100</v>
      </c>
      <c r="AM8" s="145">
        <v>2</v>
      </c>
      <c r="AN8" s="8">
        <v>1</v>
      </c>
      <c r="AO8" s="144">
        <f t="shared" si="4"/>
        <v>200</v>
      </c>
      <c r="AP8" s="185" t="str">
        <f>IF($AJ8="","",IF($AO8=0,"/",IF($AO8&gt;=1000,"TRES ELEVE",IF($AO8&lt;100,"FAIBLE",IF($AO8&gt;=100,"MODERE")))))</f>
        <v>MODERE</v>
      </c>
    </row>
    <row r="9" spans="1:42" ht="22.8">
      <c r="A9" s="179" t="s">
        <v>153</v>
      </c>
      <c r="B9" s="2"/>
      <c r="C9" s="191" t="s">
        <v>203</v>
      </c>
      <c r="D9" s="9">
        <v>42375</v>
      </c>
      <c r="E9" s="8"/>
      <c r="F9" s="8" t="s">
        <v>175</v>
      </c>
      <c r="G9" s="8">
        <v>4</v>
      </c>
      <c r="H9" s="8" t="s">
        <v>48</v>
      </c>
      <c r="I9" s="8" t="s">
        <v>190</v>
      </c>
      <c r="J9" s="8" t="s">
        <v>191</v>
      </c>
      <c r="K9" s="8"/>
      <c r="L9" s="8"/>
      <c r="M9" s="8"/>
      <c r="N9" s="8"/>
      <c r="O9" s="8"/>
      <c r="P9" s="10"/>
      <c r="Q9" s="8" t="s">
        <v>64</v>
      </c>
      <c r="R9" s="89">
        <v>0.125</v>
      </c>
      <c r="S9" s="8" t="s">
        <v>176</v>
      </c>
      <c r="T9" s="90"/>
      <c r="U9" s="8">
        <v>4</v>
      </c>
      <c r="V9" s="8">
        <v>2</v>
      </c>
      <c r="W9" s="8">
        <v>3</v>
      </c>
      <c r="X9" s="8">
        <v>3</v>
      </c>
      <c r="Y9" s="8" t="str">
        <f t="shared" si="0"/>
        <v>Priorité Moyenne</v>
      </c>
      <c r="Z9" s="8" t="s">
        <v>105</v>
      </c>
      <c r="AA9" s="106" t="s">
        <v>111</v>
      </c>
      <c r="AB9" s="8" t="s">
        <v>113</v>
      </c>
      <c r="AC9" s="187" t="s">
        <v>196</v>
      </c>
      <c r="AD9" s="8">
        <f t="shared" si="1"/>
        <v>1000</v>
      </c>
      <c r="AE9" s="8">
        <v>10</v>
      </c>
      <c r="AF9" s="8">
        <v>0.05</v>
      </c>
      <c r="AG9" s="8">
        <v>0.1</v>
      </c>
      <c r="AH9" s="8">
        <f t="shared" si="2"/>
        <v>50</v>
      </c>
      <c r="AI9" s="181" t="str">
        <f t="shared" si="3"/>
        <v>FAIBLE</v>
      </c>
      <c r="AJ9" s="147" t="s">
        <v>120</v>
      </c>
      <c r="AK9" s="8" t="str">
        <f t="shared" si="6"/>
        <v>2 Occasionnelle</v>
      </c>
      <c r="AL9" s="180">
        <f t="shared" si="7"/>
        <v>1000</v>
      </c>
      <c r="AM9" s="145">
        <v>2</v>
      </c>
      <c r="AN9" s="8">
        <v>1</v>
      </c>
      <c r="AO9" s="144">
        <f t="shared" si="4"/>
        <v>2000</v>
      </c>
      <c r="AP9" s="185" t="str">
        <f t="shared" si="5"/>
        <v>TRES ELEVE</v>
      </c>
    </row>
    <row r="10" spans="1:42" ht="22.8">
      <c r="A10" s="117" t="s">
        <v>164</v>
      </c>
      <c r="B10" s="2"/>
      <c r="C10" s="191" t="s">
        <v>203</v>
      </c>
      <c r="D10" s="9">
        <v>42060</v>
      </c>
      <c r="E10" s="8"/>
      <c r="F10" s="8" t="s">
        <v>15</v>
      </c>
      <c r="G10" s="8">
        <v>4</v>
      </c>
      <c r="H10" s="8" t="s">
        <v>48</v>
      </c>
      <c r="I10" s="106" t="s">
        <v>166</v>
      </c>
      <c r="J10" s="106" t="s">
        <v>167</v>
      </c>
      <c r="K10" s="106" t="s">
        <v>168</v>
      </c>
      <c r="L10" s="106" t="s">
        <v>39</v>
      </c>
      <c r="M10" s="106"/>
      <c r="N10" s="106"/>
      <c r="O10" s="106"/>
      <c r="P10" s="106"/>
      <c r="Q10" s="8" t="s">
        <v>177</v>
      </c>
      <c r="R10" s="89">
        <v>0.2</v>
      </c>
      <c r="S10" s="8" t="s">
        <v>176</v>
      </c>
      <c r="T10" s="90"/>
      <c r="U10" s="8">
        <v>2</v>
      </c>
      <c r="V10" s="8">
        <v>1</v>
      </c>
      <c r="W10" s="8">
        <v>3</v>
      </c>
      <c r="X10" s="8">
        <v>3</v>
      </c>
      <c r="Y10" s="8" t="str">
        <f t="shared" si="0"/>
        <v>Priorité Faible</v>
      </c>
      <c r="Z10" s="8" t="s">
        <v>187</v>
      </c>
      <c r="AA10" s="176" t="s">
        <v>111</v>
      </c>
      <c r="AB10" s="8" t="s">
        <v>193</v>
      </c>
      <c r="AC10" s="10" t="s">
        <v>117</v>
      </c>
      <c r="AD10" s="8">
        <f t="shared" si="1"/>
        <v>10</v>
      </c>
      <c r="AE10" s="8">
        <v>10</v>
      </c>
      <c r="AF10" s="8">
        <v>1</v>
      </c>
      <c r="AG10" s="8">
        <v>0.7</v>
      </c>
      <c r="AH10" s="8">
        <f t="shared" si="2"/>
        <v>70</v>
      </c>
      <c r="AI10" s="181" t="str">
        <f t="shared" si="3"/>
        <v>FAIBLE</v>
      </c>
      <c r="AJ10" s="147" t="s">
        <v>120</v>
      </c>
      <c r="AK10" s="8" t="str">
        <f t="shared" si="6"/>
        <v xml:space="preserve">1 Très occasionnelle </v>
      </c>
      <c r="AL10" s="180">
        <f t="shared" si="7"/>
        <v>10</v>
      </c>
      <c r="AM10" s="145">
        <v>2</v>
      </c>
      <c r="AN10" s="8">
        <v>0.5</v>
      </c>
      <c r="AO10" s="144">
        <f t="shared" si="4"/>
        <v>10</v>
      </c>
      <c r="AP10" s="185" t="str">
        <f t="shared" si="5"/>
        <v>FAIBLE</v>
      </c>
    </row>
    <row r="11" spans="1:42" ht="22.8">
      <c r="A11" s="117" t="s">
        <v>189</v>
      </c>
      <c r="B11" s="168"/>
      <c r="C11" s="191" t="s">
        <v>203</v>
      </c>
      <c r="D11" s="169">
        <v>42411</v>
      </c>
      <c r="E11" s="170"/>
      <c r="F11" s="170" t="s">
        <v>15</v>
      </c>
      <c r="G11" s="170">
        <v>5</v>
      </c>
      <c r="H11" s="170" t="s">
        <v>48</v>
      </c>
      <c r="I11" s="106" t="s">
        <v>166</v>
      </c>
      <c r="J11" s="106" t="s">
        <v>167</v>
      </c>
      <c r="K11" s="106" t="s">
        <v>168</v>
      </c>
      <c r="L11" s="106" t="s">
        <v>41</v>
      </c>
      <c r="M11" s="106" t="s">
        <v>39</v>
      </c>
      <c r="N11" s="106" t="s">
        <v>38</v>
      </c>
      <c r="O11" s="171"/>
      <c r="P11" s="171"/>
      <c r="Q11" s="8" t="s">
        <v>59</v>
      </c>
      <c r="R11" s="172">
        <v>0.4</v>
      </c>
      <c r="S11" s="170" t="s">
        <v>176</v>
      </c>
      <c r="T11" s="90"/>
      <c r="U11" s="170">
        <v>2</v>
      </c>
      <c r="V11" s="170">
        <v>1</v>
      </c>
      <c r="W11" s="170">
        <v>4</v>
      </c>
      <c r="X11" s="170">
        <v>3</v>
      </c>
      <c r="Y11" s="8" t="str">
        <f t="shared" si="0"/>
        <v>Priorité Faible</v>
      </c>
      <c r="Z11" s="8" t="s">
        <v>187</v>
      </c>
      <c r="AA11" s="106" t="s">
        <v>111</v>
      </c>
      <c r="AB11" s="8" t="s">
        <v>193</v>
      </c>
      <c r="AC11" s="10" t="s">
        <v>117</v>
      </c>
      <c r="AD11" s="8">
        <f t="shared" si="1"/>
        <v>10</v>
      </c>
      <c r="AE11" s="170">
        <v>10</v>
      </c>
      <c r="AF11" s="170">
        <v>1</v>
      </c>
      <c r="AG11" s="170">
        <v>1</v>
      </c>
      <c r="AH11" s="8">
        <f t="shared" si="2"/>
        <v>100</v>
      </c>
      <c r="AI11" s="181" t="str">
        <f t="shared" si="3"/>
        <v>MODERE</v>
      </c>
      <c r="AJ11" s="147" t="s">
        <v>120</v>
      </c>
      <c r="AK11" s="8" t="str">
        <f t="shared" si="6"/>
        <v>1 Très occasionnelle</v>
      </c>
      <c r="AL11" s="180">
        <f t="shared" si="7"/>
        <v>10</v>
      </c>
      <c r="AM11" s="145">
        <v>2</v>
      </c>
      <c r="AN11" s="170">
        <v>0.5</v>
      </c>
      <c r="AO11" s="8">
        <f t="shared" si="4"/>
        <v>10</v>
      </c>
      <c r="AP11" s="185" t="str">
        <f t="shared" si="5"/>
        <v>FAIBLE</v>
      </c>
    </row>
    <row r="12" spans="1:42" ht="23.4" thickBot="1">
      <c r="A12" s="157" t="s">
        <v>169</v>
      </c>
      <c r="B12" s="131"/>
      <c r="C12" s="192" t="s">
        <v>203</v>
      </c>
      <c r="D12" s="119">
        <v>42465</v>
      </c>
      <c r="E12" s="131"/>
      <c r="F12" s="118" t="s">
        <v>175</v>
      </c>
      <c r="G12" s="118">
        <v>2</v>
      </c>
      <c r="H12" s="118">
        <v>10</v>
      </c>
      <c r="I12" s="161" t="s">
        <v>171</v>
      </c>
      <c r="J12" s="161" t="s">
        <v>167</v>
      </c>
      <c r="K12" s="161"/>
      <c r="L12" s="161"/>
      <c r="M12" s="161"/>
      <c r="N12" s="161"/>
      <c r="O12" s="120"/>
      <c r="P12" s="120"/>
      <c r="Q12" s="118" t="s">
        <v>59</v>
      </c>
      <c r="R12" s="173">
        <v>0.2</v>
      </c>
      <c r="S12" s="118" t="s">
        <v>176</v>
      </c>
      <c r="T12" s="174"/>
      <c r="U12" s="118">
        <v>1</v>
      </c>
      <c r="V12" s="118">
        <v>1</v>
      </c>
      <c r="W12" s="118">
        <v>3</v>
      </c>
      <c r="X12" s="118">
        <v>3</v>
      </c>
      <c r="Y12" s="118" t="str">
        <f t="shared" si="0"/>
        <v>Priorité Faible</v>
      </c>
      <c r="Z12" s="118" t="s">
        <v>187</v>
      </c>
      <c r="AA12" s="120" t="s">
        <v>111</v>
      </c>
      <c r="AB12" s="118" t="s">
        <v>193</v>
      </c>
      <c r="AC12" s="175" t="s">
        <v>117</v>
      </c>
      <c r="AD12" s="8">
        <f t="shared" si="1"/>
        <v>1</v>
      </c>
      <c r="AE12" s="118">
        <v>10</v>
      </c>
      <c r="AF12" s="118">
        <v>1</v>
      </c>
      <c r="AG12" s="118">
        <v>0.7</v>
      </c>
      <c r="AH12" s="148">
        <f t="shared" si="2"/>
        <v>7</v>
      </c>
      <c r="AI12" s="182" t="str">
        <f t="shared" si="3"/>
        <v>FAIBLE</v>
      </c>
      <c r="AJ12" s="156" t="s">
        <v>120</v>
      </c>
      <c r="AK12" s="118" t="str">
        <f t="shared" si="6"/>
        <v>1 Très occasionnelle</v>
      </c>
      <c r="AL12" s="156">
        <f t="shared" si="7"/>
        <v>1</v>
      </c>
      <c r="AM12" s="184">
        <v>2</v>
      </c>
      <c r="AN12" s="134">
        <v>0.5</v>
      </c>
      <c r="AO12" s="148">
        <f t="shared" si="4"/>
        <v>1</v>
      </c>
      <c r="AP12" s="186" t="str">
        <f t="shared" si="5"/>
        <v>FAIBLE</v>
      </c>
    </row>
    <row r="13" spans="1:42">
      <c r="A13" s="190"/>
      <c r="AA13" s="1"/>
      <c r="AF13" s="155"/>
    </row>
    <row r="16" spans="1:42">
      <c r="AB16" s="140"/>
    </row>
  </sheetData>
  <dataConsolidate/>
  <mergeCells count="41">
    <mergeCell ref="R3:S3"/>
    <mergeCell ref="T3:T5"/>
    <mergeCell ref="U3:U5"/>
    <mergeCell ref="V3:V5"/>
    <mergeCell ref="W3:W5"/>
    <mergeCell ref="R4:R5"/>
    <mergeCell ref="AL3:AL5"/>
    <mergeCell ref="AM3:AM5"/>
    <mergeCell ref="AN3:AN5"/>
    <mergeCell ref="Y3:Y5"/>
    <mergeCell ref="Z3:Z5"/>
    <mergeCell ref="AA3:AA5"/>
    <mergeCell ref="AB3:AB5"/>
    <mergeCell ref="AC3:AC5"/>
    <mergeCell ref="AD3:AD5"/>
    <mergeCell ref="X3:X5"/>
    <mergeCell ref="H1:P1"/>
    <mergeCell ref="R1:T1"/>
    <mergeCell ref="AD2:AI2"/>
    <mergeCell ref="AL2:AP2"/>
    <mergeCell ref="Q3:Q5"/>
    <mergeCell ref="AO3:AO5"/>
    <mergeCell ref="AP3:AP5"/>
    <mergeCell ref="AE3:AE5"/>
    <mergeCell ref="AF3:AF5"/>
    <mergeCell ref="AG3:AG5"/>
    <mergeCell ref="AH3:AH5"/>
    <mergeCell ref="AI3:AI5"/>
    <mergeCell ref="AJ3:AJ5"/>
    <mergeCell ref="S4:S5"/>
    <mergeCell ref="AK3:AK5"/>
    <mergeCell ref="H4:H5"/>
    <mergeCell ref="I4:P5"/>
    <mergeCell ref="E3:E5"/>
    <mergeCell ref="F3:P3"/>
    <mergeCell ref="C3:C5"/>
    <mergeCell ref="A3:A5"/>
    <mergeCell ref="B3:B5"/>
    <mergeCell ref="D3:D4"/>
    <mergeCell ref="F4:F5"/>
    <mergeCell ref="G4:G5"/>
  </mergeCells>
  <conditionalFormatting sqref="Y6:Y12">
    <cfRule type="cellIs" dxfId="5" priority="7" operator="equal">
      <formula>"Priorité Forte"</formula>
    </cfRule>
    <cfRule type="cellIs" dxfId="4" priority="8" operator="equal">
      <formula>"Priorité Moyenne"</formula>
    </cfRule>
    <cfRule type="cellIs" dxfId="3" priority="9" operator="equal">
      <formula>"Priorité Faible"</formula>
    </cfRule>
  </conditionalFormatting>
  <conditionalFormatting sqref="AI6:AI12 AP6:AP12">
    <cfRule type="cellIs" dxfId="2" priority="4" stopIfTrue="1" operator="equal">
      <formula>"TRES ELEVE"</formula>
    </cfRule>
    <cfRule type="cellIs" dxfId="1" priority="5" stopIfTrue="1" operator="equal">
      <formula>"MODERE"</formula>
    </cfRule>
    <cfRule type="cellIs" dxfId="0" priority="6" stopIfTrue="1" operator="equal">
      <formula>"FAIBLE"</formula>
    </cfRule>
  </conditionalFormatting>
  <dataValidations count="6">
    <dataValidation type="list" allowBlank="1" showInputMessage="1" showErrorMessage="1" sqref="AA6:AA12">
      <formula1>"Classe 1,Classe 2, Classe 3"</formula1>
    </dataValidation>
    <dataValidation type="list" allowBlank="1" showInputMessage="1" showErrorMessage="1" sqref="AJ6:AJ12">
      <formula1>"1 main,2 mains ou 1 main + avant bras,2 mains + avant bras ou un bras complet,Membres supérieurs + torse et/ou bassin et/ou jambes"</formula1>
    </dataValidation>
    <dataValidation type="list" allowBlank="1" showInputMessage="1" showErrorMessage="1" sqref="AC6:AC12">
      <formula1>"Absence,Aspiration intégrée à l'outil,Cabine horizontale,Cabine verticale,Captage enveloppant,Eloignement de la source,Fente d'aspiration,Hotte,Petite cabine ventillée,Table aspirante,Ventillation générale"</formula1>
    </dataValidation>
    <dataValidation type="list" allowBlank="1" showInputMessage="1" showErrorMessage="1" sqref="AB6:AB12">
      <formula1>"Dispersif,Ouvert,Semi ouvert,Clos"</formula1>
    </dataValidation>
    <dataValidation type="list" allowBlank="1" showInputMessage="1" showErrorMessage="1" sqref="Z6:Z12">
      <mc:AlternateContent xmlns:x12ac="http://schemas.microsoft.com/office/spreadsheetml/2011/1/ac" xmlns:mc="http://schemas.openxmlformats.org/markup-compatibility/2006">
        <mc:Choice Requires="x12ac">
          <x12ac:list>Liquide,Gazeux,Graisse,"Solide:granulé, pastille, pâte",Solide:poudre fine,Solide:poudre très fine,Aérosol</x12ac:list>
        </mc:Choice>
        <mc:Fallback>
          <formula1>"Liquide,Gazeux,Graisse,Solide:granulé, pastille, pâte,Solide:poudre fine,Solide:poudre très fine,Aérosol"</formula1>
        </mc:Fallback>
      </mc:AlternateContent>
    </dataValidation>
    <dataValidation type="list" allowBlank="1" showInputMessage="1" showErrorMessage="1" sqref="AK6:AK12 Q6:Q12">
      <formula1>"1 Très occasionnelle,2 Occasionnelle,3 Intermittente, 4 Fréquente"</formula1>
    </dataValidation>
  </dataValidations>
  <hyperlinks>
    <hyperlink ref="D6" r:id="rId1" display="FDS-PEL\Essence F.pdf"/>
    <hyperlink ref="D7" r:id="rId2" display="FDS-PEL\Alcool ménager - éthanol dénaturé.pdf"/>
    <hyperlink ref="D8" r:id="rId3" display="FDS-PEL\Acétone TECHNICAL.pdf"/>
    <hyperlink ref="D10" r:id="rId4" display="FDS-PEL\F2 special contact.pdf"/>
    <hyperlink ref="D12" r:id="rId5" display="FDS-PEL\SUPER_DEGRIP'RONT.pdf"/>
    <hyperlink ref="D11" r:id="rId6" display="FDS-PEL\DEGRAISSANT_SECHAGE_RAPIDE_Aerosol.pdf"/>
    <hyperlink ref="D9" r:id="rId7" display="FDS-PEL\SDS - PERMATHERM LIQUIDE DE REFROIDISSEMENT -30C.pdf"/>
  </hyperlinks>
  <pageMargins left="0.7" right="0.7" top="0.75" bottom="0.75" header="0.3" footer="0.3"/>
  <pageSetup paperSize="9" orientation="portrait" verticalDpi="0" r:id="rId8"/>
  <headerFooter scaleWithDoc="0" alignWithMargins="0">
    <oddHeader>&amp;C&amp;F&amp;D&amp;N&amp;P</oddHeader>
  </headerFooter>
  <legacy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G64"/>
  <sheetViews>
    <sheetView topLeftCell="M1" workbookViewId="0">
      <selection activeCell="AF5" sqref="AF5"/>
    </sheetView>
  </sheetViews>
  <sheetFormatPr baseColWidth="10" defaultRowHeight="14.4"/>
  <cols>
    <col min="1" max="1" width="11.44140625" style="198" customWidth="1"/>
    <col min="2" max="2" width="23.109375" style="199" customWidth="1"/>
    <col min="3" max="4" width="15.6640625" style="198" customWidth="1"/>
    <col min="5" max="5" width="11.44140625" style="198" customWidth="1"/>
    <col min="6" max="6" width="63.33203125" customWidth="1"/>
    <col min="7" max="7" width="4.33203125" style="79" customWidth="1"/>
    <col min="8" max="8" width="20.44140625" customWidth="1"/>
    <col min="9" max="9" width="15.109375" customWidth="1"/>
    <col min="10" max="10" width="15.6640625" customWidth="1"/>
    <col min="12" max="12" width="4.33203125" style="79" customWidth="1"/>
    <col min="13" max="13" width="18.5546875" customWidth="1"/>
    <col min="15" max="15" width="14.33203125" customWidth="1"/>
    <col min="16" max="16" width="4.33203125" style="79" customWidth="1"/>
    <col min="17" max="17" width="24.6640625" style="241" bestFit="1" customWidth="1"/>
    <col min="18" max="20" width="15" style="241" customWidth="1"/>
    <col min="21" max="21" width="4.33203125" style="79" customWidth="1"/>
    <col min="22" max="22" width="27.21875" style="241" bestFit="1" customWidth="1"/>
    <col min="23" max="27" width="15" style="241" customWidth="1"/>
    <col min="28" max="28" width="4.33203125" style="79" customWidth="1"/>
    <col min="36" max="36" width="4.33203125" style="79" customWidth="1"/>
    <col min="44" max="44" width="4.33203125" style="79" customWidth="1"/>
    <col min="54" max="54" width="4.33203125" style="79" customWidth="1"/>
    <col min="55" max="55" width="35.109375" customWidth="1"/>
    <col min="56" max="56" width="14.88671875" customWidth="1"/>
    <col min="57" max="57" width="4.33203125" style="79" customWidth="1"/>
    <col min="58" max="58" width="22.109375" customWidth="1"/>
  </cols>
  <sheetData>
    <row r="1" spans="1:59" ht="29.4" thickBot="1">
      <c r="A1" s="200" t="s">
        <v>354</v>
      </c>
      <c r="B1" s="201" t="s">
        <v>327</v>
      </c>
      <c r="C1" s="200" t="s">
        <v>326</v>
      </c>
      <c r="D1" s="200" t="s">
        <v>87</v>
      </c>
      <c r="E1" s="200" t="s">
        <v>14</v>
      </c>
      <c r="F1" s="202" t="s">
        <v>172</v>
      </c>
      <c r="H1" s="15" t="s">
        <v>43</v>
      </c>
      <c r="I1" s="15"/>
      <c r="J1" s="15"/>
      <c r="K1" s="15"/>
      <c r="M1" s="65" t="s">
        <v>205</v>
      </c>
      <c r="N1" s="65"/>
      <c r="O1" s="65"/>
      <c r="Q1" s="20" t="s">
        <v>79</v>
      </c>
      <c r="R1" s="20"/>
      <c r="S1" s="20"/>
      <c r="T1" s="20"/>
      <c r="V1" s="17" t="s">
        <v>52</v>
      </c>
      <c r="W1" s="17"/>
      <c r="X1" s="17"/>
      <c r="Y1" s="17"/>
      <c r="Z1" s="17"/>
      <c r="AA1" s="17"/>
      <c r="AC1" s="21" t="s">
        <v>85</v>
      </c>
      <c r="AD1" s="21"/>
      <c r="AE1" s="21"/>
      <c r="AF1" s="21"/>
      <c r="AG1" s="21"/>
      <c r="AH1" s="21"/>
      <c r="AI1" s="21"/>
      <c r="AK1" s="34" t="s">
        <v>86</v>
      </c>
      <c r="AL1" s="34"/>
      <c r="AM1" s="34"/>
      <c r="AN1" s="34"/>
      <c r="AO1" s="34"/>
      <c r="AP1" s="34"/>
      <c r="AQ1" s="34"/>
      <c r="AS1" s="42" t="s">
        <v>89</v>
      </c>
      <c r="AT1" s="42"/>
      <c r="AU1" s="42"/>
      <c r="AV1" s="42"/>
      <c r="BC1" s="54" t="s">
        <v>103</v>
      </c>
      <c r="BD1" s="54"/>
      <c r="BF1" s="65" t="s">
        <v>32</v>
      </c>
      <c r="BG1" s="65"/>
    </row>
    <row r="2" spans="1:59" ht="30" customHeight="1" thickBot="1">
      <c r="A2" s="201" t="s">
        <v>206</v>
      </c>
      <c r="B2" s="204" t="s">
        <v>330</v>
      </c>
      <c r="C2" s="135" t="s">
        <v>15</v>
      </c>
      <c r="D2" s="206"/>
      <c r="E2" s="135"/>
      <c r="F2" s="203" t="s">
        <v>264</v>
      </c>
      <c r="H2" s="12" t="s">
        <v>43</v>
      </c>
      <c r="I2" s="14" t="s">
        <v>44</v>
      </c>
      <c r="J2" s="14" t="s">
        <v>45</v>
      </c>
      <c r="K2" s="13" t="s">
        <v>42</v>
      </c>
      <c r="M2" s="11" t="s">
        <v>357</v>
      </c>
      <c r="N2" s="11" t="s">
        <v>356</v>
      </c>
      <c r="O2" s="11" t="s">
        <v>358</v>
      </c>
      <c r="Q2" s="11" t="s">
        <v>79</v>
      </c>
      <c r="R2" s="19" t="s">
        <v>44</v>
      </c>
      <c r="S2" s="19" t="s">
        <v>45</v>
      </c>
      <c r="T2" s="18" t="s">
        <v>42</v>
      </c>
      <c r="V2" s="16" t="s">
        <v>53</v>
      </c>
      <c r="W2" s="19" t="s">
        <v>42</v>
      </c>
      <c r="X2" s="19" t="s">
        <v>54</v>
      </c>
      <c r="Y2" s="19" t="s">
        <v>55</v>
      </c>
      <c r="Z2" s="19" t="s">
        <v>56</v>
      </c>
      <c r="AA2" s="18" t="s">
        <v>57</v>
      </c>
      <c r="AC2" s="218"/>
      <c r="AD2" s="219"/>
      <c r="AE2" s="309" t="s">
        <v>52</v>
      </c>
      <c r="AF2" s="310"/>
      <c r="AG2" s="310"/>
      <c r="AH2" s="310"/>
      <c r="AI2" s="311"/>
      <c r="AK2" s="24"/>
      <c r="AL2" s="31"/>
      <c r="AM2" s="312" t="s">
        <v>87</v>
      </c>
      <c r="AN2" s="313"/>
      <c r="AO2" s="313"/>
      <c r="AP2" s="313"/>
      <c r="AQ2" s="314"/>
      <c r="AS2" s="50" t="s">
        <v>90</v>
      </c>
      <c r="AT2" s="50" t="s">
        <v>89</v>
      </c>
      <c r="AU2" s="43"/>
      <c r="AV2" s="43"/>
      <c r="AW2" s="1"/>
      <c r="BC2" s="150" t="s">
        <v>104</v>
      </c>
      <c r="BD2" s="149">
        <v>100</v>
      </c>
      <c r="BF2" s="66" t="s">
        <v>59</v>
      </c>
      <c r="BG2" s="62">
        <v>0.5</v>
      </c>
    </row>
    <row r="3" spans="1:59" ht="15" thickBot="1">
      <c r="A3" s="201" t="s">
        <v>207</v>
      </c>
      <c r="B3" s="204" t="s">
        <v>331</v>
      </c>
      <c r="C3" s="135" t="s">
        <v>15</v>
      </c>
      <c r="D3" s="206"/>
      <c r="E3" s="135"/>
      <c r="F3" s="203" t="s">
        <v>265</v>
      </c>
      <c r="H3" s="71" t="s">
        <v>46</v>
      </c>
      <c r="I3" s="72">
        <v>1.0000000000000001E-30</v>
      </c>
      <c r="J3" s="72">
        <v>0.1</v>
      </c>
      <c r="K3" s="73">
        <v>5</v>
      </c>
      <c r="M3" s="207" t="s">
        <v>359</v>
      </c>
      <c r="N3" s="135" t="s">
        <v>360</v>
      </c>
      <c r="O3" s="201">
        <v>1</v>
      </c>
      <c r="Q3" s="71" t="s">
        <v>80</v>
      </c>
      <c r="R3" s="56">
        <v>0</v>
      </c>
      <c r="S3" s="193">
        <v>0.01</v>
      </c>
      <c r="T3" s="74">
        <v>1</v>
      </c>
      <c r="V3" s="80" t="s">
        <v>58</v>
      </c>
      <c r="W3" s="83">
        <v>0</v>
      </c>
      <c r="X3" s="85">
        <v>0</v>
      </c>
      <c r="Y3" s="85">
        <v>0</v>
      </c>
      <c r="Z3" s="85">
        <v>0</v>
      </c>
      <c r="AA3" s="86">
        <v>0</v>
      </c>
      <c r="AC3" s="220"/>
      <c r="AD3" s="221"/>
      <c r="AE3" s="222">
        <v>1</v>
      </c>
      <c r="AF3" s="223">
        <v>2</v>
      </c>
      <c r="AG3" s="223">
        <v>3</v>
      </c>
      <c r="AH3" s="223">
        <v>4</v>
      </c>
      <c r="AI3" s="224">
        <v>5</v>
      </c>
      <c r="AK3" s="32"/>
      <c r="AL3" s="33"/>
      <c r="AM3" s="29">
        <v>1</v>
      </c>
      <c r="AN3" s="22">
        <v>2</v>
      </c>
      <c r="AO3" s="22">
        <v>3</v>
      </c>
      <c r="AP3" s="22">
        <v>4</v>
      </c>
      <c r="AQ3" s="25">
        <v>5</v>
      </c>
      <c r="AS3" s="51" t="s">
        <v>91</v>
      </c>
      <c r="AT3" s="49" t="s">
        <v>92</v>
      </c>
      <c r="AU3" s="46" t="s">
        <v>93</v>
      </c>
      <c r="AV3" s="326" t="s">
        <v>94</v>
      </c>
      <c r="AW3" s="326"/>
      <c r="AX3" s="326"/>
      <c r="AY3" s="326"/>
      <c r="AZ3" s="326"/>
      <c r="BA3" s="327"/>
      <c r="BC3" s="151" t="s">
        <v>105</v>
      </c>
      <c r="BD3" s="152">
        <v>1</v>
      </c>
      <c r="BF3" s="67" t="s">
        <v>64</v>
      </c>
      <c r="BG3" s="63">
        <v>1</v>
      </c>
    </row>
    <row r="4" spans="1:59" ht="30.75" customHeight="1">
      <c r="A4" s="201" t="s">
        <v>208</v>
      </c>
      <c r="B4" s="204" t="s">
        <v>332</v>
      </c>
      <c r="C4" s="135" t="s">
        <v>15</v>
      </c>
      <c r="D4" s="206"/>
      <c r="E4" s="135"/>
      <c r="F4" s="203" t="s">
        <v>266</v>
      </c>
      <c r="H4" s="71" t="s">
        <v>47</v>
      </c>
      <c r="I4" s="56">
        <v>100</v>
      </c>
      <c r="J4" s="56">
        <v>100000000000000</v>
      </c>
      <c r="K4" s="74">
        <v>1</v>
      </c>
      <c r="M4" s="318" t="s">
        <v>355</v>
      </c>
      <c r="N4" s="135" t="s">
        <v>41</v>
      </c>
      <c r="O4" s="201">
        <v>2</v>
      </c>
      <c r="Q4" s="71" t="s">
        <v>81</v>
      </c>
      <c r="R4" s="193">
        <v>0.01</v>
      </c>
      <c r="S4" s="193">
        <v>0.05</v>
      </c>
      <c r="T4" s="74">
        <v>2</v>
      </c>
      <c r="V4" s="81" t="s">
        <v>59</v>
      </c>
      <c r="W4" s="83">
        <v>1</v>
      </c>
      <c r="X4" s="85" t="s">
        <v>60</v>
      </c>
      <c r="Y4" s="85" t="s">
        <v>61</v>
      </c>
      <c r="Z4" s="85" t="s">
        <v>62</v>
      </c>
      <c r="AA4" s="86" t="s">
        <v>63</v>
      </c>
      <c r="AC4" s="332" t="s">
        <v>79</v>
      </c>
      <c r="AD4" s="225">
        <v>1</v>
      </c>
      <c r="AE4" s="226">
        <v>1</v>
      </c>
      <c r="AF4" s="227">
        <v>2</v>
      </c>
      <c r="AG4" s="227">
        <v>2</v>
      </c>
      <c r="AH4" s="227">
        <v>2</v>
      </c>
      <c r="AI4" s="228">
        <v>2</v>
      </c>
      <c r="AK4" s="315" t="s">
        <v>88</v>
      </c>
      <c r="AL4" s="30">
        <v>1</v>
      </c>
      <c r="AM4" s="35">
        <v>0.3</v>
      </c>
      <c r="AN4" s="35">
        <v>3</v>
      </c>
      <c r="AO4" s="35">
        <v>30</v>
      </c>
      <c r="AP4" s="23">
        <v>300</v>
      </c>
      <c r="AQ4" s="28">
        <v>3000</v>
      </c>
      <c r="AS4" s="40" t="s">
        <v>95</v>
      </c>
      <c r="AT4" s="44" t="s">
        <v>96</v>
      </c>
      <c r="AU4" s="47" t="s">
        <v>97</v>
      </c>
      <c r="AV4" s="328" t="s">
        <v>98</v>
      </c>
      <c r="AW4" s="328"/>
      <c r="AX4" s="328"/>
      <c r="AY4" s="328"/>
      <c r="AZ4" s="328"/>
      <c r="BA4" s="329"/>
      <c r="BC4" s="151" t="s">
        <v>106</v>
      </c>
      <c r="BD4" s="152">
        <v>1</v>
      </c>
      <c r="BF4" s="67" t="s">
        <v>69</v>
      </c>
      <c r="BG4" s="63">
        <v>2</v>
      </c>
    </row>
    <row r="5" spans="1:59" ht="25.5" customHeight="1" thickBot="1">
      <c r="A5" s="201" t="s">
        <v>209</v>
      </c>
      <c r="B5" s="204" t="s">
        <v>333</v>
      </c>
      <c r="C5" s="135" t="s">
        <v>15</v>
      </c>
      <c r="D5" s="206"/>
      <c r="E5" s="135"/>
      <c r="F5" s="203" t="s">
        <v>267</v>
      </c>
      <c r="H5" s="75" t="s">
        <v>48</v>
      </c>
      <c r="I5" s="69">
        <v>0</v>
      </c>
      <c r="J5" s="69">
        <v>0</v>
      </c>
      <c r="K5" s="70">
        <v>1</v>
      </c>
      <c r="M5" s="319"/>
      <c r="N5" s="135" t="s">
        <v>168</v>
      </c>
      <c r="O5" s="201">
        <v>2</v>
      </c>
      <c r="Q5" s="71" t="s">
        <v>82</v>
      </c>
      <c r="R5" s="193">
        <v>0.05</v>
      </c>
      <c r="S5" s="193">
        <v>0.12</v>
      </c>
      <c r="T5" s="74">
        <v>3</v>
      </c>
      <c r="V5" s="80" t="s">
        <v>64</v>
      </c>
      <c r="W5" s="83">
        <v>2</v>
      </c>
      <c r="X5" s="85" t="s">
        <v>65</v>
      </c>
      <c r="Y5" s="85" t="s">
        <v>66</v>
      </c>
      <c r="Z5" s="85" t="s">
        <v>67</v>
      </c>
      <c r="AA5" s="86" t="s">
        <v>68</v>
      </c>
      <c r="AC5" s="333"/>
      <c r="AD5" s="223">
        <v>2</v>
      </c>
      <c r="AE5" s="227">
        <v>2</v>
      </c>
      <c r="AF5" s="229">
        <v>3</v>
      </c>
      <c r="AG5" s="229">
        <v>3</v>
      </c>
      <c r="AH5" s="229">
        <v>3</v>
      </c>
      <c r="AI5" s="230">
        <v>3</v>
      </c>
      <c r="AK5" s="316"/>
      <c r="AL5" s="22">
        <v>2</v>
      </c>
      <c r="AM5" s="35">
        <v>1</v>
      </c>
      <c r="AN5" s="35">
        <v>10</v>
      </c>
      <c r="AO5" s="23">
        <v>100</v>
      </c>
      <c r="AP5" s="23">
        <v>1000</v>
      </c>
      <c r="AQ5" s="36">
        <v>10000</v>
      </c>
      <c r="AS5" s="41" t="s">
        <v>99</v>
      </c>
      <c r="AT5" s="45" t="s">
        <v>100</v>
      </c>
      <c r="AU5" s="48" t="s">
        <v>101</v>
      </c>
      <c r="AV5" s="330" t="s">
        <v>102</v>
      </c>
      <c r="AW5" s="330"/>
      <c r="AX5" s="330"/>
      <c r="AY5" s="330"/>
      <c r="AZ5" s="330"/>
      <c r="BA5" s="331"/>
      <c r="BC5" s="151" t="s">
        <v>107</v>
      </c>
      <c r="BD5" s="152">
        <v>10</v>
      </c>
      <c r="BF5" s="67" t="s">
        <v>73</v>
      </c>
      <c r="BG5" s="63">
        <v>5</v>
      </c>
    </row>
    <row r="6" spans="1:59" ht="15" thickBot="1">
      <c r="A6" s="201" t="s">
        <v>210</v>
      </c>
      <c r="B6" s="204" t="s">
        <v>334</v>
      </c>
      <c r="C6" s="135" t="s">
        <v>175</v>
      </c>
      <c r="D6" s="206"/>
      <c r="E6" s="135"/>
      <c r="F6" s="203" t="s">
        <v>268</v>
      </c>
      <c r="H6" s="71" t="s">
        <v>49</v>
      </c>
      <c r="I6" s="56">
        <v>0.1</v>
      </c>
      <c r="J6" s="56">
        <v>1</v>
      </c>
      <c r="K6" s="74">
        <v>4</v>
      </c>
      <c r="M6" s="320"/>
      <c r="N6" s="135" t="s">
        <v>248</v>
      </c>
      <c r="O6" s="201">
        <v>2</v>
      </c>
      <c r="Q6" s="71" t="s">
        <v>83</v>
      </c>
      <c r="R6" s="193">
        <v>0.12</v>
      </c>
      <c r="S6" s="193">
        <v>0.33</v>
      </c>
      <c r="T6" s="74">
        <v>4</v>
      </c>
      <c r="V6" s="80" t="s">
        <v>69</v>
      </c>
      <c r="W6" s="83">
        <v>3</v>
      </c>
      <c r="X6" s="85" t="s">
        <v>66</v>
      </c>
      <c r="Y6" s="85" t="s">
        <v>70</v>
      </c>
      <c r="Z6" s="85" t="s">
        <v>71</v>
      </c>
      <c r="AA6" s="86" t="s">
        <v>72</v>
      </c>
      <c r="AC6" s="333"/>
      <c r="AD6" s="223">
        <v>3</v>
      </c>
      <c r="AE6" s="229">
        <v>3</v>
      </c>
      <c r="AF6" s="231">
        <v>4</v>
      </c>
      <c r="AG6" s="231">
        <v>4</v>
      </c>
      <c r="AH6" s="231">
        <v>4</v>
      </c>
      <c r="AI6" s="232">
        <v>5</v>
      </c>
      <c r="AK6" s="316"/>
      <c r="AL6" s="22">
        <v>3</v>
      </c>
      <c r="AM6" s="35">
        <v>3</v>
      </c>
      <c r="AN6" s="35">
        <v>30</v>
      </c>
      <c r="AO6" s="23">
        <v>300</v>
      </c>
      <c r="AP6" s="23">
        <v>3000</v>
      </c>
      <c r="AQ6" s="36">
        <v>30000</v>
      </c>
      <c r="BC6" s="153" t="s">
        <v>108</v>
      </c>
      <c r="BD6" s="154">
        <v>100</v>
      </c>
      <c r="BF6" s="68" t="s">
        <v>78</v>
      </c>
      <c r="BG6" s="64">
        <v>10</v>
      </c>
    </row>
    <row r="7" spans="1:59" ht="17.25" customHeight="1" thickBot="1">
      <c r="A7" s="201" t="s">
        <v>211</v>
      </c>
      <c r="B7" s="204" t="s">
        <v>335</v>
      </c>
      <c r="C7" s="135" t="s">
        <v>15</v>
      </c>
      <c r="D7" s="206"/>
      <c r="E7" s="135"/>
      <c r="F7" s="203" t="s">
        <v>269</v>
      </c>
      <c r="H7" s="71" t="s">
        <v>50</v>
      </c>
      <c r="I7" s="56">
        <v>1</v>
      </c>
      <c r="J7" s="56">
        <v>9.9999999999999893</v>
      </c>
      <c r="K7" s="74">
        <v>3</v>
      </c>
      <c r="M7" s="321" t="s">
        <v>361</v>
      </c>
      <c r="N7" s="208" t="s">
        <v>362</v>
      </c>
      <c r="O7" s="201">
        <v>3</v>
      </c>
      <c r="Q7" s="76" t="s">
        <v>84</v>
      </c>
      <c r="R7" s="194">
        <v>0.33</v>
      </c>
      <c r="S7" s="194">
        <v>1</v>
      </c>
      <c r="T7" s="78">
        <v>5</v>
      </c>
      <c r="V7" s="82" t="s">
        <v>73</v>
      </c>
      <c r="W7" s="84">
        <v>4</v>
      </c>
      <c r="X7" s="87" t="s">
        <v>74</v>
      </c>
      <c r="Y7" s="87" t="s">
        <v>75</v>
      </c>
      <c r="Z7" s="87" t="s">
        <v>76</v>
      </c>
      <c r="AA7" s="88" t="s">
        <v>77</v>
      </c>
      <c r="AC7" s="333"/>
      <c r="AD7" s="223">
        <v>4</v>
      </c>
      <c r="AE7" s="229">
        <v>3</v>
      </c>
      <c r="AF7" s="231">
        <v>4</v>
      </c>
      <c r="AG7" s="233">
        <v>5</v>
      </c>
      <c r="AH7" s="233">
        <v>5</v>
      </c>
      <c r="AI7" s="234">
        <v>6</v>
      </c>
      <c r="AK7" s="316"/>
      <c r="AL7" s="22">
        <v>4</v>
      </c>
      <c r="AM7" s="35">
        <v>10</v>
      </c>
      <c r="AN7" s="23">
        <v>100</v>
      </c>
      <c r="AO7" s="23">
        <v>1000</v>
      </c>
      <c r="AP7" s="38">
        <v>10000</v>
      </c>
      <c r="AQ7" s="36">
        <v>100000</v>
      </c>
      <c r="BC7" s="53"/>
      <c r="BD7" s="52"/>
      <c r="BF7" s="57"/>
      <c r="BG7" s="58"/>
    </row>
    <row r="8" spans="1:59" ht="20.25" customHeight="1" thickBot="1">
      <c r="A8" s="201" t="s">
        <v>212</v>
      </c>
      <c r="B8" s="204" t="s">
        <v>328</v>
      </c>
      <c r="C8" s="135" t="s">
        <v>15</v>
      </c>
      <c r="D8" s="206"/>
      <c r="E8" s="135"/>
      <c r="F8" s="203" t="s">
        <v>270</v>
      </c>
      <c r="H8" s="76" t="s">
        <v>51</v>
      </c>
      <c r="I8" s="77">
        <v>10</v>
      </c>
      <c r="J8" s="77">
        <v>100</v>
      </c>
      <c r="K8" s="78">
        <v>2</v>
      </c>
      <c r="M8" s="321"/>
      <c r="N8" s="208" t="s">
        <v>239</v>
      </c>
      <c r="O8" s="201">
        <v>3</v>
      </c>
      <c r="AC8" s="334"/>
      <c r="AD8" s="235">
        <v>5</v>
      </c>
      <c r="AE8" s="236">
        <v>4</v>
      </c>
      <c r="AF8" s="237">
        <v>5</v>
      </c>
      <c r="AG8" s="238">
        <v>6</v>
      </c>
      <c r="AH8" s="238">
        <v>6</v>
      </c>
      <c r="AI8" s="239">
        <v>6</v>
      </c>
      <c r="AK8" s="316"/>
      <c r="AL8" s="22">
        <v>5</v>
      </c>
      <c r="AM8" s="35">
        <v>30</v>
      </c>
      <c r="AN8" s="23">
        <v>300</v>
      </c>
      <c r="AO8" s="23">
        <v>3000</v>
      </c>
      <c r="AP8" s="38">
        <v>30000</v>
      </c>
      <c r="AQ8" s="36">
        <v>300000</v>
      </c>
      <c r="BC8" s="55" t="s">
        <v>109</v>
      </c>
      <c r="BD8" s="52"/>
      <c r="BF8" s="58"/>
      <c r="BG8" s="58"/>
    </row>
    <row r="9" spans="1:59" ht="15" thickBot="1">
      <c r="A9" s="201" t="s">
        <v>213</v>
      </c>
      <c r="B9" s="204" t="s">
        <v>329</v>
      </c>
      <c r="C9" s="135" t="s">
        <v>175</v>
      </c>
      <c r="D9" s="206"/>
      <c r="E9" s="135"/>
      <c r="F9" s="203" t="s">
        <v>271</v>
      </c>
      <c r="M9" s="321"/>
      <c r="N9" s="208" t="s">
        <v>190</v>
      </c>
      <c r="O9" s="201">
        <v>3</v>
      </c>
      <c r="AK9" s="317"/>
      <c r="AL9" s="26">
        <v>6</v>
      </c>
      <c r="AM9" s="27">
        <v>100</v>
      </c>
      <c r="AN9" s="23">
        <v>1000</v>
      </c>
      <c r="AO9" s="39">
        <v>10000</v>
      </c>
      <c r="AP9" s="39">
        <v>100000</v>
      </c>
      <c r="AQ9" s="37">
        <v>1000000</v>
      </c>
      <c r="BC9" s="195" t="s">
        <v>110</v>
      </c>
      <c r="BD9" s="149">
        <v>100</v>
      </c>
      <c r="BF9" s="59" t="s">
        <v>118</v>
      </c>
      <c r="BG9" s="62">
        <v>1</v>
      </c>
    </row>
    <row r="10" spans="1:59">
      <c r="A10" s="201" t="s">
        <v>214</v>
      </c>
      <c r="B10" s="204" t="s">
        <v>328</v>
      </c>
      <c r="C10" s="135" t="s">
        <v>15</v>
      </c>
      <c r="D10" s="206"/>
      <c r="E10" s="135"/>
      <c r="F10" s="203" t="s">
        <v>272</v>
      </c>
      <c r="M10" s="321"/>
      <c r="N10" s="208" t="s">
        <v>363</v>
      </c>
      <c r="O10" s="201">
        <v>3</v>
      </c>
      <c r="AG10" t="s">
        <v>192</v>
      </c>
      <c r="BC10" s="196" t="s">
        <v>111</v>
      </c>
      <c r="BD10" s="152">
        <v>10</v>
      </c>
      <c r="BF10" s="60" t="s">
        <v>119</v>
      </c>
      <c r="BG10" s="63">
        <v>3</v>
      </c>
    </row>
    <row r="11" spans="1:59" ht="22.5" customHeight="1" thickBot="1">
      <c r="A11" s="201" t="s">
        <v>215</v>
      </c>
      <c r="B11" s="204" t="s">
        <v>329</v>
      </c>
      <c r="C11" s="135" t="s">
        <v>175</v>
      </c>
      <c r="D11" s="206"/>
      <c r="E11" s="135"/>
      <c r="F11" s="203" t="s">
        <v>273</v>
      </c>
      <c r="M11" s="321"/>
      <c r="N11" s="208" t="s">
        <v>364</v>
      </c>
      <c r="O11" s="201">
        <v>3</v>
      </c>
      <c r="BC11" s="197" t="s">
        <v>112</v>
      </c>
      <c r="BD11" s="154">
        <v>1</v>
      </c>
      <c r="BF11" s="60" t="s">
        <v>120</v>
      </c>
      <c r="BG11" s="63">
        <v>2</v>
      </c>
    </row>
    <row r="12" spans="1:59" ht="32.25" customHeight="1" thickBot="1">
      <c r="A12" s="201" t="s">
        <v>216</v>
      </c>
      <c r="B12" s="204" t="s">
        <v>328</v>
      </c>
      <c r="C12" s="135" t="s">
        <v>15</v>
      </c>
      <c r="D12" s="206"/>
      <c r="E12" s="135"/>
      <c r="F12" s="203" t="s">
        <v>274</v>
      </c>
      <c r="M12" s="321"/>
      <c r="N12" s="208" t="s">
        <v>235</v>
      </c>
      <c r="O12" s="201">
        <v>3</v>
      </c>
      <c r="BC12" s="52"/>
      <c r="BD12" s="52"/>
      <c r="BF12" s="61" t="s">
        <v>121</v>
      </c>
      <c r="BG12" s="64">
        <v>10</v>
      </c>
    </row>
    <row r="13" spans="1:59" ht="27.75" customHeight="1">
      <c r="A13" s="201" t="s">
        <v>217</v>
      </c>
      <c r="B13" s="204" t="s">
        <v>329</v>
      </c>
      <c r="C13" s="135" t="s">
        <v>15</v>
      </c>
      <c r="D13" s="206"/>
      <c r="E13" s="135"/>
      <c r="F13" s="203" t="s">
        <v>275</v>
      </c>
      <c r="M13" s="321"/>
      <c r="N13" s="208" t="s">
        <v>365</v>
      </c>
      <c r="O13" s="201">
        <v>3</v>
      </c>
      <c r="BC13" s="151" t="s">
        <v>114</v>
      </c>
      <c r="BD13" s="152">
        <v>0.01</v>
      </c>
    </row>
    <row r="14" spans="1:59" ht="24.75" customHeight="1">
      <c r="A14" s="201" t="s">
        <v>218</v>
      </c>
      <c r="B14" s="204" t="s">
        <v>336</v>
      </c>
      <c r="C14" s="135" t="s">
        <v>175</v>
      </c>
      <c r="D14" s="206"/>
      <c r="E14" s="135"/>
      <c r="F14" s="203" t="s">
        <v>276</v>
      </c>
      <c r="M14" s="321"/>
      <c r="N14" s="208" t="s">
        <v>366</v>
      </c>
      <c r="O14" s="201">
        <v>3</v>
      </c>
      <c r="BC14" s="151" t="s">
        <v>115</v>
      </c>
      <c r="BD14" s="152">
        <v>0.1</v>
      </c>
    </row>
    <row r="15" spans="1:59" s="92" customFormat="1" ht="40.5" customHeight="1">
      <c r="A15" s="201" t="s">
        <v>338</v>
      </c>
      <c r="B15" s="204" t="s">
        <v>337</v>
      </c>
      <c r="C15" s="135" t="s">
        <v>175</v>
      </c>
      <c r="D15" s="206"/>
      <c r="E15" s="135"/>
      <c r="F15" s="203" t="s">
        <v>339</v>
      </c>
      <c r="G15" s="79"/>
      <c r="L15" s="79"/>
      <c r="M15" s="321"/>
      <c r="N15" s="208" t="s">
        <v>350</v>
      </c>
      <c r="O15" s="201">
        <v>3</v>
      </c>
      <c r="P15" s="79"/>
      <c r="Q15" s="241"/>
      <c r="R15" s="241"/>
      <c r="S15" s="241"/>
      <c r="T15" s="241"/>
      <c r="U15" s="79"/>
      <c r="V15" s="241"/>
      <c r="W15" s="241"/>
      <c r="X15" s="241"/>
      <c r="Y15" s="241"/>
      <c r="Z15" s="241"/>
      <c r="AA15" s="241"/>
      <c r="AB15" s="79"/>
      <c r="AJ15" s="79"/>
      <c r="AR15" s="79"/>
      <c r="BB15" s="79"/>
      <c r="BC15" s="151" t="s">
        <v>116</v>
      </c>
      <c r="BD15" s="152">
        <v>0.1</v>
      </c>
      <c r="BE15" s="79"/>
    </row>
    <row r="16" spans="1:59" ht="71.25" customHeight="1">
      <c r="A16" s="201" t="s">
        <v>219</v>
      </c>
      <c r="B16" s="204" t="s">
        <v>328</v>
      </c>
      <c r="C16" s="135" t="s">
        <v>15</v>
      </c>
      <c r="D16" s="206"/>
      <c r="E16" s="135"/>
      <c r="F16" s="203" t="s">
        <v>277</v>
      </c>
      <c r="M16" s="321"/>
      <c r="N16" s="208" t="s">
        <v>367</v>
      </c>
      <c r="O16" s="201">
        <v>3</v>
      </c>
      <c r="BC16" s="242" t="s">
        <v>117</v>
      </c>
      <c r="BD16" s="243">
        <v>0.7</v>
      </c>
    </row>
    <row r="17" spans="1:56" ht="51.75" customHeight="1">
      <c r="A17" s="201" t="s">
        <v>220</v>
      </c>
      <c r="B17" s="204" t="s">
        <v>340</v>
      </c>
      <c r="C17" s="135" t="s">
        <v>15</v>
      </c>
      <c r="D17" s="206"/>
      <c r="E17" s="135"/>
      <c r="F17" s="203" t="s">
        <v>278</v>
      </c>
      <c r="M17" s="321"/>
      <c r="N17" s="208" t="s">
        <v>37</v>
      </c>
      <c r="O17" s="201">
        <v>3</v>
      </c>
      <c r="BC17" s="244"/>
      <c r="BD17" s="245"/>
    </row>
    <row r="18" spans="1:56" ht="24.75" customHeight="1">
      <c r="A18" s="201" t="s">
        <v>221</v>
      </c>
      <c r="B18" s="204" t="s">
        <v>341</v>
      </c>
      <c r="C18" s="135" t="s">
        <v>15</v>
      </c>
      <c r="D18" s="206"/>
      <c r="E18" s="135"/>
      <c r="F18" s="203" t="s">
        <v>279</v>
      </c>
      <c r="M18" s="321"/>
      <c r="N18" s="208" t="s">
        <v>251</v>
      </c>
      <c r="O18" s="201">
        <v>3</v>
      </c>
    </row>
    <row r="19" spans="1:56" ht="22.5" customHeight="1">
      <c r="A19" s="201" t="s">
        <v>222</v>
      </c>
      <c r="B19" s="204" t="s">
        <v>342</v>
      </c>
      <c r="C19" s="135" t="s">
        <v>15</v>
      </c>
      <c r="D19" s="206"/>
      <c r="E19" s="135"/>
      <c r="F19" s="203" t="s">
        <v>280</v>
      </c>
      <c r="M19" s="322" t="s">
        <v>368</v>
      </c>
      <c r="N19" s="208" t="s">
        <v>244</v>
      </c>
      <c r="O19" s="201">
        <v>4</v>
      </c>
    </row>
    <row r="20" spans="1:56">
      <c r="A20" s="201" t="s">
        <v>223</v>
      </c>
      <c r="B20" s="204" t="s">
        <v>328</v>
      </c>
      <c r="C20" s="135" t="s">
        <v>15</v>
      </c>
      <c r="D20" s="206"/>
      <c r="E20" s="135"/>
      <c r="F20" s="203" t="s">
        <v>281</v>
      </c>
      <c r="H20" s="209"/>
      <c r="I20" s="210"/>
      <c r="J20" s="210"/>
      <c r="M20" s="323"/>
      <c r="N20" s="208" t="s">
        <v>363</v>
      </c>
      <c r="O20" s="201">
        <v>4</v>
      </c>
    </row>
    <row r="21" spans="1:56">
      <c r="A21" s="201" t="s">
        <v>224</v>
      </c>
      <c r="B21" s="204" t="s">
        <v>328</v>
      </c>
      <c r="C21" s="135" t="s">
        <v>15</v>
      </c>
      <c r="D21" s="206"/>
      <c r="E21" s="135"/>
      <c r="F21" s="203" t="s">
        <v>282</v>
      </c>
      <c r="H21" s="211"/>
      <c r="I21" s="212"/>
      <c r="J21" s="213"/>
      <c r="M21" s="323"/>
      <c r="N21" s="208" t="s">
        <v>237</v>
      </c>
      <c r="O21" s="201">
        <v>4</v>
      </c>
    </row>
    <row r="22" spans="1:56">
      <c r="A22" s="201" t="s">
        <v>225</v>
      </c>
      <c r="B22" s="204" t="s">
        <v>329</v>
      </c>
      <c r="C22" s="135" t="s">
        <v>15</v>
      </c>
      <c r="D22" s="206"/>
      <c r="E22" s="135"/>
      <c r="F22" s="203" t="s">
        <v>283</v>
      </c>
      <c r="H22" s="215"/>
      <c r="I22" s="212"/>
      <c r="J22" s="213"/>
      <c r="M22" s="323"/>
      <c r="N22" s="208" t="s">
        <v>364</v>
      </c>
      <c r="O22" s="201">
        <v>4</v>
      </c>
    </row>
    <row r="23" spans="1:56" ht="35.25" customHeight="1">
      <c r="A23" s="201" t="s">
        <v>226</v>
      </c>
      <c r="B23" s="204" t="s">
        <v>328</v>
      </c>
      <c r="C23" s="135" t="s">
        <v>15</v>
      </c>
      <c r="D23" s="206"/>
      <c r="E23" s="135"/>
      <c r="F23" s="203" t="s">
        <v>284</v>
      </c>
      <c r="H23" s="215"/>
      <c r="I23" s="212"/>
      <c r="J23" s="213"/>
      <c r="M23" s="323"/>
      <c r="N23" s="208" t="s">
        <v>234</v>
      </c>
      <c r="O23" s="201">
        <v>4</v>
      </c>
    </row>
    <row r="24" spans="1:56" ht="23.25" customHeight="1">
      <c r="A24" s="201" t="s">
        <v>227</v>
      </c>
      <c r="B24" s="204" t="s">
        <v>329</v>
      </c>
      <c r="C24" s="135" t="s">
        <v>15</v>
      </c>
      <c r="D24" s="206"/>
      <c r="E24" s="135"/>
      <c r="F24" s="203" t="s">
        <v>285</v>
      </c>
      <c r="H24" s="215"/>
      <c r="I24" s="212"/>
      <c r="J24" s="213"/>
      <c r="M24" s="323"/>
      <c r="N24" s="208" t="s">
        <v>235</v>
      </c>
      <c r="O24" s="201">
        <v>4</v>
      </c>
    </row>
    <row r="25" spans="1:56" ht="24" customHeight="1">
      <c r="A25" s="201" t="s">
        <v>228</v>
      </c>
      <c r="B25" s="204" t="s">
        <v>328</v>
      </c>
      <c r="C25" s="135" t="s">
        <v>15</v>
      </c>
      <c r="D25" s="206"/>
      <c r="E25" s="135"/>
      <c r="F25" s="203" t="s">
        <v>286</v>
      </c>
      <c r="H25" s="216"/>
      <c r="I25" s="214"/>
      <c r="J25" s="213"/>
      <c r="M25" s="323"/>
      <c r="N25" s="208" t="s">
        <v>369</v>
      </c>
      <c r="O25" s="201">
        <v>4</v>
      </c>
    </row>
    <row r="26" spans="1:56">
      <c r="A26" s="201" t="s">
        <v>229</v>
      </c>
      <c r="B26" s="204" t="s">
        <v>328</v>
      </c>
      <c r="C26" s="135" t="s">
        <v>15</v>
      </c>
      <c r="D26" s="206"/>
      <c r="E26" s="135"/>
      <c r="F26" s="203" t="s">
        <v>287</v>
      </c>
      <c r="H26" s="216"/>
      <c r="I26" s="214"/>
      <c r="J26" s="213"/>
      <c r="M26" s="323"/>
      <c r="N26" s="208" t="s">
        <v>242</v>
      </c>
      <c r="O26" s="201">
        <v>4</v>
      </c>
      <c r="AS26" t="s">
        <v>199</v>
      </c>
    </row>
    <row r="27" spans="1:56">
      <c r="A27" s="201" t="s">
        <v>230</v>
      </c>
      <c r="B27" s="204" t="s">
        <v>329</v>
      </c>
      <c r="C27" s="135" t="s">
        <v>15</v>
      </c>
      <c r="D27" s="206"/>
      <c r="E27" s="135"/>
      <c r="F27" s="203" t="s">
        <v>288</v>
      </c>
      <c r="H27" s="216"/>
      <c r="I27" s="214"/>
      <c r="J27" s="213"/>
      <c r="M27" s="323"/>
      <c r="N27" s="208" t="s">
        <v>370</v>
      </c>
      <c r="O27" s="201">
        <v>4</v>
      </c>
    </row>
    <row r="28" spans="1:56" ht="28.8">
      <c r="A28" s="201" t="s">
        <v>231</v>
      </c>
      <c r="B28" s="205" t="s">
        <v>343</v>
      </c>
      <c r="C28" s="135" t="s">
        <v>175</v>
      </c>
      <c r="D28" s="206"/>
      <c r="E28" s="135"/>
      <c r="F28" s="203" t="s">
        <v>289</v>
      </c>
      <c r="H28" s="216"/>
      <c r="I28" s="214"/>
      <c r="J28" s="213"/>
      <c r="M28" s="323"/>
      <c r="N28" s="208" t="s">
        <v>350</v>
      </c>
      <c r="O28" s="201">
        <v>4</v>
      </c>
    </row>
    <row r="29" spans="1:56" ht="28.8">
      <c r="A29" s="201" t="s">
        <v>232</v>
      </c>
      <c r="B29" s="205" t="s">
        <v>344</v>
      </c>
      <c r="C29" s="135" t="s">
        <v>175</v>
      </c>
      <c r="D29" s="206"/>
      <c r="E29" s="135"/>
      <c r="F29" s="203" t="s">
        <v>290</v>
      </c>
      <c r="H29" s="216"/>
      <c r="I29" s="214"/>
      <c r="J29" s="213"/>
      <c r="M29" s="324"/>
      <c r="N29" s="208" t="s">
        <v>371</v>
      </c>
      <c r="O29" s="201">
        <v>4</v>
      </c>
    </row>
    <row r="30" spans="1:56">
      <c r="A30" s="201" t="s">
        <v>233</v>
      </c>
      <c r="B30" s="204" t="s">
        <v>328</v>
      </c>
      <c r="C30" s="135" t="s">
        <v>175</v>
      </c>
      <c r="D30" s="206"/>
      <c r="E30" s="135"/>
      <c r="F30" s="203" t="s">
        <v>291</v>
      </c>
      <c r="H30" s="216"/>
      <c r="I30" s="214"/>
      <c r="J30" s="213"/>
      <c r="M30" s="325" t="s">
        <v>372</v>
      </c>
      <c r="N30" s="208" t="s">
        <v>234</v>
      </c>
      <c r="O30" s="201">
        <v>5</v>
      </c>
    </row>
    <row r="31" spans="1:56">
      <c r="A31" s="201" t="s">
        <v>234</v>
      </c>
      <c r="B31" s="204" t="s">
        <v>345</v>
      </c>
      <c r="C31" s="135" t="s">
        <v>15</v>
      </c>
      <c r="D31" s="206"/>
      <c r="E31" s="135"/>
      <c r="F31" s="203" t="s">
        <v>292</v>
      </c>
      <c r="H31" s="216"/>
      <c r="I31" s="214"/>
      <c r="J31" s="213"/>
      <c r="M31" s="325"/>
      <c r="N31" s="208" t="s">
        <v>244</v>
      </c>
      <c r="O31" s="201">
        <v>5</v>
      </c>
    </row>
    <row r="32" spans="1:56">
      <c r="A32" s="201" t="s">
        <v>235</v>
      </c>
      <c r="B32" s="204" t="s">
        <v>336</v>
      </c>
      <c r="C32" s="135" t="s">
        <v>15</v>
      </c>
      <c r="D32" s="206"/>
      <c r="E32" s="135"/>
      <c r="F32" s="203" t="s">
        <v>293</v>
      </c>
      <c r="H32" s="216"/>
      <c r="I32" s="214"/>
      <c r="J32" s="213"/>
      <c r="M32" s="325"/>
      <c r="N32" s="208" t="s">
        <v>237</v>
      </c>
      <c r="O32" s="201">
        <v>5</v>
      </c>
    </row>
    <row r="33" spans="1:10">
      <c r="A33" s="201" t="s">
        <v>190</v>
      </c>
      <c r="B33" s="204" t="s">
        <v>337</v>
      </c>
      <c r="C33" s="135" t="s">
        <v>175</v>
      </c>
      <c r="D33" s="206"/>
      <c r="E33" s="135"/>
      <c r="F33" s="203" t="s">
        <v>294</v>
      </c>
      <c r="H33" s="216"/>
      <c r="I33" s="214"/>
      <c r="J33" s="213"/>
    </row>
    <row r="34" spans="1:10" ht="28.8">
      <c r="A34" s="201" t="s">
        <v>236</v>
      </c>
      <c r="B34" s="204" t="s">
        <v>328</v>
      </c>
      <c r="C34" s="135" t="s">
        <v>15</v>
      </c>
      <c r="D34" s="206"/>
      <c r="E34" s="135"/>
      <c r="F34" s="203" t="s">
        <v>295</v>
      </c>
      <c r="H34" s="216"/>
      <c r="I34" s="214"/>
      <c r="J34" s="213"/>
    </row>
    <row r="35" spans="1:10">
      <c r="A35" s="201" t="s">
        <v>237</v>
      </c>
      <c r="B35" s="204" t="s">
        <v>345</v>
      </c>
      <c r="C35" s="135" t="s">
        <v>15</v>
      </c>
      <c r="D35" s="206"/>
      <c r="E35" s="135"/>
      <c r="F35" s="203" t="s">
        <v>296</v>
      </c>
      <c r="H35" s="216"/>
      <c r="I35" s="214"/>
      <c r="J35" s="213"/>
    </row>
    <row r="36" spans="1:10">
      <c r="A36" s="201" t="s">
        <v>238</v>
      </c>
      <c r="B36" s="204" t="s">
        <v>336</v>
      </c>
      <c r="C36" s="135" t="s">
        <v>15</v>
      </c>
      <c r="D36" s="206"/>
      <c r="E36" s="135"/>
      <c r="F36" s="203" t="s">
        <v>297</v>
      </c>
      <c r="H36" s="216"/>
      <c r="I36" s="214"/>
      <c r="J36" s="213"/>
    </row>
    <row r="37" spans="1:10">
      <c r="A37" s="201" t="s">
        <v>239</v>
      </c>
      <c r="B37" s="204" t="s">
        <v>337</v>
      </c>
      <c r="C37" s="135" t="s">
        <v>15</v>
      </c>
      <c r="D37" s="206"/>
      <c r="E37" s="135"/>
      <c r="F37" s="203" t="s">
        <v>298</v>
      </c>
      <c r="H37" s="216"/>
      <c r="I37" s="214"/>
      <c r="J37" s="213"/>
    </row>
    <row r="38" spans="1:10">
      <c r="A38" s="201" t="s">
        <v>351</v>
      </c>
      <c r="B38" s="205" t="s">
        <v>346</v>
      </c>
      <c r="C38" s="135" t="s">
        <v>15</v>
      </c>
      <c r="D38" s="206"/>
      <c r="E38" s="135"/>
      <c r="F38" s="203" t="s">
        <v>299</v>
      </c>
      <c r="H38" s="216"/>
      <c r="I38" s="214"/>
      <c r="J38" s="213"/>
    </row>
    <row r="39" spans="1:10">
      <c r="A39" s="201" t="s">
        <v>240</v>
      </c>
      <c r="B39" s="204" t="s">
        <v>329</v>
      </c>
      <c r="C39" s="135" t="s">
        <v>175</v>
      </c>
      <c r="D39" s="206"/>
      <c r="E39" s="135"/>
      <c r="F39" s="203" t="s">
        <v>300</v>
      </c>
      <c r="H39" s="216"/>
      <c r="I39" s="214"/>
      <c r="J39" s="213"/>
    </row>
    <row r="40" spans="1:10" ht="35.25" customHeight="1">
      <c r="A40" s="201" t="s">
        <v>241</v>
      </c>
      <c r="B40" s="205" t="s">
        <v>347</v>
      </c>
      <c r="C40" s="135" t="s">
        <v>175</v>
      </c>
      <c r="D40" s="206"/>
      <c r="E40" s="135"/>
      <c r="F40" s="203" t="s">
        <v>301</v>
      </c>
      <c r="H40" s="216"/>
      <c r="I40" s="214"/>
      <c r="J40" s="213"/>
    </row>
    <row r="41" spans="1:10">
      <c r="A41" s="201" t="s">
        <v>242</v>
      </c>
      <c r="B41" s="204" t="s">
        <v>328</v>
      </c>
      <c r="C41" s="135" t="s">
        <v>15</v>
      </c>
      <c r="D41" s="206"/>
      <c r="E41" s="135"/>
      <c r="F41" s="203" t="s">
        <v>302</v>
      </c>
      <c r="H41" s="216"/>
      <c r="I41" s="214"/>
      <c r="J41" s="213"/>
    </row>
    <row r="42" spans="1:10">
      <c r="A42" s="201" t="s">
        <v>243</v>
      </c>
      <c r="B42" s="204" t="s">
        <v>329</v>
      </c>
      <c r="C42" s="135" t="s">
        <v>15</v>
      </c>
      <c r="D42" s="206">
        <v>2</v>
      </c>
      <c r="E42" s="135"/>
      <c r="F42" s="203" t="s">
        <v>303</v>
      </c>
      <c r="H42" s="216"/>
      <c r="I42" s="214"/>
      <c r="J42" s="213"/>
    </row>
    <row r="43" spans="1:10">
      <c r="A43" s="201" t="s">
        <v>244</v>
      </c>
      <c r="B43" s="204" t="s">
        <v>345</v>
      </c>
      <c r="C43" s="135" t="s">
        <v>15</v>
      </c>
      <c r="D43" s="206">
        <v>5</v>
      </c>
      <c r="E43" s="135"/>
      <c r="F43" s="203" t="s">
        <v>304</v>
      </c>
      <c r="H43" s="216"/>
      <c r="I43" s="214"/>
      <c r="J43" s="213"/>
    </row>
    <row r="44" spans="1:10">
      <c r="A44" s="201" t="s">
        <v>245</v>
      </c>
      <c r="B44" s="204" t="s">
        <v>336</v>
      </c>
      <c r="C44" s="135" t="s">
        <v>15</v>
      </c>
      <c r="D44" s="206">
        <v>4</v>
      </c>
      <c r="E44" s="135"/>
      <c r="F44" s="203" t="s">
        <v>305</v>
      </c>
      <c r="H44" s="216"/>
      <c r="I44" s="214"/>
      <c r="J44" s="213"/>
    </row>
    <row r="45" spans="1:10">
      <c r="A45" s="201" t="s">
        <v>246</v>
      </c>
      <c r="B45" s="204" t="s">
        <v>337</v>
      </c>
      <c r="C45" s="135" t="s">
        <v>175</v>
      </c>
      <c r="D45" s="206"/>
      <c r="E45" s="135"/>
      <c r="F45" s="203" t="s">
        <v>306</v>
      </c>
      <c r="H45" s="216"/>
      <c r="I45" s="214"/>
      <c r="J45" s="213"/>
    </row>
    <row r="46" spans="1:10" ht="41.25" customHeight="1">
      <c r="A46" s="201" t="s">
        <v>247</v>
      </c>
      <c r="B46" s="205" t="s">
        <v>347</v>
      </c>
      <c r="C46" s="135" t="s">
        <v>15</v>
      </c>
      <c r="D46" s="206"/>
      <c r="E46" s="135"/>
      <c r="F46" s="203" t="s">
        <v>307</v>
      </c>
      <c r="H46" s="216"/>
      <c r="I46" s="214"/>
      <c r="J46" s="213"/>
    </row>
    <row r="47" spans="1:10">
      <c r="A47" s="201" t="s">
        <v>248</v>
      </c>
      <c r="B47" s="204" t="s">
        <v>336</v>
      </c>
      <c r="C47" s="135" t="s">
        <v>175</v>
      </c>
      <c r="D47" s="206"/>
      <c r="E47" s="135"/>
      <c r="F47" s="203" t="s">
        <v>308</v>
      </c>
      <c r="H47" s="216"/>
      <c r="I47" s="214"/>
      <c r="J47" s="213"/>
    </row>
    <row r="48" spans="1:10" ht="30" customHeight="1">
      <c r="A48" s="201" t="s">
        <v>249</v>
      </c>
      <c r="B48" s="204" t="s">
        <v>336</v>
      </c>
      <c r="C48" s="135" t="s">
        <v>175</v>
      </c>
      <c r="D48" s="206"/>
      <c r="E48" s="135"/>
      <c r="F48" s="203" t="s">
        <v>309</v>
      </c>
      <c r="H48" s="215"/>
      <c r="I48" s="214"/>
      <c r="J48" s="213"/>
    </row>
    <row r="49" spans="1:10">
      <c r="A49" s="201" t="s">
        <v>250</v>
      </c>
      <c r="B49" s="204" t="s">
        <v>348</v>
      </c>
      <c r="C49" s="135" t="s">
        <v>15</v>
      </c>
      <c r="D49" s="206"/>
      <c r="E49" s="135" t="s">
        <v>352</v>
      </c>
      <c r="F49" s="203" t="s">
        <v>310</v>
      </c>
      <c r="H49" s="215"/>
      <c r="I49" s="214"/>
      <c r="J49" s="213"/>
    </row>
    <row r="50" spans="1:10" ht="23.25" customHeight="1">
      <c r="A50" s="201" t="s">
        <v>251</v>
      </c>
      <c r="B50" s="204" t="s">
        <v>329</v>
      </c>
      <c r="C50" s="135" t="s">
        <v>175</v>
      </c>
      <c r="D50" s="206"/>
      <c r="E50" s="135" t="s">
        <v>353</v>
      </c>
      <c r="F50" s="203" t="s">
        <v>311</v>
      </c>
      <c r="H50" s="215"/>
      <c r="I50" s="214"/>
      <c r="J50" s="213"/>
    </row>
    <row r="51" spans="1:10">
      <c r="A51" s="201" t="s">
        <v>252</v>
      </c>
      <c r="B51" s="204" t="s">
        <v>348</v>
      </c>
      <c r="C51" s="135" t="s">
        <v>15</v>
      </c>
      <c r="D51" s="206"/>
      <c r="E51" s="135" t="s">
        <v>352</v>
      </c>
      <c r="F51" s="203" t="s">
        <v>312</v>
      </c>
    </row>
    <row r="52" spans="1:10">
      <c r="A52" s="201" t="s">
        <v>253</v>
      </c>
      <c r="B52" s="204" t="s">
        <v>329</v>
      </c>
      <c r="C52" s="135" t="s">
        <v>175</v>
      </c>
      <c r="D52" s="206"/>
      <c r="E52" s="135" t="s">
        <v>353</v>
      </c>
      <c r="F52" s="203" t="s">
        <v>313</v>
      </c>
    </row>
    <row r="53" spans="1:10">
      <c r="A53" s="201" t="s">
        <v>254</v>
      </c>
      <c r="B53" s="204" t="s">
        <v>348</v>
      </c>
      <c r="C53" s="135" t="s">
        <v>15</v>
      </c>
      <c r="D53" s="206"/>
      <c r="E53" s="135" t="s">
        <v>352</v>
      </c>
      <c r="F53" s="203" t="s">
        <v>314</v>
      </c>
    </row>
    <row r="54" spans="1:10">
      <c r="A54" s="201" t="s">
        <v>255</v>
      </c>
      <c r="B54" s="204" t="s">
        <v>329</v>
      </c>
      <c r="C54" s="135" t="s">
        <v>175</v>
      </c>
      <c r="D54" s="206"/>
      <c r="E54" s="135" t="s">
        <v>353</v>
      </c>
      <c r="F54" s="203" t="s">
        <v>315</v>
      </c>
    </row>
    <row r="55" spans="1:10" ht="30" customHeight="1">
      <c r="A55" s="201" t="s">
        <v>256</v>
      </c>
      <c r="B55" s="205" t="s">
        <v>349</v>
      </c>
      <c r="C55" s="135" t="s">
        <v>48</v>
      </c>
      <c r="D55" s="206"/>
      <c r="E55" s="135" t="s">
        <v>353</v>
      </c>
      <c r="F55" s="203" t="s">
        <v>316</v>
      </c>
    </row>
    <row r="56" spans="1:10" ht="27" customHeight="1">
      <c r="A56" s="201" t="s">
        <v>257</v>
      </c>
      <c r="B56" s="204" t="s">
        <v>328</v>
      </c>
      <c r="C56" s="135" t="s">
        <v>15</v>
      </c>
      <c r="D56" s="206"/>
      <c r="E56" s="135"/>
      <c r="F56" s="203" t="s">
        <v>317</v>
      </c>
    </row>
    <row r="57" spans="1:10" ht="19.5" customHeight="1">
      <c r="A57" s="201" t="s">
        <v>258</v>
      </c>
      <c r="B57" s="204" t="s">
        <v>329</v>
      </c>
      <c r="C57" s="135" t="s">
        <v>175</v>
      </c>
      <c r="D57" s="206"/>
      <c r="E57" s="135"/>
      <c r="F57" s="203" t="s">
        <v>318</v>
      </c>
    </row>
    <row r="58" spans="1:10" ht="39.75" customHeight="1">
      <c r="A58" s="201" t="s">
        <v>350</v>
      </c>
      <c r="B58" s="204" t="s">
        <v>328</v>
      </c>
      <c r="C58" s="135" t="s">
        <v>15</v>
      </c>
      <c r="D58" s="206"/>
      <c r="E58" s="135"/>
      <c r="F58" s="203" t="s">
        <v>319</v>
      </c>
    </row>
    <row r="59" spans="1:10" ht="34.5" customHeight="1">
      <c r="A59" s="201" t="s">
        <v>191</v>
      </c>
      <c r="B59" s="204" t="s">
        <v>329</v>
      </c>
      <c r="C59" s="135" t="s">
        <v>15</v>
      </c>
      <c r="D59" s="206"/>
      <c r="E59" s="135"/>
      <c r="F59" s="203" t="s">
        <v>320</v>
      </c>
    </row>
    <row r="60" spans="1:10">
      <c r="A60" s="201" t="s">
        <v>259</v>
      </c>
      <c r="B60" s="204" t="s">
        <v>328</v>
      </c>
      <c r="C60" s="135" t="s">
        <v>175</v>
      </c>
      <c r="D60" s="206"/>
      <c r="E60" s="135"/>
      <c r="F60" s="203" t="s">
        <v>321</v>
      </c>
    </row>
    <row r="61" spans="1:10" ht="28.8">
      <c r="A61" s="201" t="s">
        <v>260</v>
      </c>
      <c r="B61" s="204" t="s">
        <v>328</v>
      </c>
      <c r="C61" s="135" t="s">
        <v>175</v>
      </c>
      <c r="D61" s="206"/>
      <c r="E61" s="135"/>
      <c r="F61" s="203" t="s">
        <v>322</v>
      </c>
    </row>
    <row r="62" spans="1:10" ht="28.8">
      <c r="A62" s="201" t="s">
        <v>261</v>
      </c>
      <c r="B62" s="204" t="s">
        <v>329</v>
      </c>
      <c r="C62" s="135" t="s">
        <v>48</v>
      </c>
      <c r="D62" s="206"/>
      <c r="E62" s="135"/>
      <c r="F62" s="203" t="s">
        <v>323</v>
      </c>
    </row>
    <row r="63" spans="1:10" ht="28.8">
      <c r="A63" s="201" t="s">
        <v>262</v>
      </c>
      <c r="B63" s="204" t="s">
        <v>336</v>
      </c>
      <c r="C63" s="135" t="s">
        <v>48</v>
      </c>
      <c r="D63" s="206"/>
      <c r="E63" s="135"/>
      <c r="F63" s="203" t="s">
        <v>324</v>
      </c>
    </row>
    <row r="64" spans="1:10">
      <c r="A64" s="201" t="s">
        <v>263</v>
      </c>
      <c r="B64" s="204" t="s">
        <v>337</v>
      </c>
      <c r="C64" s="135" t="s">
        <v>48</v>
      </c>
      <c r="D64" s="206"/>
      <c r="E64" s="135"/>
      <c r="F64" s="203" t="s">
        <v>325</v>
      </c>
    </row>
  </sheetData>
  <mergeCells count="11">
    <mergeCell ref="M19:M29"/>
    <mergeCell ref="M30:M32"/>
    <mergeCell ref="AV3:BA3"/>
    <mergeCell ref="AV4:BA4"/>
    <mergeCell ref="AV5:BA5"/>
    <mergeCell ref="AC4:AC8"/>
    <mergeCell ref="AE2:AI2"/>
    <mergeCell ref="AM2:AQ2"/>
    <mergeCell ref="AK4:AK9"/>
    <mergeCell ref="M4:M6"/>
    <mergeCell ref="M7:M1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"/>
  <sheetViews>
    <sheetView workbookViewId="0">
      <selection activeCell="K19" sqref="K19"/>
    </sheetView>
  </sheetViews>
  <sheetFormatPr baseColWidth="10" defaultRowHeight="14.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Inventaire produits chimiques</vt:lpstr>
      <vt:lpstr>Grille (CH, CS, GO, PP)</vt:lpstr>
      <vt:lpstr>Grille (ND, OG, PI, TN)</vt:lpstr>
      <vt:lpstr>Cotation</vt:lpstr>
      <vt:lpstr>Feuil1</vt:lpstr>
    </vt:vector>
  </TitlesOfParts>
  <Company>RATP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KACHETEL Ania</dc:creator>
  <cp:lastModifiedBy>ANDOLFI</cp:lastModifiedBy>
  <dcterms:created xsi:type="dcterms:W3CDTF">2016-05-04T09:02:31Z</dcterms:created>
  <dcterms:modified xsi:type="dcterms:W3CDTF">2016-05-19T11:23:30Z</dcterms:modified>
</cp:coreProperties>
</file>