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60"/>
  </bookViews>
  <sheets>
    <sheet name="Feuil1" sheetId="1" r:id="rId1"/>
    <sheet name="Feuil2" sheetId="2" r:id="rId2"/>
    <sheet name="Feuil3" sheetId="3" r:id="rId3"/>
  </sheets>
  <calcPr calcId="152511"/>
  <fileRecoveryPr autoRecover="0"/>
</workbook>
</file>

<file path=xl/calcChain.xml><?xml version="1.0" encoding="utf-8"?>
<calcChain xmlns="http://schemas.openxmlformats.org/spreadsheetml/2006/main">
  <c r="A3" i="1" l="1"/>
  <c r="B3" i="1" s="1"/>
  <c r="A4" i="1" l="1"/>
  <c r="H59" i="1"/>
  <c r="A5" i="1" l="1"/>
  <c r="B4" i="1"/>
  <c r="C4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54" i="1"/>
  <c r="C53" i="1"/>
  <c r="C52" i="1"/>
  <c r="C51" i="1"/>
  <c r="C50" i="1"/>
  <c r="C49" i="1"/>
  <c r="C48" i="1"/>
  <c r="A6" i="1" l="1"/>
  <c r="B5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53" i="1"/>
  <c r="J52" i="1"/>
  <c r="J51" i="1"/>
  <c r="J50" i="1"/>
  <c r="J49" i="1"/>
  <c r="J48" i="1"/>
  <c r="J47" i="1"/>
  <c r="J54" i="1"/>
  <c r="A7" i="1" l="1"/>
  <c r="B6" i="1"/>
  <c r="G3" i="1"/>
  <c r="G4" i="1"/>
  <c r="G5" i="1"/>
  <c r="G6" i="1"/>
  <c r="G7" i="1"/>
  <c r="F55" i="1"/>
  <c r="G56" i="1"/>
  <c r="G51" i="1"/>
  <c r="G52" i="1"/>
  <c r="G53" i="1"/>
  <c r="G54" i="1"/>
  <c r="E4" i="1"/>
  <c r="E5" i="1"/>
  <c r="E6" i="1"/>
  <c r="E7" i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E52" i="1"/>
  <c r="E53" i="1"/>
  <c r="E54" i="1"/>
  <c r="E3" i="1"/>
  <c r="A8" i="1" l="1"/>
  <c r="B7" i="1"/>
  <c r="E59" i="1"/>
  <c r="F57" i="1"/>
  <c r="A9" i="1" l="1"/>
  <c r="B8" i="1"/>
  <c r="E57" i="1"/>
  <c r="F58" i="1" s="1"/>
  <c r="G58" i="1" s="1"/>
  <c r="G57" i="1"/>
  <c r="I57" i="1"/>
  <c r="H57" i="1"/>
  <c r="A10" i="1" l="1"/>
  <c r="B9" i="1"/>
  <c r="J57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B54" i="1" l="1"/>
</calcChain>
</file>

<file path=xl/comments1.xml><?xml version="1.0" encoding="utf-8"?>
<comments xmlns="http://schemas.openxmlformats.org/spreadsheetml/2006/main">
  <authors>
    <author>Auteur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 xml:space="preserve">ESSENCE #1
09 JANVIER 2016
(56.00$)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ESSENCE #1
18 JANVIER 2017
(61.00$)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ESSENCE #2
26 JANVIER 2017
(54.01$)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ESSENCE #3
4 FÉVRIER 2017
(14.07$)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ESSENCE #4
9 FÉVRIER 2017
(58.00$)</t>
        </r>
      </text>
    </comment>
    <comment ref="I8" authorId="0" shapeId="0">
      <text>
        <r>
          <rPr>
            <sz val="9"/>
            <color indexed="81"/>
            <rFont val="Tahoma"/>
            <family val="2"/>
          </rPr>
          <t xml:space="preserve">FORD 56,00$
FRAIS DE PLAQUE
FRAIS DE RDPRM
</t>
        </r>
      </text>
    </comment>
    <comment ref="H9" authorId="0" shapeId="0">
      <text>
        <r>
          <rPr>
            <sz val="9"/>
            <color indexed="81"/>
            <rFont val="Tahoma"/>
            <family val="2"/>
          </rPr>
          <t xml:space="preserve">ESSENCE #5
18 Février 2016 (43,05$)
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ESSENCE #5
20 FÉVRIER 2017
(62,01$)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ESSENCE #6
1 Mars 2017
(56,00$)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>ESSENCE #7
10 Mars 2016 (54,50$)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0" shapeId="0">
      <text>
        <r>
          <rPr>
            <sz val="9"/>
            <color indexed="81"/>
            <rFont val="Tahoma"/>
            <family val="2"/>
          </rPr>
          <t>ESSENCE #7
13 Mars 2017
(57,00$)</t>
        </r>
      </text>
    </comment>
    <comment ref="H14" authorId="0" shapeId="0">
      <text>
        <r>
          <rPr>
            <sz val="9"/>
            <color indexed="81"/>
            <rFont val="Tahoma"/>
            <family val="2"/>
          </rPr>
          <t>ESSENCE #8
21 Mars 2017
(62,00$)</t>
        </r>
      </text>
    </comment>
    <comment ref="H15" authorId="0" shapeId="0">
      <text>
        <r>
          <rPr>
            <sz val="9"/>
            <color indexed="81"/>
            <rFont val="Tahoma"/>
            <family val="2"/>
          </rPr>
          <t>ESSENCE #9
28 Mars 2017
(51,00$)</t>
        </r>
      </text>
    </comment>
    <comment ref="H16" authorId="0" shapeId="0">
      <text>
        <r>
          <rPr>
            <sz val="9"/>
            <color indexed="81"/>
            <rFont val="Tahoma"/>
            <family val="2"/>
          </rPr>
          <t>ESSENCE #10
5 Avril 2017
(62,00$)</t>
        </r>
      </text>
    </comment>
    <comment ref="H17" authorId="0" shapeId="0">
      <text>
        <r>
          <rPr>
            <sz val="9"/>
            <color indexed="81"/>
            <rFont val="Tahoma"/>
            <family val="2"/>
          </rPr>
          <t>ESSENCE #11
14 Avril 2017
(69,00$)</t>
        </r>
      </text>
    </comment>
    <comment ref="I17" authorId="0" shapeId="0">
      <text>
        <r>
          <rPr>
            <sz val="9"/>
            <color indexed="81"/>
            <rFont val="Tahoma"/>
            <family val="2"/>
          </rPr>
          <t xml:space="preserve">Assurances Auto
813.15 $
</t>
        </r>
      </text>
    </comment>
    <comment ref="H18" authorId="0" shapeId="0">
      <text>
        <r>
          <rPr>
            <sz val="9"/>
            <color indexed="81"/>
            <rFont val="Tahoma"/>
            <family val="2"/>
          </rPr>
          <t>ESSENCE #10
18 Avril 2016 (58,01$)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 shapeId="0">
      <text>
        <r>
          <rPr>
            <sz val="9"/>
            <color indexed="81"/>
            <rFont val="Tahoma"/>
            <family val="2"/>
          </rPr>
          <t>ESSENCE #12
24 Avril 2017
(60,05$)</t>
        </r>
      </text>
    </comment>
    <comment ref="H20" authorId="0" shapeId="0">
      <text>
        <r>
          <rPr>
            <sz val="9"/>
            <color indexed="81"/>
            <rFont val="Tahoma"/>
            <family val="2"/>
          </rPr>
          <t>ESSENCE #13
1 Mai 2017
(60,00$)</t>
        </r>
      </text>
    </comment>
    <comment ref="H21" authorId="0" shapeId="0">
      <text>
        <r>
          <rPr>
            <sz val="9"/>
            <color indexed="81"/>
            <rFont val="Tahoma"/>
            <family val="2"/>
          </rPr>
          <t>ESSENCE #14
8 Mai 2017
(58,00$)</t>
        </r>
      </text>
    </comment>
    <comment ref="H22" authorId="0" shapeId="0">
      <text>
        <r>
          <rPr>
            <sz val="9"/>
            <color indexed="81"/>
            <rFont val="Tahoma"/>
            <family val="2"/>
          </rPr>
          <t>ESSENCE #15
14 Mai 2017
(58,00$)
ESSENCE #16
18 Mai 2017
(68,00$)</t>
        </r>
      </text>
    </comment>
    <comment ref="H23" authorId="0" shapeId="0">
      <text>
        <r>
          <rPr>
            <sz val="9"/>
            <color indexed="81"/>
            <rFont val="Tahoma"/>
            <family val="2"/>
          </rPr>
          <t>ESSENCE #17
26 Mai 2017
(64,02$)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 xml:space="preserve">301,59 $
Immatriculation
</t>
        </r>
      </text>
    </comment>
    <comment ref="H24" authorId="0" shapeId="0">
      <text>
        <r>
          <rPr>
            <sz val="9"/>
            <color indexed="81"/>
            <rFont val="Tahoma"/>
            <family val="2"/>
          </rPr>
          <t>ESSENCE #18
1 Juin 2017
(63,00$)</t>
        </r>
      </text>
    </comment>
    <comment ref="H25" authorId="0" shapeId="0">
      <text>
        <r>
          <rPr>
            <sz val="9"/>
            <color indexed="81"/>
            <rFont val="Tahoma"/>
            <family val="2"/>
          </rPr>
          <t>ESSENCE #19
8 Juin 2017
(64,00$)</t>
        </r>
      </text>
    </comment>
    <comment ref="H26" authorId="0" shapeId="0">
      <text>
        <r>
          <rPr>
            <sz val="9"/>
            <color indexed="81"/>
            <rFont val="Tahoma"/>
            <family val="2"/>
          </rPr>
          <t>ESSENCE #20
12 Juin 2017
(60,00$)
ESSENCE #21
17 Juin 2017
(62,00$)</t>
        </r>
      </text>
    </comment>
    <comment ref="H27" authorId="0" shapeId="0">
      <text>
        <r>
          <rPr>
            <sz val="9"/>
            <color indexed="81"/>
            <rFont val="Tahoma"/>
            <family val="2"/>
          </rPr>
          <t>ESSENCE #22
 Juin 2017
(64,00$)</t>
        </r>
      </text>
    </comment>
    <comment ref="H28" authorId="0" shapeId="0">
      <text>
        <r>
          <rPr>
            <sz val="9"/>
            <color indexed="81"/>
            <rFont val="Tahoma"/>
            <family val="2"/>
          </rPr>
          <t>ESSENCE #23
28 Juin 2017
(56,00$)</t>
        </r>
      </text>
    </comment>
    <comment ref="H29" authorId="0" shapeId="0">
      <text>
        <r>
          <rPr>
            <sz val="9"/>
            <color indexed="81"/>
            <rFont val="Tahoma"/>
            <family val="2"/>
          </rPr>
          <t>ESSENCE #24
05 Juillet 2017
(57,00$)</t>
        </r>
      </text>
    </comment>
    <comment ref="H30" authorId="0" shapeId="0">
      <text>
        <r>
          <rPr>
            <sz val="9"/>
            <color indexed="81"/>
            <rFont val="Tahoma"/>
            <family val="2"/>
          </rPr>
          <t>ESSENCE #25
12 Juillet 2017
(62,01$)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" authorId="0" shapeId="0">
      <text>
        <r>
          <rPr>
            <sz val="9"/>
            <color indexed="81"/>
            <rFont val="Tahoma"/>
            <family val="2"/>
          </rPr>
          <t>ESSENCE #26
18 Juillet 2017 (54,58$)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2" authorId="0" shapeId="0">
      <text>
        <r>
          <rPr>
            <sz val="9"/>
            <color indexed="81"/>
            <rFont val="Tahoma"/>
            <family val="2"/>
          </rPr>
          <t>ESSENCE #26
27 Juillet 2016 (42,00$)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0" shapeId="0">
      <text>
        <r>
          <rPr>
            <sz val="9"/>
            <color indexed="81"/>
            <rFont val="Tahoma"/>
            <family val="2"/>
          </rPr>
          <t>ESSENCE #27
3 Aout 2017 (65,01$)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 shapeId="0">
      <text>
        <r>
          <rPr>
            <sz val="9"/>
            <color indexed="81"/>
            <rFont val="Tahoma"/>
            <family val="2"/>
          </rPr>
          <t>ESSENCE #28
10 Aout 2017 (68,00$)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5" authorId="0" shapeId="0">
      <text>
        <r>
          <rPr>
            <sz val="9"/>
            <color indexed="81"/>
            <rFont val="Tahoma"/>
            <family val="2"/>
          </rPr>
          <t>ESSENCE #29
17 Aout 2017 (64,30$)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6" authorId="0" shapeId="0">
      <text>
        <r>
          <rPr>
            <sz val="9"/>
            <color indexed="81"/>
            <rFont val="Tahoma"/>
            <family val="2"/>
          </rPr>
          <t>ESSENCE #31
24 Aout 2016 (67,00$)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7" authorId="0" shapeId="0">
      <text>
        <r>
          <rPr>
            <sz val="9"/>
            <color indexed="81"/>
            <rFont val="Tahoma"/>
            <family val="2"/>
          </rPr>
          <t>ESSENCE #32
31 Aout 2017 (65,00$)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8" authorId="0" shapeId="0">
      <text>
        <r>
          <rPr>
            <sz val="9"/>
            <color indexed="81"/>
            <rFont val="Tahoma"/>
            <family val="2"/>
          </rPr>
          <t>ESSENCE #33
6 Septembre 2016 (72,02$)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9" authorId="0" shapeId="0">
      <text>
        <r>
          <rPr>
            <sz val="9"/>
            <color indexed="81"/>
            <rFont val="Tahoma"/>
            <family val="2"/>
          </rPr>
          <t>ESSENCE #34
12 Septembre 2017
(73,08$)
ESSENCE #35
16 Septembre 2017
(55,48$)</t>
        </r>
      </text>
    </comment>
    <comment ref="H40" authorId="0" shapeId="0">
      <text>
        <r>
          <rPr>
            <sz val="9"/>
            <color indexed="81"/>
            <rFont val="Tahoma"/>
            <family val="2"/>
          </rPr>
          <t>ESSENCE #36
21 Septembre 2016 (72,00$)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1" authorId="0" shapeId="0">
      <text>
        <r>
          <rPr>
            <sz val="9"/>
            <color indexed="81"/>
            <rFont val="Tahoma"/>
            <family val="2"/>
          </rPr>
          <t>ESSENCE #37
26 Septembre 2017 (64,00$)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2" authorId="0" shapeId="0">
      <text>
        <r>
          <rPr>
            <sz val="9"/>
            <color indexed="81"/>
            <rFont val="Tahoma"/>
            <family val="2"/>
          </rPr>
          <t>ESSENCE #38
01 Octobre 2017
(57,00$)
ESSENCE #39
06 Octobre 2017
(66,00$)</t>
        </r>
      </text>
    </comment>
    <comment ref="H43" authorId="0" shapeId="0">
      <text>
        <r>
          <rPr>
            <sz val="9"/>
            <color indexed="81"/>
            <rFont val="Tahoma"/>
            <family val="2"/>
          </rPr>
          <t>ESSENCE #40
13 Octobre 2017 (69,01$)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4" authorId="0" shapeId="0">
      <text>
        <r>
          <rPr>
            <sz val="9"/>
            <color indexed="81"/>
            <rFont val="Tahoma"/>
            <family val="2"/>
          </rPr>
          <t>ESSENCE #41
20 Octobre 2017(67,00$)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5" authorId="0" shapeId="0">
      <text>
        <r>
          <rPr>
            <sz val="9"/>
            <color indexed="81"/>
            <rFont val="Tahoma"/>
            <family val="2"/>
          </rPr>
          <t>ESSENCE #42
26 Octobre 2017 (60,01$)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6" authorId="0" shapeId="0">
      <text>
        <r>
          <rPr>
            <sz val="9"/>
            <color indexed="81"/>
            <rFont val="Tahoma"/>
            <family val="2"/>
          </rPr>
          <t>ESSENCE #43
1 Novembre 2017 (62.00$)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7" authorId="0" shapeId="0">
      <text>
        <r>
          <rPr>
            <sz val="9"/>
            <color indexed="81"/>
            <rFont val="Tahoma"/>
            <family val="2"/>
          </rPr>
          <t xml:space="preserve">ESSENCE #44
7 Novembre 2017 (73.00$)
</t>
        </r>
      </text>
    </comment>
    <comment ref="H48" authorId="0" shapeId="0">
      <text>
        <r>
          <rPr>
            <sz val="9"/>
            <color indexed="81"/>
            <rFont val="Tahoma"/>
            <family val="2"/>
          </rPr>
          <t xml:space="preserve">ESSENCE #45
13 Novembre 2017(67.00$)
ESSENCE #46
17 Novembre 2017(70.00$)
</t>
        </r>
      </text>
    </comment>
    <comment ref="H49" authorId="0" shapeId="0">
      <text>
        <r>
          <rPr>
            <sz val="9"/>
            <color indexed="81"/>
            <rFont val="Tahoma"/>
            <family val="2"/>
          </rPr>
          <t xml:space="preserve">ESSENCE #47
23 Novembre 2017 (68.00$)
</t>
        </r>
      </text>
    </comment>
    <comment ref="H50" authorId="0" shapeId="0">
      <text>
        <r>
          <rPr>
            <sz val="9"/>
            <color indexed="81"/>
            <rFont val="Tahoma"/>
            <family val="2"/>
          </rPr>
          <t xml:space="preserve">ESSENCE #48
01 Décembre 2017 (55.00$)
</t>
        </r>
      </text>
    </comment>
    <comment ref="H51" authorId="0" shapeId="0">
      <text>
        <r>
          <rPr>
            <sz val="9"/>
            <color indexed="81"/>
            <rFont val="Tahoma"/>
            <family val="2"/>
          </rPr>
          <t>ESSENCE #45
5 Décembre 2016 (65.00$)
ESSENCE #46
9 Décembre 2016 (53.00$)
ESSENCE #47
10 Décembre 2016 (66.05$)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ESSENCE #48
15 Décembre 2016 (59.00$)
ESSENCE #49
17 Décembre 2016 (11.00$)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4" authorId="0" shapeId="0">
      <text>
        <r>
          <rPr>
            <sz val="9"/>
            <color indexed="81"/>
            <rFont val="Tahoma"/>
            <family val="2"/>
          </rPr>
          <t>ESSENCE #50
30 Décembre 2016 (60.00$)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<sst xmlns="http://schemas.openxmlformats.org/spreadsheetml/2006/main" count="11" uniqueCount="11">
  <si>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ESSENCE</t>
  </si>
  <si>
    <t>ODOMETRE DEBUT</t>
  </si>
  <si>
    <t>ODOMETRE FIN</t>
  </si>
  <si>
    <t>AUTRES DÉPENSES</t>
  </si>
  <si>
    <t>TOTAL DÉPENSES</t>
  </si>
  <si>
    <t>KMS   TRAVAIL</t>
  </si>
  <si>
    <t>KMS    PERSONNELS</t>
  </si>
  <si>
    <t>KMS TOTAL SEMAINE</t>
  </si>
  <si>
    <t>SEMAINES</t>
  </si>
  <si>
    <t xml:space="preserve"> 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</si>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</sst>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$&quot;"/>
    <numFmt numFmtId="165" formatCode="0.0%"/>
    <numFmt numFmtId="166" formatCode="#,##0.00\ &quot;KMS&quot;"/>
  </numFmts>
  <fonts count="1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color theme="0"/>
      <name val="Gochi Hand"/>
    </font>
    <font>
      <sz val="14"/>
      <color theme="1"/>
      <name val="Gochi Hand"/>
    </font>
    <font>
      <sz val="11"/>
      <color theme="1"/>
      <name val="Calibri"/>
      <family val="2"/>
      <scheme val="minor"/>
    </font>
    <font>
      <sz val="20"/>
      <color theme="0"/>
      <name val="Gochi Hand"/>
    </font>
    <font>
      <sz val="16"/>
      <color theme="1"/>
      <name val="Gochi Hand"/>
    </font>
    <font>
      <sz val="18"/>
      <color theme="1"/>
      <name val="Gochi Hand"/>
    </font>
    <font>
      <sz val="10"/>
      <color rgb="FF222222"/>
      <name val="Courier New"/>
      <family val="3"/>
    </font>
    <font>
      <b/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5" fontId="4" fillId="5" borderId="1" xfId="1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4" fontId="9" fillId="0" borderId="0" xfId="0" applyNumberFormat="1" applyFont="1"/>
    <xf numFmtId="14" fontId="10" fillId="0" borderId="0" xfId="0" applyNumberFormat="1" applyFont="1"/>
    <xf numFmtId="14" fontId="5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113"/>
  <sheetViews>
    <sheetView showZeros="0" tabSelected="1" workbookViewId="0">
      <pane ySplit="1" topLeftCell="A2" activePane="bottomLeft" state="frozen"/>
      <selection pane="bottomLeft" sqref="A1:A1048576"/>
    </sheetView>
  </sheetViews>
  <sheetFormatPr baseColWidth="10" defaultColWidth="9.140625" defaultRowHeight="15"/>
  <cols>
    <col min="1" max="1" width="10.7109375" style="7" hidden="1" customWidth="1"/>
    <col min="2" max="2" width="32.5703125" style="6" customWidth="1"/>
    <col min="3" max="4" width="32.5703125" style="7" customWidth="1"/>
    <col min="5" max="5" width="32.5703125" style="8" customWidth="1"/>
    <col min="6" max="6" width="25.85546875" style="8" customWidth="1"/>
    <col min="7" max="7" width="33.5703125" style="8" customWidth="1"/>
    <col min="8" max="8" width="23.28515625" style="9" customWidth="1"/>
    <col min="9" max="9" width="27.7109375" style="9" customWidth="1"/>
    <col min="10" max="10" width="23.85546875" style="9" customWidth="1"/>
    <col min="11" max="11" width="16" style="7" customWidth="1"/>
    <col min="12" max="16384" width="9.140625" style="7"/>
  </cols>
  <sheetData>
    <row r="1" spans="1:10" s="5" customFormat="1" ht="18">
      <c r="B1" s="1" t="s">
        <v>8</v>
      </c>
      <c r="C1" s="2" t="s">
        <v>1</v>
      </c>
      <c r="D1" s="2" t="s">
        <v>2</v>
      </c>
      <c r="E1" s="2" t="s">
        <v>7</v>
      </c>
      <c r="F1" s="3" t="s">
        <v>5</v>
      </c>
      <c r="G1" s="3" t="s">
        <v>6</v>
      </c>
      <c r="H1" s="4" t="s">
        <v>0</v>
      </c>
      <c r="I1" s="4" t="s">
        <v>3</v>
      </c>
      <c r="J1" s="4" t="s">
        <v>4</v>
      </c>
    </row>
    <row r="2" spans="1:10" ht="20.25">
      <c r="B2" s="6">
        <v>2018</v>
      </c>
      <c r="C2" s="22"/>
      <c r="E2" s="18"/>
    </row>
    <row r="3" spans="1:10" ht="20.100000000000001" customHeight="1">
      <c r="A3" s="24">
        <f>DATE($B$2,1,3)-WEEKDAY(DATE($B$2,1,3))+1</f>
        <v>43100</v>
      </c>
      <c r="B3" s="10" t="str">
        <f>UPPER(TEXT(A3,"j mmmm"))&amp;" - "&amp;UPPER(TEXT(A3+6,"j mmmm"))</f>
        <v>31 DÉCEMBRE - 6 JANVIER</v>
      </c>
      <c r="C3" s="21"/>
      <c r="E3" s="7" t="str">
        <f t="shared" ref="E3:E54" si="0">IF(D3="","",D3-C3)</f>
        <v/>
      </c>
      <c r="G3" s="8" t="str">
        <f t="shared" ref="G3:G7" si="1">IF(F3="","",E3-F3)</f>
        <v/>
      </c>
      <c r="J3" s="9" t="str">
        <f t="shared" ref="J3:J46" si="2">IF(H3+I3=0,"",H3+I3)</f>
        <v/>
      </c>
    </row>
    <row r="4" spans="1:10" ht="20.100000000000001" customHeight="1">
      <c r="A4" s="23">
        <f>A3+7</f>
        <v>43107</v>
      </c>
      <c r="B4" s="10" t="str">
        <f>UPPER(TEXT(A4,"j mmmm"))&amp;" - "&amp;UPPER(TEXT(A4+6,"j mmmm"))</f>
        <v>7 JANVIER - 13 JANVIER</v>
      </c>
      <c r="C4" s="11">
        <f t="shared" ref="C4:C47" si="3">D3</f>
        <v>0</v>
      </c>
      <c r="E4" s="7" t="str">
        <f t="shared" si="0"/>
        <v/>
      </c>
      <c r="G4" s="8" t="str">
        <f t="shared" si="1"/>
        <v/>
      </c>
      <c r="J4" s="9" t="str">
        <f t="shared" si="2"/>
        <v/>
      </c>
    </row>
    <row r="5" spans="1:10" ht="20.100000000000001" customHeight="1">
      <c r="A5" s="23">
        <f t="shared" ref="A5:A54" si="4">A4+7</f>
        <v>43114</v>
      </c>
      <c r="B5" s="10" t="str">
        <f t="shared" ref="B5:B54" si="5">UPPER(TEXT(A5,"j mmmm"))&amp;" - "&amp;UPPER(TEXT(A5+6,"j mmmm"))</f>
        <v>14 JANVIER - 20 JANVIER</v>
      </c>
      <c r="C5" s="11">
        <f t="shared" si="3"/>
        <v>0</v>
      </c>
      <c r="E5" s="7" t="str">
        <f t="shared" si="0"/>
        <v/>
      </c>
      <c r="G5" s="8" t="str">
        <f t="shared" si="1"/>
        <v/>
      </c>
      <c r="J5" s="9" t="str">
        <f t="shared" si="2"/>
        <v/>
      </c>
    </row>
    <row r="6" spans="1:10" ht="20.100000000000001" customHeight="1">
      <c r="A6" s="23">
        <f t="shared" si="4"/>
        <v>43121</v>
      </c>
      <c r="B6" s="10" t="str">
        <f t="shared" si="5"/>
        <v>21 JANVIER - 27 JANVIER</v>
      </c>
      <c r="C6" s="11">
        <f t="shared" si="3"/>
        <v>0</v>
      </c>
      <c r="E6" s="7" t="str">
        <f t="shared" si="0"/>
        <v/>
      </c>
      <c r="G6" s="8" t="str">
        <f t="shared" si="1"/>
        <v/>
      </c>
      <c r="J6" s="9" t="str">
        <f t="shared" si="2"/>
        <v/>
      </c>
    </row>
    <row r="7" spans="1:10" ht="20.100000000000001" customHeight="1">
      <c r="A7" s="23">
        <f t="shared" si="4"/>
        <v>43128</v>
      </c>
      <c r="B7" s="10" t="str">
        <f t="shared" si="5"/>
        <v>28 JANVIER - 3 FÉVRIER</v>
      </c>
      <c r="C7" s="11">
        <f t="shared" si="3"/>
        <v>0</v>
      </c>
      <c r="E7" s="7" t="str">
        <f t="shared" si="0"/>
        <v/>
      </c>
      <c r="G7" s="8" t="str">
        <f t="shared" si="1"/>
        <v/>
      </c>
      <c r="H7" s="9">
        <v>14.07</v>
      </c>
      <c r="I7" s="9">
        <v>0</v>
      </c>
      <c r="J7" s="9">
        <f t="shared" si="2"/>
        <v>14.07</v>
      </c>
    </row>
    <row r="8" spans="1:10" ht="20.100000000000001" customHeight="1">
      <c r="A8" s="23">
        <f t="shared" si="4"/>
        <v>43135</v>
      </c>
      <c r="B8" s="10" t="str">
        <f t="shared" si="5"/>
        <v>4 FÉVRIER - 10 FÉVRIER</v>
      </c>
      <c r="C8" s="11">
        <f t="shared" si="3"/>
        <v>0</v>
      </c>
      <c r="D8" s="7">
        <v>229</v>
      </c>
      <c r="E8" s="7">
        <f t="shared" si="0"/>
        <v>229</v>
      </c>
      <c r="F8" s="8">
        <v>110</v>
      </c>
      <c r="G8" s="8">
        <f>IF(F8="","",E8-F8)</f>
        <v>119</v>
      </c>
      <c r="H8" s="9">
        <v>58</v>
      </c>
      <c r="I8" s="9">
        <v>56</v>
      </c>
      <c r="J8" s="9">
        <f t="shared" si="2"/>
        <v>114</v>
      </c>
    </row>
    <row r="9" spans="1:10" ht="20.100000000000001" customHeight="1">
      <c r="A9" s="23">
        <f t="shared" si="4"/>
        <v>43142</v>
      </c>
      <c r="B9" s="10" t="str">
        <f t="shared" si="5"/>
        <v>11 FÉVRIER - 17 FÉVRIER</v>
      </c>
      <c r="C9" s="11">
        <f t="shared" si="3"/>
        <v>229</v>
      </c>
      <c r="D9" s="7">
        <v>434</v>
      </c>
      <c r="E9" s="7">
        <f t="shared" si="0"/>
        <v>205</v>
      </c>
      <c r="F9" s="8">
        <v>195</v>
      </c>
      <c r="G9" s="8">
        <f t="shared" ref="G9:G56" si="6">IF(F9="","",E9-F9)</f>
        <v>10</v>
      </c>
      <c r="H9" s="9">
        <v>0</v>
      </c>
      <c r="I9" s="9">
        <v>0</v>
      </c>
      <c r="J9" s="9" t="str">
        <f t="shared" si="2"/>
        <v/>
      </c>
    </row>
    <row r="10" spans="1:10" ht="20.100000000000001" customHeight="1">
      <c r="A10" s="23">
        <f t="shared" si="4"/>
        <v>43149</v>
      </c>
      <c r="B10" s="10" t="str">
        <f t="shared" si="5"/>
        <v>18 FÉVRIER - 24 FÉVRIER</v>
      </c>
      <c r="C10" s="11">
        <f t="shared" si="3"/>
        <v>434</v>
      </c>
      <c r="D10" s="7">
        <v>622</v>
      </c>
      <c r="E10" s="7">
        <f t="shared" si="0"/>
        <v>188</v>
      </c>
      <c r="F10" s="8">
        <v>180</v>
      </c>
      <c r="G10" s="8">
        <f t="shared" si="6"/>
        <v>8</v>
      </c>
      <c r="H10" s="9">
        <v>62.01</v>
      </c>
      <c r="I10" s="9">
        <v>0</v>
      </c>
      <c r="J10" s="9">
        <f t="shared" si="2"/>
        <v>62.01</v>
      </c>
    </row>
    <row r="11" spans="1:10" ht="20.100000000000001" customHeight="1">
      <c r="A11" s="23">
        <f t="shared" si="4"/>
        <v>43156</v>
      </c>
      <c r="B11" s="10" t="str">
        <f t="shared" si="5"/>
        <v>25 FÉVRIER - 3 MARS</v>
      </c>
      <c r="C11" s="11">
        <f t="shared" si="3"/>
        <v>622</v>
      </c>
      <c r="D11" s="7">
        <v>840</v>
      </c>
      <c r="E11" s="7">
        <f t="shared" si="0"/>
        <v>218</v>
      </c>
      <c r="F11" s="8">
        <v>200</v>
      </c>
      <c r="G11" s="8">
        <f t="shared" si="6"/>
        <v>18</v>
      </c>
      <c r="H11" s="9">
        <v>56</v>
      </c>
      <c r="I11" s="9">
        <v>0</v>
      </c>
      <c r="J11" s="9">
        <f t="shared" si="2"/>
        <v>56</v>
      </c>
    </row>
    <row r="12" spans="1:10" ht="20.100000000000001" customHeight="1">
      <c r="A12" s="23">
        <f t="shared" si="4"/>
        <v>43163</v>
      </c>
      <c r="B12" s="10" t="str">
        <f t="shared" si="5"/>
        <v>4 MARS - 10 MARS</v>
      </c>
      <c r="C12" s="11">
        <f t="shared" si="3"/>
        <v>840</v>
      </c>
      <c r="D12" s="7">
        <v>1056</v>
      </c>
      <c r="E12" s="7">
        <f t="shared" si="0"/>
        <v>216</v>
      </c>
      <c r="F12" s="8">
        <v>196</v>
      </c>
      <c r="G12" s="8">
        <f t="shared" si="6"/>
        <v>20</v>
      </c>
      <c r="H12" s="9">
        <v>0</v>
      </c>
      <c r="I12" s="9">
        <v>0</v>
      </c>
      <c r="J12" s="9" t="str">
        <f t="shared" si="2"/>
        <v/>
      </c>
    </row>
    <row r="13" spans="1:10" ht="20.100000000000001" customHeight="1">
      <c r="A13" s="23">
        <f t="shared" si="4"/>
        <v>43170</v>
      </c>
      <c r="B13" s="10" t="str">
        <f t="shared" si="5"/>
        <v>11 MARS - 17 MARS</v>
      </c>
      <c r="C13" s="11">
        <f t="shared" si="3"/>
        <v>1056</v>
      </c>
      <c r="D13" s="7">
        <v>1321</v>
      </c>
      <c r="E13" s="7">
        <f t="shared" si="0"/>
        <v>265</v>
      </c>
      <c r="F13" s="8">
        <v>250</v>
      </c>
      <c r="G13" s="8">
        <f t="shared" si="6"/>
        <v>15</v>
      </c>
      <c r="H13" s="9">
        <v>57</v>
      </c>
      <c r="I13" s="9">
        <v>0</v>
      </c>
      <c r="J13" s="9">
        <f t="shared" si="2"/>
        <v>57</v>
      </c>
    </row>
    <row r="14" spans="1:10" ht="20.100000000000001" customHeight="1">
      <c r="A14" s="23">
        <f t="shared" si="4"/>
        <v>43177</v>
      </c>
      <c r="B14" s="10" t="str">
        <f t="shared" si="5"/>
        <v>18 MARS - 24 MARS</v>
      </c>
      <c r="C14" s="11">
        <f t="shared" si="3"/>
        <v>1321</v>
      </c>
      <c r="D14" s="7">
        <v>1647</v>
      </c>
      <c r="E14" s="7">
        <f t="shared" si="0"/>
        <v>326</v>
      </c>
      <c r="F14" s="8">
        <v>300</v>
      </c>
      <c r="G14" s="8">
        <f t="shared" si="6"/>
        <v>26</v>
      </c>
      <c r="H14" s="9">
        <v>62</v>
      </c>
      <c r="I14" s="9">
        <v>0</v>
      </c>
      <c r="J14" s="9">
        <f t="shared" si="2"/>
        <v>62</v>
      </c>
    </row>
    <row r="15" spans="1:10" ht="20.100000000000001" customHeight="1">
      <c r="A15" s="23">
        <f t="shared" si="4"/>
        <v>43184</v>
      </c>
      <c r="B15" s="10" t="str">
        <f t="shared" si="5"/>
        <v>25 MARS - 31 MARS</v>
      </c>
      <c r="C15" s="11">
        <f t="shared" si="3"/>
        <v>1647</v>
      </c>
      <c r="D15" s="7">
        <v>1907</v>
      </c>
      <c r="E15" s="7">
        <f t="shared" si="0"/>
        <v>260</v>
      </c>
      <c r="F15" s="8">
        <v>240</v>
      </c>
      <c r="G15" s="8">
        <f t="shared" si="6"/>
        <v>20</v>
      </c>
      <c r="H15" s="9">
        <v>51</v>
      </c>
      <c r="I15" s="9">
        <v>0</v>
      </c>
      <c r="J15" s="9">
        <f t="shared" si="2"/>
        <v>51</v>
      </c>
    </row>
    <row r="16" spans="1:10" ht="20.100000000000001" customHeight="1">
      <c r="A16" s="23">
        <f t="shared" si="4"/>
        <v>43191</v>
      </c>
      <c r="B16" s="10" t="str">
        <f t="shared" si="5"/>
        <v>1 AVRIL - 7 AVRIL</v>
      </c>
      <c r="C16" s="11">
        <f t="shared" si="3"/>
        <v>1907</v>
      </c>
      <c r="D16" s="7">
        <v>2264</v>
      </c>
      <c r="E16" s="7">
        <f t="shared" si="0"/>
        <v>357</v>
      </c>
      <c r="F16" s="8">
        <v>337</v>
      </c>
      <c r="G16" s="8">
        <f t="shared" si="6"/>
        <v>20</v>
      </c>
      <c r="H16" s="9">
        <v>62</v>
      </c>
      <c r="I16" s="9">
        <v>0</v>
      </c>
      <c r="J16" s="9">
        <f t="shared" si="2"/>
        <v>62</v>
      </c>
    </row>
    <row r="17" spans="1:10" ht="20.100000000000001" customHeight="1">
      <c r="A17" s="23">
        <f t="shared" si="4"/>
        <v>43198</v>
      </c>
      <c r="B17" s="10" t="str">
        <f t="shared" si="5"/>
        <v>8 AVRIL - 14 AVRIL</v>
      </c>
      <c r="C17" s="11">
        <f t="shared" si="3"/>
        <v>2264</v>
      </c>
      <c r="D17" s="7">
        <v>2546</v>
      </c>
      <c r="E17" s="7">
        <f t="shared" si="0"/>
        <v>282</v>
      </c>
      <c r="F17" s="8">
        <v>260</v>
      </c>
      <c r="G17" s="8">
        <f t="shared" si="6"/>
        <v>22</v>
      </c>
      <c r="H17" s="9">
        <v>69</v>
      </c>
      <c r="I17" s="9">
        <v>813.15</v>
      </c>
      <c r="J17" s="9">
        <f t="shared" si="2"/>
        <v>882.15</v>
      </c>
    </row>
    <row r="18" spans="1:10" ht="20.100000000000001" customHeight="1">
      <c r="A18" s="23">
        <f t="shared" si="4"/>
        <v>43205</v>
      </c>
      <c r="B18" s="10" t="str">
        <f t="shared" si="5"/>
        <v>15 AVRIL - 21 AVRIL</v>
      </c>
      <c r="C18" s="11">
        <f t="shared" si="3"/>
        <v>2546</v>
      </c>
      <c r="D18" s="7">
        <v>2797</v>
      </c>
      <c r="E18" s="7">
        <f t="shared" si="0"/>
        <v>251</v>
      </c>
      <c r="F18" s="8">
        <v>231</v>
      </c>
      <c r="G18" s="8">
        <f t="shared" si="6"/>
        <v>20</v>
      </c>
      <c r="H18" s="9">
        <v>0</v>
      </c>
      <c r="I18" s="9">
        <v>0</v>
      </c>
      <c r="J18" s="9" t="str">
        <f t="shared" si="2"/>
        <v/>
      </c>
    </row>
    <row r="19" spans="1:10" ht="20.100000000000001" customHeight="1">
      <c r="A19" s="23">
        <f t="shared" si="4"/>
        <v>43212</v>
      </c>
      <c r="B19" s="10" t="str">
        <f t="shared" si="5"/>
        <v>22 AVRIL - 28 AVRIL</v>
      </c>
      <c r="C19" s="11">
        <f t="shared" si="3"/>
        <v>2797</v>
      </c>
      <c r="D19" s="7">
        <v>3147</v>
      </c>
      <c r="E19" s="7">
        <f t="shared" si="0"/>
        <v>350</v>
      </c>
      <c r="F19" s="8">
        <v>320</v>
      </c>
      <c r="G19" s="8">
        <f t="shared" si="6"/>
        <v>30</v>
      </c>
      <c r="H19" s="9">
        <v>60.05</v>
      </c>
      <c r="I19" s="9">
        <v>0</v>
      </c>
      <c r="J19" s="9">
        <f t="shared" si="2"/>
        <v>60.05</v>
      </c>
    </row>
    <row r="20" spans="1:10" ht="20.100000000000001" customHeight="1">
      <c r="A20" s="23">
        <f t="shared" si="4"/>
        <v>43219</v>
      </c>
      <c r="B20" s="10" t="str">
        <f t="shared" si="5"/>
        <v>29 AVRIL - 5 MAI</v>
      </c>
      <c r="C20" s="11">
        <f t="shared" si="3"/>
        <v>3147</v>
      </c>
      <c r="D20" s="7">
        <v>3495</v>
      </c>
      <c r="E20" s="7">
        <f t="shared" si="0"/>
        <v>348</v>
      </c>
      <c r="F20" s="8">
        <v>318</v>
      </c>
      <c r="G20" s="8">
        <f t="shared" si="6"/>
        <v>30</v>
      </c>
      <c r="H20" s="9">
        <v>60</v>
      </c>
      <c r="I20" s="9">
        <v>0</v>
      </c>
      <c r="J20" s="9">
        <f t="shared" si="2"/>
        <v>60</v>
      </c>
    </row>
    <row r="21" spans="1:10" ht="20.100000000000001" customHeight="1">
      <c r="A21" s="23">
        <f t="shared" si="4"/>
        <v>43226</v>
      </c>
      <c r="B21" s="10" t="str">
        <f t="shared" si="5"/>
        <v>6 MAI - 12 MAI</v>
      </c>
      <c r="C21" s="11">
        <f t="shared" si="3"/>
        <v>3495</v>
      </c>
      <c r="D21" s="7">
        <v>3906</v>
      </c>
      <c r="E21" s="7">
        <f t="shared" si="0"/>
        <v>411</v>
      </c>
      <c r="F21" s="8">
        <v>380</v>
      </c>
      <c r="G21" s="8">
        <f t="shared" si="6"/>
        <v>31</v>
      </c>
      <c r="H21" s="9">
        <v>58</v>
      </c>
      <c r="I21" s="9">
        <v>0</v>
      </c>
      <c r="J21" s="9">
        <f t="shared" si="2"/>
        <v>58</v>
      </c>
    </row>
    <row r="22" spans="1:10" ht="20.100000000000001" customHeight="1">
      <c r="A22" s="23">
        <f t="shared" si="4"/>
        <v>43233</v>
      </c>
      <c r="B22" s="10" t="str">
        <f t="shared" si="5"/>
        <v>13 MAI - 19 MAI</v>
      </c>
      <c r="C22" s="11">
        <f t="shared" si="3"/>
        <v>3906</v>
      </c>
      <c r="D22" s="7">
        <v>4388</v>
      </c>
      <c r="E22" s="7">
        <f t="shared" si="0"/>
        <v>482</v>
      </c>
      <c r="F22" s="8">
        <v>450</v>
      </c>
      <c r="G22" s="8">
        <f t="shared" si="6"/>
        <v>32</v>
      </c>
      <c r="H22" s="9">
        <v>127</v>
      </c>
      <c r="I22" s="9">
        <v>0</v>
      </c>
      <c r="J22" s="9">
        <f t="shared" si="2"/>
        <v>127</v>
      </c>
    </row>
    <row r="23" spans="1:10" ht="20.100000000000001" customHeight="1">
      <c r="A23" s="23">
        <f t="shared" si="4"/>
        <v>43240</v>
      </c>
      <c r="B23" s="10" t="str">
        <f t="shared" si="5"/>
        <v>20 MAI - 26 MAI</v>
      </c>
      <c r="C23" s="11">
        <f t="shared" si="3"/>
        <v>4388</v>
      </c>
      <c r="D23" s="7">
        <v>4638</v>
      </c>
      <c r="E23" s="7">
        <f t="shared" si="0"/>
        <v>250</v>
      </c>
      <c r="F23" s="8">
        <v>230</v>
      </c>
      <c r="G23" s="8">
        <f t="shared" si="6"/>
        <v>20</v>
      </c>
      <c r="H23" s="9">
        <v>58</v>
      </c>
      <c r="I23" s="9">
        <v>301.58999999999997</v>
      </c>
      <c r="J23" s="9">
        <f t="shared" si="2"/>
        <v>359.59</v>
      </c>
    </row>
    <row r="24" spans="1:10" ht="20.100000000000001" customHeight="1">
      <c r="A24" s="23">
        <f t="shared" si="4"/>
        <v>43247</v>
      </c>
      <c r="B24" s="10" t="str">
        <f t="shared" si="5"/>
        <v>27 MAI - 2 JUIN</v>
      </c>
      <c r="C24" s="11">
        <f t="shared" si="3"/>
        <v>4638</v>
      </c>
      <c r="D24" s="7">
        <v>5086</v>
      </c>
      <c r="E24" s="7">
        <f t="shared" si="0"/>
        <v>448</v>
      </c>
      <c r="F24" s="8">
        <v>410</v>
      </c>
      <c r="G24" s="8">
        <f t="shared" si="6"/>
        <v>38</v>
      </c>
      <c r="H24" s="9">
        <v>63</v>
      </c>
      <c r="I24" s="9">
        <v>0</v>
      </c>
      <c r="J24" s="9">
        <f t="shared" si="2"/>
        <v>63</v>
      </c>
    </row>
    <row r="25" spans="1:10" ht="20.100000000000001" customHeight="1">
      <c r="A25" s="23">
        <f t="shared" si="4"/>
        <v>43254</v>
      </c>
      <c r="B25" s="10" t="str">
        <f t="shared" si="5"/>
        <v>3 JUIN - 9 JUIN</v>
      </c>
      <c r="C25" s="11">
        <f t="shared" si="3"/>
        <v>5086</v>
      </c>
      <c r="D25" s="7">
        <v>5584</v>
      </c>
      <c r="E25" s="7">
        <f t="shared" si="0"/>
        <v>498</v>
      </c>
      <c r="F25" s="8">
        <v>450</v>
      </c>
      <c r="G25" s="8">
        <f t="shared" si="6"/>
        <v>48</v>
      </c>
      <c r="H25" s="9">
        <v>64</v>
      </c>
      <c r="I25" s="9">
        <v>0</v>
      </c>
      <c r="J25" s="9">
        <f t="shared" si="2"/>
        <v>64</v>
      </c>
    </row>
    <row r="26" spans="1:10" ht="20.100000000000001" customHeight="1">
      <c r="A26" s="23">
        <f t="shared" si="4"/>
        <v>43261</v>
      </c>
      <c r="B26" s="10" t="str">
        <f t="shared" si="5"/>
        <v>10 JUIN - 16 JUIN</v>
      </c>
      <c r="C26" s="11">
        <f t="shared" si="3"/>
        <v>5584</v>
      </c>
      <c r="D26" s="7">
        <v>5971</v>
      </c>
      <c r="E26" s="7">
        <f t="shared" si="0"/>
        <v>387</v>
      </c>
      <c r="F26" s="8">
        <v>357</v>
      </c>
      <c r="G26" s="8">
        <f t="shared" si="6"/>
        <v>30</v>
      </c>
      <c r="H26" s="9">
        <v>122</v>
      </c>
      <c r="I26" s="9">
        <v>0</v>
      </c>
      <c r="J26" s="9">
        <f t="shared" si="2"/>
        <v>122</v>
      </c>
    </row>
    <row r="27" spans="1:10" ht="20.100000000000001" customHeight="1">
      <c r="A27" s="23">
        <f t="shared" si="4"/>
        <v>43268</v>
      </c>
      <c r="B27" s="10" t="str">
        <f t="shared" si="5"/>
        <v>17 JUIN - 23 JUIN</v>
      </c>
      <c r="C27" s="11">
        <f t="shared" si="3"/>
        <v>5971</v>
      </c>
      <c r="D27" s="7">
        <v>6387</v>
      </c>
      <c r="E27" s="7">
        <f t="shared" si="0"/>
        <v>416</v>
      </c>
      <c r="F27" s="8">
        <v>380</v>
      </c>
      <c r="G27" s="8">
        <f t="shared" si="6"/>
        <v>36</v>
      </c>
      <c r="H27" s="9">
        <v>62</v>
      </c>
      <c r="I27" s="9">
        <v>0</v>
      </c>
      <c r="J27" s="9">
        <f t="shared" si="2"/>
        <v>62</v>
      </c>
    </row>
    <row r="28" spans="1:10" ht="20.100000000000001" customHeight="1">
      <c r="A28" s="23">
        <f t="shared" si="4"/>
        <v>43275</v>
      </c>
      <c r="B28" s="10" t="str">
        <f t="shared" si="5"/>
        <v>24 JUIN - 30 JUIN</v>
      </c>
      <c r="C28" s="11">
        <f t="shared" si="3"/>
        <v>6387</v>
      </c>
      <c r="D28" s="7">
        <v>6726</v>
      </c>
      <c r="E28" s="7">
        <f t="shared" si="0"/>
        <v>339</v>
      </c>
      <c r="F28" s="8">
        <v>300</v>
      </c>
      <c r="G28" s="8">
        <f t="shared" si="6"/>
        <v>39</v>
      </c>
      <c r="H28" s="9">
        <v>56</v>
      </c>
      <c r="I28" s="9">
        <v>0</v>
      </c>
      <c r="J28" s="9">
        <f t="shared" si="2"/>
        <v>56</v>
      </c>
    </row>
    <row r="29" spans="1:10" ht="20.100000000000001" customHeight="1">
      <c r="A29" s="23">
        <f t="shared" si="4"/>
        <v>43282</v>
      </c>
      <c r="B29" s="10" t="str">
        <f t="shared" si="5"/>
        <v>1 JUILLET - 7 JUILLET</v>
      </c>
      <c r="C29" s="11">
        <f t="shared" si="3"/>
        <v>6726</v>
      </c>
      <c r="D29" s="7">
        <v>7055</v>
      </c>
      <c r="E29" s="7">
        <f t="shared" si="0"/>
        <v>329</v>
      </c>
      <c r="F29" s="8">
        <v>290</v>
      </c>
      <c r="G29" s="8">
        <f t="shared" si="6"/>
        <v>39</v>
      </c>
      <c r="H29" s="9">
        <v>57</v>
      </c>
      <c r="I29" s="9">
        <v>0</v>
      </c>
      <c r="J29" s="9">
        <f t="shared" si="2"/>
        <v>57</v>
      </c>
    </row>
    <row r="30" spans="1:10" ht="20.100000000000001" customHeight="1">
      <c r="A30" s="23">
        <f t="shared" si="4"/>
        <v>43289</v>
      </c>
      <c r="B30" s="10" t="str">
        <f t="shared" si="5"/>
        <v>8 JUILLET - 14 JUILLET</v>
      </c>
      <c r="C30" s="11">
        <f t="shared" si="3"/>
        <v>7055</v>
      </c>
      <c r="D30" s="7">
        <v>7471</v>
      </c>
      <c r="E30" s="7">
        <f t="shared" si="0"/>
        <v>416</v>
      </c>
      <c r="F30" s="8">
        <v>380</v>
      </c>
      <c r="G30" s="8">
        <f t="shared" si="6"/>
        <v>36</v>
      </c>
      <c r="H30" s="9">
        <v>62.01</v>
      </c>
      <c r="I30" s="9">
        <v>0</v>
      </c>
      <c r="J30" s="9">
        <f t="shared" si="2"/>
        <v>62.01</v>
      </c>
    </row>
    <row r="31" spans="1:10" ht="20.100000000000001" customHeight="1">
      <c r="A31" s="23">
        <f t="shared" si="4"/>
        <v>43296</v>
      </c>
      <c r="B31" s="10" t="str">
        <f t="shared" si="5"/>
        <v>15 JUILLET - 21 JUILLET</v>
      </c>
      <c r="C31" s="11">
        <f t="shared" si="3"/>
        <v>7471</v>
      </c>
      <c r="D31" s="7">
        <v>7825</v>
      </c>
      <c r="E31" s="7">
        <f t="shared" si="0"/>
        <v>354</v>
      </c>
      <c r="F31" s="8">
        <v>330</v>
      </c>
      <c r="G31" s="8">
        <f t="shared" si="6"/>
        <v>24</v>
      </c>
      <c r="H31" s="9">
        <v>54.58</v>
      </c>
      <c r="I31" s="9">
        <v>0</v>
      </c>
      <c r="J31" s="9">
        <f t="shared" si="2"/>
        <v>54.58</v>
      </c>
    </row>
    <row r="32" spans="1:10" ht="20.100000000000001" customHeight="1">
      <c r="A32" s="23">
        <f t="shared" si="4"/>
        <v>43303</v>
      </c>
      <c r="B32" s="10" t="str">
        <f t="shared" si="5"/>
        <v>22 JUILLET - 28 JUILLET</v>
      </c>
      <c r="C32" s="11">
        <f t="shared" si="3"/>
        <v>7825</v>
      </c>
      <c r="D32" s="7">
        <v>7890</v>
      </c>
      <c r="E32" s="7">
        <f t="shared" si="0"/>
        <v>65</v>
      </c>
      <c r="F32" s="8">
        <v>0</v>
      </c>
      <c r="G32" s="8">
        <f t="shared" si="6"/>
        <v>65</v>
      </c>
      <c r="H32" s="9">
        <v>0</v>
      </c>
      <c r="I32" s="9">
        <v>0</v>
      </c>
      <c r="J32" s="9" t="str">
        <f t="shared" si="2"/>
        <v/>
      </c>
    </row>
    <row r="33" spans="1:10" ht="20.100000000000001" customHeight="1">
      <c r="A33" s="23">
        <f t="shared" si="4"/>
        <v>43310</v>
      </c>
      <c r="B33" s="10" t="str">
        <f t="shared" si="5"/>
        <v>29 JUILLET - 4 AOÛT</v>
      </c>
      <c r="C33" s="11">
        <f t="shared" si="3"/>
        <v>7890</v>
      </c>
      <c r="D33" s="7">
        <v>8019</v>
      </c>
      <c r="E33" s="7">
        <f t="shared" si="0"/>
        <v>129</v>
      </c>
      <c r="F33" s="8">
        <v>0</v>
      </c>
      <c r="G33" s="8">
        <f t="shared" si="6"/>
        <v>129</v>
      </c>
      <c r="H33" s="9">
        <v>65.010000000000005</v>
      </c>
      <c r="I33" s="9">
        <v>0</v>
      </c>
      <c r="J33" s="9">
        <f t="shared" si="2"/>
        <v>65.010000000000005</v>
      </c>
    </row>
    <row r="34" spans="1:10" ht="20.100000000000001" customHeight="1">
      <c r="A34" s="23">
        <f t="shared" si="4"/>
        <v>43317</v>
      </c>
      <c r="B34" s="10" t="str">
        <f t="shared" si="5"/>
        <v>5 AOÛT - 11 AOÛT</v>
      </c>
      <c r="C34" s="11">
        <f t="shared" si="3"/>
        <v>8019</v>
      </c>
      <c r="D34" s="7">
        <v>8377</v>
      </c>
      <c r="E34" s="7">
        <f t="shared" si="0"/>
        <v>358</v>
      </c>
      <c r="F34" s="8">
        <v>328</v>
      </c>
      <c r="G34" s="8">
        <f t="shared" si="6"/>
        <v>30</v>
      </c>
      <c r="H34" s="9">
        <v>68</v>
      </c>
      <c r="I34" s="9">
        <v>0</v>
      </c>
      <c r="J34" s="9">
        <f t="shared" si="2"/>
        <v>68</v>
      </c>
    </row>
    <row r="35" spans="1:10" ht="20.100000000000001" customHeight="1">
      <c r="A35" s="23">
        <f t="shared" si="4"/>
        <v>43324</v>
      </c>
      <c r="B35" s="10" t="str">
        <f t="shared" si="5"/>
        <v>12 AOÛT - 18 AOÛT</v>
      </c>
      <c r="C35" s="11">
        <f t="shared" si="3"/>
        <v>8377</v>
      </c>
      <c r="D35" s="7">
        <v>8722</v>
      </c>
      <c r="E35" s="7">
        <f t="shared" si="0"/>
        <v>345</v>
      </c>
      <c r="F35" s="8">
        <v>300</v>
      </c>
      <c r="G35" s="8">
        <f t="shared" si="6"/>
        <v>45</v>
      </c>
      <c r="H35" s="9">
        <v>64.3</v>
      </c>
      <c r="I35" s="9">
        <v>0</v>
      </c>
      <c r="J35" s="9">
        <f t="shared" si="2"/>
        <v>64.3</v>
      </c>
    </row>
    <row r="36" spans="1:10" ht="20.100000000000001" customHeight="1">
      <c r="A36" s="23">
        <f t="shared" si="4"/>
        <v>43331</v>
      </c>
      <c r="B36" s="10" t="str">
        <f t="shared" si="5"/>
        <v>19 AOÛT - 25 AOÛT</v>
      </c>
      <c r="C36" s="11">
        <f t="shared" si="3"/>
        <v>8722</v>
      </c>
      <c r="D36" s="7">
        <v>9080</v>
      </c>
      <c r="E36" s="7">
        <f t="shared" si="0"/>
        <v>358</v>
      </c>
      <c r="F36" s="8">
        <v>320</v>
      </c>
      <c r="G36" s="8">
        <f t="shared" si="6"/>
        <v>38</v>
      </c>
      <c r="H36" s="9">
        <v>67</v>
      </c>
      <c r="I36" s="9">
        <v>0</v>
      </c>
      <c r="J36" s="9">
        <f t="shared" si="2"/>
        <v>67</v>
      </c>
    </row>
    <row r="37" spans="1:10" ht="20.100000000000001" customHeight="1">
      <c r="A37" s="23">
        <f t="shared" si="4"/>
        <v>43338</v>
      </c>
      <c r="B37" s="10" t="str">
        <f t="shared" si="5"/>
        <v>26 AOÛT - 1 SEPTEMBRE</v>
      </c>
      <c r="C37" s="11">
        <f t="shared" si="3"/>
        <v>9080</v>
      </c>
      <c r="D37" s="7">
        <v>9500</v>
      </c>
      <c r="E37" s="7">
        <f t="shared" si="0"/>
        <v>420</v>
      </c>
      <c r="F37" s="8">
        <v>390</v>
      </c>
      <c r="G37" s="8">
        <f t="shared" si="6"/>
        <v>30</v>
      </c>
      <c r="H37" s="9">
        <v>65</v>
      </c>
      <c r="I37" s="9">
        <v>0</v>
      </c>
      <c r="J37" s="9">
        <f t="shared" si="2"/>
        <v>65</v>
      </c>
    </row>
    <row r="38" spans="1:10" ht="20.100000000000001" customHeight="1">
      <c r="A38" s="23">
        <f t="shared" si="4"/>
        <v>43345</v>
      </c>
      <c r="B38" s="10" t="str">
        <f t="shared" si="5"/>
        <v>2 SEPTEMBRE - 8 SEPTEMBRE</v>
      </c>
      <c r="C38" s="11">
        <f t="shared" si="3"/>
        <v>9500</v>
      </c>
      <c r="D38" s="7">
        <v>9942</v>
      </c>
      <c r="E38" s="7">
        <f t="shared" si="0"/>
        <v>442</v>
      </c>
      <c r="F38" s="8">
        <v>350</v>
      </c>
      <c r="G38" s="8">
        <f t="shared" si="6"/>
        <v>92</v>
      </c>
      <c r="H38" s="9">
        <v>72.02</v>
      </c>
      <c r="I38" s="9">
        <v>0</v>
      </c>
      <c r="J38" s="9">
        <f t="shared" si="2"/>
        <v>72.02</v>
      </c>
    </row>
    <row r="39" spans="1:10" ht="20.100000000000001" customHeight="1">
      <c r="A39" s="23">
        <f t="shared" si="4"/>
        <v>43352</v>
      </c>
      <c r="B39" s="10" t="str">
        <f t="shared" si="5"/>
        <v>9 SEPTEMBRE - 15 SEPTEMBRE</v>
      </c>
      <c r="C39" s="11">
        <f t="shared" si="3"/>
        <v>9942</v>
      </c>
      <c r="D39" s="7">
        <v>10410</v>
      </c>
      <c r="E39" s="7">
        <f t="shared" si="0"/>
        <v>468</v>
      </c>
      <c r="F39" s="8">
        <v>425</v>
      </c>
      <c r="G39" s="8">
        <f t="shared" si="6"/>
        <v>43</v>
      </c>
      <c r="H39" s="9">
        <v>128.56</v>
      </c>
      <c r="I39" s="9">
        <v>0</v>
      </c>
      <c r="J39" s="9">
        <f t="shared" si="2"/>
        <v>128.56</v>
      </c>
    </row>
    <row r="40" spans="1:10" ht="20.100000000000001" customHeight="1">
      <c r="A40" s="23">
        <f t="shared" si="4"/>
        <v>43359</v>
      </c>
      <c r="B40" s="10" t="str">
        <f t="shared" si="5"/>
        <v>16 SEPTEMBRE - 22 SEPTEMBRE</v>
      </c>
      <c r="C40" s="11">
        <f t="shared" si="3"/>
        <v>10410</v>
      </c>
      <c r="D40" s="7">
        <v>10897</v>
      </c>
      <c r="E40" s="7">
        <f t="shared" si="0"/>
        <v>487</v>
      </c>
      <c r="F40" s="8">
        <v>450</v>
      </c>
      <c r="G40" s="8">
        <f t="shared" si="6"/>
        <v>37</v>
      </c>
      <c r="H40" s="9">
        <v>72</v>
      </c>
      <c r="I40" s="9">
        <v>0</v>
      </c>
      <c r="J40" s="9">
        <f t="shared" si="2"/>
        <v>72</v>
      </c>
    </row>
    <row r="41" spans="1:10" ht="20.100000000000001" customHeight="1">
      <c r="A41" s="23">
        <f t="shared" si="4"/>
        <v>43366</v>
      </c>
      <c r="B41" s="10" t="str">
        <f t="shared" si="5"/>
        <v>23 SEPTEMBRE - 29 SEPTEMBRE</v>
      </c>
      <c r="C41" s="11">
        <f t="shared" si="3"/>
        <v>10897</v>
      </c>
      <c r="D41" s="7">
        <v>11335</v>
      </c>
      <c r="E41" s="7">
        <f t="shared" si="0"/>
        <v>438</v>
      </c>
      <c r="F41" s="8">
        <v>400</v>
      </c>
      <c r="G41" s="8">
        <f t="shared" si="6"/>
        <v>38</v>
      </c>
      <c r="H41" s="9">
        <v>64</v>
      </c>
      <c r="I41" s="9">
        <v>0</v>
      </c>
      <c r="J41" s="9">
        <f t="shared" si="2"/>
        <v>64</v>
      </c>
    </row>
    <row r="42" spans="1:10" ht="20.100000000000001" customHeight="1">
      <c r="A42" s="23">
        <f t="shared" si="4"/>
        <v>43373</v>
      </c>
      <c r="B42" s="10" t="str">
        <f t="shared" si="5"/>
        <v>30 SEPTEMBRE - 6 OCTOBRE</v>
      </c>
      <c r="C42" s="11">
        <f t="shared" si="3"/>
        <v>11335</v>
      </c>
      <c r="D42" s="7">
        <v>11740</v>
      </c>
      <c r="E42" s="7">
        <f t="shared" si="0"/>
        <v>405</v>
      </c>
      <c r="F42" s="8">
        <v>365</v>
      </c>
      <c r="G42" s="8">
        <f t="shared" si="6"/>
        <v>40</v>
      </c>
      <c r="H42" s="9">
        <v>123</v>
      </c>
      <c r="I42" s="9">
        <v>0</v>
      </c>
      <c r="J42" s="9">
        <f t="shared" si="2"/>
        <v>123</v>
      </c>
    </row>
    <row r="43" spans="1:10" ht="20.100000000000001" customHeight="1">
      <c r="A43" s="23">
        <f t="shared" si="4"/>
        <v>43380</v>
      </c>
      <c r="B43" s="10" t="str">
        <f t="shared" si="5"/>
        <v>7 OCTOBRE - 13 OCTOBRE</v>
      </c>
      <c r="C43" s="11">
        <f t="shared" si="3"/>
        <v>11740</v>
      </c>
      <c r="D43" s="7">
        <v>12028</v>
      </c>
      <c r="E43" s="7">
        <f t="shared" si="0"/>
        <v>288</v>
      </c>
      <c r="F43" s="8">
        <v>265</v>
      </c>
      <c r="G43" s="8">
        <f t="shared" si="6"/>
        <v>23</v>
      </c>
      <c r="H43" s="9">
        <v>69.010000000000005</v>
      </c>
      <c r="I43" s="9">
        <v>0</v>
      </c>
      <c r="J43" s="9">
        <f t="shared" si="2"/>
        <v>69.010000000000005</v>
      </c>
    </row>
    <row r="44" spans="1:10" ht="20.100000000000001" customHeight="1">
      <c r="A44" s="23">
        <f t="shared" si="4"/>
        <v>43387</v>
      </c>
      <c r="B44" s="10" t="str">
        <f t="shared" si="5"/>
        <v>14 OCTOBRE - 20 OCTOBRE</v>
      </c>
      <c r="C44" s="11">
        <f t="shared" si="3"/>
        <v>12028</v>
      </c>
      <c r="D44" s="7">
        <v>12415</v>
      </c>
      <c r="E44" s="7">
        <f t="shared" si="0"/>
        <v>387</v>
      </c>
      <c r="F44" s="8">
        <v>350</v>
      </c>
      <c r="G44" s="8">
        <f t="shared" si="6"/>
        <v>37</v>
      </c>
      <c r="H44" s="9">
        <v>67</v>
      </c>
      <c r="I44" s="9">
        <v>0</v>
      </c>
      <c r="J44" s="9">
        <f t="shared" si="2"/>
        <v>67</v>
      </c>
    </row>
    <row r="45" spans="1:10" ht="20.100000000000001" customHeight="1">
      <c r="A45" s="23">
        <f t="shared" si="4"/>
        <v>43394</v>
      </c>
      <c r="B45" s="10" t="str">
        <f t="shared" si="5"/>
        <v>21 OCTOBRE - 27 OCTOBRE</v>
      </c>
      <c r="C45" s="11">
        <f t="shared" si="3"/>
        <v>12415</v>
      </c>
      <c r="D45" s="7">
        <v>12815</v>
      </c>
      <c r="E45" s="7">
        <f t="shared" si="0"/>
        <v>400</v>
      </c>
      <c r="F45" s="8">
        <v>360</v>
      </c>
      <c r="G45" s="8">
        <f t="shared" si="6"/>
        <v>40</v>
      </c>
      <c r="H45" s="9">
        <v>60.01</v>
      </c>
      <c r="I45" s="9">
        <v>0</v>
      </c>
      <c r="J45" s="9">
        <f t="shared" si="2"/>
        <v>60.01</v>
      </c>
    </row>
    <row r="46" spans="1:10" ht="20.100000000000001" customHeight="1">
      <c r="A46" s="23">
        <f t="shared" si="4"/>
        <v>43401</v>
      </c>
      <c r="B46" s="10" t="str">
        <f t="shared" si="5"/>
        <v>28 OCTOBRE - 3 NOVEMBRE</v>
      </c>
      <c r="C46" s="11">
        <f t="shared" si="3"/>
        <v>12815</v>
      </c>
      <c r="D46" s="7">
        <v>13242</v>
      </c>
      <c r="E46" s="7">
        <f t="shared" si="0"/>
        <v>427</v>
      </c>
      <c r="F46" s="8">
        <v>400</v>
      </c>
      <c r="G46" s="8">
        <f t="shared" si="6"/>
        <v>27</v>
      </c>
      <c r="H46" s="9">
        <v>62</v>
      </c>
      <c r="I46" s="9">
        <v>0</v>
      </c>
      <c r="J46" s="9">
        <f t="shared" si="2"/>
        <v>62</v>
      </c>
    </row>
    <row r="47" spans="1:10" ht="20.100000000000001" customHeight="1">
      <c r="A47" s="23">
        <f t="shared" si="4"/>
        <v>43408</v>
      </c>
      <c r="B47" s="10" t="str">
        <f t="shared" si="5"/>
        <v>4 NOVEMBRE - 10 NOVEMBRE</v>
      </c>
      <c r="C47" s="11">
        <f t="shared" si="3"/>
        <v>13242</v>
      </c>
      <c r="D47" s="7">
        <v>13601</v>
      </c>
      <c r="E47" s="7">
        <f t="shared" si="0"/>
        <v>359</v>
      </c>
      <c r="F47" s="8">
        <v>325</v>
      </c>
      <c r="G47" s="8">
        <f t="shared" si="6"/>
        <v>34</v>
      </c>
      <c r="H47" s="9">
        <v>73</v>
      </c>
      <c r="I47" s="9">
        <v>0</v>
      </c>
      <c r="J47" s="9">
        <f t="shared" ref="J47:J53" si="7">IF(H47+I47=0,"",H47+I47)</f>
        <v>73</v>
      </c>
    </row>
    <row r="48" spans="1:10" ht="20.100000000000001" customHeight="1">
      <c r="A48" s="23">
        <f t="shared" si="4"/>
        <v>43415</v>
      </c>
      <c r="B48" s="10" t="str">
        <f t="shared" si="5"/>
        <v>11 NOVEMBRE - 17 NOVEMBRE</v>
      </c>
      <c r="C48" s="11">
        <f>D47</f>
        <v>13601</v>
      </c>
      <c r="D48" s="7">
        <v>14131</v>
      </c>
      <c r="E48" s="7">
        <f t="shared" si="0"/>
        <v>530</v>
      </c>
      <c r="F48" s="8">
        <v>500</v>
      </c>
      <c r="G48" s="8">
        <f t="shared" si="6"/>
        <v>30</v>
      </c>
      <c r="H48" s="9">
        <v>137</v>
      </c>
      <c r="J48" s="9">
        <f t="shared" si="7"/>
        <v>137</v>
      </c>
    </row>
    <row r="49" spans="1:10" ht="20.100000000000001" customHeight="1">
      <c r="A49" s="23">
        <f t="shared" si="4"/>
        <v>43422</v>
      </c>
      <c r="B49" s="10" t="str">
        <f t="shared" si="5"/>
        <v>18 NOVEMBRE - 24 NOVEMBRE</v>
      </c>
      <c r="C49" s="11">
        <f t="shared" ref="C49:C54" si="8">D48</f>
        <v>14131</v>
      </c>
      <c r="D49" s="7">
        <v>14499</v>
      </c>
      <c r="E49" s="7">
        <f t="shared" si="0"/>
        <v>368</v>
      </c>
      <c r="F49" s="8">
        <v>320</v>
      </c>
      <c r="G49" s="8">
        <f t="shared" si="6"/>
        <v>48</v>
      </c>
      <c r="H49" s="9">
        <v>68</v>
      </c>
      <c r="J49" s="9">
        <f t="shared" si="7"/>
        <v>68</v>
      </c>
    </row>
    <row r="50" spans="1:10" ht="20.100000000000001" customHeight="1">
      <c r="A50" s="23">
        <f t="shared" si="4"/>
        <v>43429</v>
      </c>
      <c r="B50" s="10" t="str">
        <f t="shared" si="5"/>
        <v>25 NOVEMBRE - 1 DÉCEMBRE</v>
      </c>
      <c r="C50" s="11">
        <f t="shared" si="8"/>
        <v>14499</v>
      </c>
      <c r="D50" s="7">
        <v>14824</v>
      </c>
      <c r="E50" s="7">
        <f t="shared" si="0"/>
        <v>325</v>
      </c>
      <c r="F50" s="8">
        <v>280</v>
      </c>
      <c r="G50" s="8">
        <f t="shared" si="6"/>
        <v>45</v>
      </c>
      <c r="H50" s="9">
        <v>70</v>
      </c>
      <c r="J50" s="9">
        <f t="shared" si="7"/>
        <v>70</v>
      </c>
    </row>
    <row r="51" spans="1:10" ht="20.100000000000001" customHeight="1">
      <c r="A51" s="23">
        <f t="shared" si="4"/>
        <v>43436</v>
      </c>
      <c r="B51" s="10" t="str">
        <f t="shared" si="5"/>
        <v>2 DÉCEMBRE - 8 DÉCEMBRE</v>
      </c>
      <c r="C51" s="11">
        <f t="shared" si="8"/>
        <v>14824</v>
      </c>
      <c r="E51" s="7" t="str">
        <f t="shared" si="0"/>
        <v/>
      </c>
      <c r="G51" s="8" t="str">
        <f t="shared" si="6"/>
        <v/>
      </c>
      <c r="J51" s="9" t="str">
        <f t="shared" si="7"/>
        <v/>
      </c>
    </row>
    <row r="52" spans="1:10" ht="20.100000000000001" customHeight="1">
      <c r="A52" s="23">
        <f t="shared" si="4"/>
        <v>43443</v>
      </c>
      <c r="B52" s="10" t="str">
        <f t="shared" si="5"/>
        <v>9 DÉCEMBRE - 15 DÉCEMBRE</v>
      </c>
      <c r="C52" s="11">
        <f t="shared" si="8"/>
        <v>0</v>
      </c>
      <c r="E52" s="7" t="str">
        <f t="shared" si="0"/>
        <v/>
      </c>
      <c r="G52" s="8" t="str">
        <f t="shared" si="6"/>
        <v/>
      </c>
      <c r="J52" s="9" t="str">
        <f t="shared" si="7"/>
        <v/>
      </c>
    </row>
    <row r="53" spans="1:10" ht="20.100000000000001" customHeight="1">
      <c r="A53" s="23">
        <f t="shared" si="4"/>
        <v>43450</v>
      </c>
      <c r="B53" s="10" t="str">
        <f t="shared" si="5"/>
        <v>16 DÉCEMBRE - 22 DÉCEMBRE</v>
      </c>
      <c r="C53" s="11">
        <f t="shared" si="8"/>
        <v>0</v>
      </c>
      <c r="E53" s="7" t="str">
        <f t="shared" si="0"/>
        <v/>
      </c>
      <c r="G53" s="8" t="str">
        <f t="shared" si="6"/>
        <v/>
      </c>
      <c r="J53" s="9" t="str">
        <f t="shared" si="7"/>
        <v/>
      </c>
    </row>
    <row r="54" spans="1:10" ht="20.100000000000001" customHeight="1">
      <c r="A54" s="23">
        <f t="shared" si="4"/>
        <v>43457</v>
      </c>
      <c r="B54" s="10" t="str">
        <f t="shared" si="5"/>
        <v>23 DÉCEMBRE - 29 DÉCEMBRE</v>
      </c>
      <c r="C54" s="11">
        <f t="shared" si="8"/>
        <v>0</v>
      </c>
      <c r="E54" s="7" t="str">
        <f t="shared" si="0"/>
        <v/>
      </c>
      <c r="G54" s="8" t="str">
        <f t="shared" si="6"/>
        <v/>
      </c>
      <c r="J54" s="9" t="str">
        <f>IF(H54+I54=0,"",H54+I54)</f>
        <v/>
      </c>
    </row>
    <row r="55" spans="1:10" ht="20.100000000000001" customHeight="1">
      <c r="A55" s="23"/>
      <c r="B55" s="7"/>
      <c r="F55" s="8" t="str">
        <f>IF(E55="","",D55-E55)</f>
        <v/>
      </c>
      <c r="G55" s="9"/>
      <c r="J55" s="7"/>
    </row>
    <row r="56" spans="1:10" ht="20.100000000000001" customHeight="1">
      <c r="B56" s="11"/>
      <c r="E56" s="7"/>
      <c r="G56" s="8" t="str">
        <f t="shared" si="6"/>
        <v/>
      </c>
    </row>
    <row r="57" spans="1:10" ht="20.100000000000001" customHeight="1">
      <c r="B57" s="11"/>
      <c r="D57" s="7" t="s">
        <v>9</v>
      </c>
      <c r="E57" s="12">
        <f>SUM(E3:E54)</f>
        <v>14824</v>
      </c>
      <c r="F57" s="12">
        <f>SUM(F3:F54)</f>
        <v>13222</v>
      </c>
      <c r="G57" s="12">
        <f>SUM(G3:G54)</f>
        <v>1602</v>
      </c>
      <c r="H57" s="13">
        <f>SUM(H3:H54)</f>
        <v>2789.63</v>
      </c>
      <c r="I57" s="13">
        <f>SUM(I3:I54)</f>
        <v>1170.74</v>
      </c>
      <c r="J57" s="13">
        <f>SUM(H57,I57)</f>
        <v>3960.37</v>
      </c>
    </row>
    <row r="58" spans="1:10" ht="20.100000000000001" customHeight="1">
      <c r="B58" s="11"/>
      <c r="E58" s="5"/>
      <c r="F58" s="14">
        <f>F57/E57</f>
        <v>0.89193200215866164</v>
      </c>
      <c r="G58" s="15">
        <f>1-F58</f>
        <v>0.10806799784133836</v>
      </c>
      <c r="H58" s="16"/>
      <c r="I58" s="16"/>
      <c r="J58" s="16"/>
    </row>
    <row r="59" spans="1:10" ht="20.100000000000001" customHeight="1">
      <c r="B59" s="17" t="s">
        <v>10</v>
      </c>
      <c r="E59" s="19">
        <f>AVERAGE(E3:E54)</f>
        <v>344.74418604651163</v>
      </c>
      <c r="H59" s="20">
        <f>AVERAGE(H3:H54)</f>
        <v>63.400681818181823</v>
      </c>
    </row>
    <row r="60" spans="1:10" ht="20.100000000000001" customHeight="1">
      <c r="B60" s="11"/>
      <c r="E60" s="7"/>
    </row>
    <row r="61" spans="1:10" ht="20.100000000000001" customHeight="1">
      <c r="B61" s="11"/>
      <c r="E61" s="7"/>
    </row>
    <row r="62" spans="1:10" ht="20.100000000000001" customHeight="1">
      <c r="B62" s="11"/>
      <c r="E62" s="7"/>
    </row>
    <row r="63" spans="1:10" ht="20.100000000000001" customHeight="1">
      <c r="B63" s="11"/>
      <c r="E63" s="7"/>
    </row>
    <row r="64" spans="1:10" ht="20.100000000000001" customHeight="1">
      <c r="B64" s="11"/>
      <c r="E64" s="7"/>
    </row>
    <row r="65" spans="2:5" ht="20.100000000000001" customHeight="1">
      <c r="B65" s="11"/>
      <c r="E65" s="7"/>
    </row>
    <row r="66" spans="2:5" ht="20.100000000000001" customHeight="1">
      <c r="B66" s="11"/>
      <c r="E66" s="7"/>
    </row>
    <row r="67" spans="2:5" ht="20.100000000000001" customHeight="1">
      <c r="B67" s="11"/>
      <c r="E67" s="7"/>
    </row>
    <row r="68" spans="2:5" ht="20.100000000000001" customHeight="1">
      <c r="B68" s="11"/>
      <c r="E68" s="7"/>
    </row>
    <row r="69" spans="2:5" ht="20.100000000000001" customHeight="1">
      <c r="B69" s="11"/>
      <c r="E69" s="7"/>
    </row>
    <row r="70" spans="2:5" ht="20.100000000000001" customHeight="1">
      <c r="B70" s="11"/>
      <c r="E70" s="7"/>
    </row>
    <row r="71" spans="2:5" ht="20.100000000000001" customHeight="1">
      <c r="B71" s="11"/>
      <c r="E71" s="7"/>
    </row>
    <row r="72" spans="2:5" ht="20.100000000000001" customHeight="1">
      <c r="B72" s="11"/>
      <c r="E72" s="7"/>
    </row>
    <row r="73" spans="2:5" ht="20.100000000000001" customHeight="1">
      <c r="B73" s="11"/>
      <c r="E73" s="7"/>
    </row>
    <row r="74" spans="2:5" ht="20.100000000000001" customHeight="1">
      <c r="B74" s="11"/>
    </row>
    <row r="75" spans="2:5" ht="20.100000000000001" customHeight="1">
      <c r="B75" s="11"/>
    </row>
    <row r="76" spans="2:5" ht="20.100000000000001" customHeight="1">
      <c r="B76" s="11"/>
    </row>
    <row r="77" spans="2:5" ht="20.100000000000001" customHeight="1">
      <c r="B77" s="11"/>
    </row>
    <row r="78" spans="2:5" ht="20.100000000000001" customHeight="1">
      <c r="B78" s="11"/>
    </row>
    <row r="79" spans="2:5" ht="20.100000000000001" customHeight="1">
      <c r="B79" s="11"/>
    </row>
    <row r="80" spans="2:5" ht="20.100000000000001" customHeight="1">
      <c r="B80" s="11"/>
    </row>
    <row r="81" spans="2:2" ht="20.100000000000001" customHeight="1">
      <c r="B81" s="11"/>
    </row>
    <row r="82" spans="2:2">
      <c r="B82" s="11"/>
    </row>
    <row r="83" spans="2:2">
      <c r="B83" s="11"/>
    </row>
    <row r="84" spans="2:2">
      <c r="B84" s="11"/>
    </row>
    <row r="85" spans="2:2">
      <c r="B85" s="11"/>
    </row>
    <row r="86" spans="2:2">
      <c r="B86" s="11"/>
    </row>
    <row r="87" spans="2:2">
      <c r="B87" s="11"/>
    </row>
    <row r="88" spans="2:2">
      <c r="B88" s="11"/>
    </row>
    <row r="89" spans="2:2">
      <c r="B89" s="11"/>
    </row>
    <row r="90" spans="2:2">
      <c r="B90" s="11"/>
    </row>
    <row r="91" spans="2:2">
      <c r="B91" s="11"/>
    </row>
    <row r="92" spans="2:2">
      <c r="B92" s="11"/>
    </row>
    <row r="93" spans="2:2">
      <c r="B93" s="11"/>
    </row>
    <row r="94" spans="2:2">
      <c r="B94" s="11"/>
    </row>
    <row r="95" spans="2:2">
      <c r="B95" s="11"/>
    </row>
    <row r="96" spans="2:2">
      <c r="B96" s="11"/>
    </row>
    <row r="97" spans="2:2">
      <c r="B97" s="11"/>
    </row>
    <row r="98" spans="2:2">
      <c r="B98" s="11"/>
    </row>
    <row r="99" spans="2:2">
      <c r="B99" s="11"/>
    </row>
    <row r="100" spans="2:2">
      <c r="B100" s="11"/>
    </row>
    <row r="101" spans="2:2">
      <c r="B101" s="11"/>
    </row>
    <row r="102" spans="2:2">
      <c r="B102" s="11"/>
    </row>
    <row r="103" spans="2:2">
      <c r="B103" s="11"/>
    </row>
    <row r="104" spans="2:2">
      <c r="B104" s="11"/>
    </row>
    <row r="105" spans="2:2">
      <c r="B105" s="11"/>
    </row>
    <row r="106" spans="2:2">
      <c r="B106" s="11"/>
    </row>
    <row r="107" spans="2:2">
      <c r="B107" s="11"/>
    </row>
    <row r="108" spans="2:2">
      <c r="B108" s="11"/>
    </row>
    <row r="109" spans="2:2">
      <c r="B109" s="11"/>
    </row>
    <row r="110" spans="2:2">
      <c r="B110" s="11"/>
    </row>
    <row r="111" spans="2:2">
      <c r="B111" s="11"/>
    </row>
    <row r="112" spans="2:2">
      <c r="B112" s="11"/>
    </row>
    <row r="113" spans="2:2">
      <c r="B113" s="11"/>
    </row>
  </sheetData>
  <dataValidations count="1">
    <dataValidation type="list" allowBlank="1" showInputMessage="1" showErrorMessage="1" sqref="B2">
      <formula1>"2017,2018,2019,2020"</formula1>
    </dataValidation>
  </dataValidation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2017-12-06T05:16:25Z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