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G12" i="1"/>
  <c r="J12" i="1"/>
  <c r="I12" i="1"/>
  <c r="E5" i="1"/>
  <c r="E6" i="1"/>
  <c r="E7" i="1"/>
  <c r="E8" i="1"/>
  <c r="E9" i="1"/>
  <c r="E10" i="1"/>
  <c r="E11" i="1"/>
  <c r="B12" i="1"/>
  <c r="E12" i="1"/>
  <c r="E13" i="1"/>
  <c r="E14" i="1"/>
  <c r="E15" i="1"/>
  <c r="E4" i="1"/>
  <c r="F12" i="1"/>
  <c r="H12" i="1"/>
  <c r="K12" i="1"/>
  <c r="B13" i="1"/>
  <c r="D13" i="1"/>
  <c r="F13" i="1"/>
  <c r="G13" i="1"/>
  <c r="H13" i="1"/>
  <c r="J13" i="1"/>
  <c r="I13" i="1"/>
  <c r="K13" i="1"/>
  <c r="B14" i="1"/>
  <c r="D14" i="1"/>
  <c r="F14" i="1"/>
  <c r="G14" i="1"/>
  <c r="H14" i="1"/>
  <c r="J14" i="1"/>
  <c r="I14" i="1"/>
  <c r="K14" i="1"/>
  <c r="B15" i="1"/>
  <c r="D15" i="1"/>
  <c r="F15" i="1"/>
  <c r="G15" i="1"/>
  <c r="H15" i="1"/>
  <c r="J15" i="1"/>
  <c r="I15" i="1"/>
  <c r="K15" i="1"/>
  <c r="F18" i="1"/>
  <c r="F17" i="1"/>
  <c r="G7" i="1"/>
  <c r="G8" i="1"/>
  <c r="D9" i="1"/>
  <c r="B9" i="1"/>
  <c r="G9" i="1"/>
  <c r="G10" i="1"/>
  <c r="G4" i="1"/>
  <c r="G5" i="1"/>
  <c r="G6" i="1"/>
  <c r="G11" i="1"/>
  <c r="B5" i="1"/>
  <c r="B4" i="1"/>
  <c r="B6" i="1"/>
  <c r="K6" i="1"/>
  <c r="B7" i="1"/>
  <c r="K7" i="1"/>
  <c r="B8" i="1"/>
  <c r="K8" i="1"/>
  <c r="K9" i="1"/>
  <c r="B10" i="1"/>
  <c r="K10" i="1"/>
  <c r="B11" i="1"/>
  <c r="K11" i="1"/>
  <c r="K4" i="1"/>
  <c r="K5" i="1"/>
  <c r="D4" i="1"/>
  <c r="J4" i="1"/>
  <c r="I4" i="1"/>
  <c r="D6" i="1"/>
  <c r="I6" i="1"/>
  <c r="D7" i="1"/>
  <c r="J7" i="1"/>
  <c r="I7" i="1"/>
  <c r="D8" i="1"/>
  <c r="J8" i="1"/>
  <c r="I8" i="1"/>
  <c r="J9" i="1"/>
  <c r="I9" i="1"/>
  <c r="D10" i="1"/>
  <c r="J10" i="1"/>
  <c r="I10" i="1"/>
  <c r="D11" i="1"/>
  <c r="J11" i="1"/>
  <c r="I11" i="1"/>
  <c r="D5" i="1"/>
  <c r="J5" i="1"/>
  <c r="I5" i="1"/>
  <c r="F11" i="1"/>
  <c r="H11" i="1"/>
  <c r="J6" i="1"/>
  <c r="F8" i="1"/>
  <c r="F9" i="1"/>
  <c r="F7" i="1"/>
  <c r="F4" i="1"/>
  <c r="F5" i="1"/>
  <c r="F6" i="1"/>
  <c r="F10" i="1"/>
  <c r="H5" i="1"/>
  <c r="H9" i="1"/>
  <c r="H10" i="1"/>
  <c r="H6" i="1"/>
  <c r="H8" i="1"/>
  <c r="H4" i="1"/>
  <c r="H7" i="1"/>
  <c r="S4" i="1"/>
  <c r="Q4" i="1"/>
</calcChain>
</file>

<file path=xl/sharedStrings.xml><?xml version="1.0" encoding="utf-8"?>
<sst xmlns="http://schemas.openxmlformats.org/spreadsheetml/2006/main" count="27" uniqueCount="25">
  <si>
    <t>En centième</t>
  </si>
  <si>
    <t>Commentaires</t>
  </si>
  <si>
    <t xml:space="preserve"> journée normale</t>
  </si>
  <si>
    <t>repos</t>
  </si>
  <si>
    <t>reprise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</si>
  <si>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</si>
  <si>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</si>
  <si>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</si>
  <si>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</si>
  <si>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</si>
  <si>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</si>
  <si>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</si>
  <si>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</si>
  <si>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</si>
  <si>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</si>
  <si>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</si>
  <si>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</si>
  <si>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</si>
  <si>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</si>
  <si>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</si>
  <si>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</si>
  <si>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</si>
  <si>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</si>
  <si>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départ min</t>
  </si>
  <si>
    <t>durée inter entre 00:00 et 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</si>
</sst>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  <numFmt numFmtId="169" formatCode="hh&quot;h&quot;mm"/>
  </numFmts>
  <fonts count="27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  <font>
      <b/>
      <sz val="1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7" fontId="7" fillId="0" borderId="2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0" fillId="0" borderId="0" xfId="0" applyFont="1" applyAlignment="1"/>
    <xf numFmtId="169" fontId="8" fillId="0" borderId="22" xfId="0" applyNumberFormat="1" applyFont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165" fontId="16" fillId="0" borderId="0" xfId="0" applyNumberFormat="1" applyFont="1"/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166" fontId="7" fillId="0" borderId="28" xfId="0" applyNumberFormat="1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protection locked="0"/>
    </xf>
    <xf numFmtId="166" fontId="7" fillId="0" borderId="30" xfId="0" applyNumberFormat="1" applyFont="1" applyBorder="1" applyAlignment="1" applyProtection="1">
      <alignment horizontal="center"/>
      <protection locked="0"/>
    </xf>
    <xf numFmtId="167" fontId="7" fillId="0" borderId="31" xfId="0" applyNumberFormat="1" applyFont="1" applyBorder="1" applyAlignment="1" applyProtection="1">
      <alignment horizontal="center"/>
      <protection locked="0"/>
    </xf>
    <xf numFmtId="168" fontId="8" fillId="0" borderId="31" xfId="0" applyNumberFormat="1" applyFont="1" applyBorder="1" applyAlignment="1" applyProtection="1">
      <alignment horizontal="center"/>
      <protection locked="0"/>
    </xf>
    <xf numFmtId="20" fontId="8" fillId="0" borderId="32" xfId="0" applyNumberFormat="1" applyFont="1" applyBorder="1" applyAlignment="1" applyProtection="1">
      <alignment horizontal="center"/>
    </xf>
    <xf numFmtId="20" fontId="8" fillId="0" borderId="31" xfId="0" applyNumberFormat="1" applyFont="1" applyBorder="1" applyAlignment="1" applyProtection="1">
      <alignment horizontal="center"/>
    </xf>
    <xf numFmtId="2" fontId="9" fillId="0" borderId="31" xfId="0" applyNumberFormat="1" applyFont="1" applyBorder="1" applyAlignment="1" applyProtection="1">
      <alignment horizontal="center"/>
    </xf>
    <xf numFmtId="169" fontId="8" fillId="0" borderId="32" xfId="0" applyNumberFormat="1" applyFont="1" applyBorder="1" applyAlignment="1" applyProtection="1">
      <alignment horizontal="center"/>
    </xf>
    <xf numFmtId="0" fontId="8" fillId="0" borderId="31" xfId="0" applyNumberFormat="1" applyFont="1" applyBorder="1" applyAlignment="1" applyProtection="1">
      <alignment horizontal="center"/>
    </xf>
    <xf numFmtId="0" fontId="11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protection locked="0"/>
    </xf>
    <xf numFmtId="166" fontId="7" fillId="0" borderId="34" xfId="0" applyNumberFormat="1" applyFont="1" applyBorder="1" applyAlignment="1" applyProtection="1">
      <alignment horizontal="center"/>
      <protection locked="0"/>
    </xf>
    <xf numFmtId="167" fontId="7" fillId="0" borderId="35" xfId="0" applyNumberFormat="1" applyFont="1" applyBorder="1" applyAlignment="1" applyProtection="1">
      <alignment horizontal="center"/>
      <protection locked="0"/>
    </xf>
    <xf numFmtId="168" fontId="8" fillId="0" borderId="35" xfId="0" applyNumberFormat="1" applyFont="1" applyBorder="1" applyAlignment="1" applyProtection="1">
      <alignment horizontal="center"/>
      <protection locked="0"/>
    </xf>
    <xf numFmtId="165" fontId="26" fillId="8" borderId="35" xfId="0" applyNumberFormat="1" applyFont="1" applyFill="1" applyBorder="1" applyAlignment="1" applyProtection="1">
      <alignment horizontal="center"/>
    </xf>
    <xf numFmtId="20" fontId="8" fillId="0" borderId="35" xfId="0" applyNumberFormat="1" applyFont="1" applyBorder="1" applyAlignment="1" applyProtection="1">
      <alignment horizontal="center"/>
    </xf>
    <xf numFmtId="2" fontId="9" fillId="0" borderId="35" xfId="0" applyNumberFormat="1" applyFont="1" applyBorder="1" applyAlignment="1" applyProtection="1">
      <alignment horizontal="center"/>
    </xf>
    <xf numFmtId="169" fontId="8" fillId="0" borderId="35" xfId="0" applyNumberFormat="1" applyFont="1" applyBorder="1" applyAlignment="1" applyProtection="1">
      <alignment horizontal="center"/>
    </xf>
    <xf numFmtId="0" fontId="8" fillId="0" borderId="35" xfId="0" applyNumberFormat="1" applyFont="1" applyBorder="1" applyAlignment="1" applyProtection="1">
      <alignment horizontal="center"/>
    </xf>
    <xf numFmtId="164" fontId="10" fillId="0" borderId="35" xfId="0" applyNumberFormat="1" applyFont="1" applyBorder="1" applyAlignment="1" applyProtection="1">
      <alignment horizontal="center"/>
      <protection locked="0"/>
    </xf>
    <xf numFmtId="0" fontId="11" fillId="0" borderId="36" xfId="0" applyFont="1" applyBorder="1" applyAlignment="1" applyProtection="1">
      <alignment horizontal="center"/>
      <protection locked="0"/>
    </xf>
    <xf numFmtId="167" fontId="7" fillId="0" borderId="22" xfId="0" applyNumberFormat="1" applyFont="1" applyBorder="1" applyAlignment="1" applyProtection="1">
      <alignment horizontal="center" vertical="center"/>
      <protection locked="0"/>
    </xf>
    <xf numFmtId="168" fontId="8" fillId="0" borderId="22" xfId="0" applyNumberFormat="1" applyFont="1" applyBorder="1" applyAlignment="1" applyProtection="1">
      <alignment horizontal="center" vertical="center"/>
      <protection locked="0"/>
    </xf>
    <xf numFmtId="20" fontId="8" fillId="0" borderId="22" xfId="0" applyNumberFormat="1" applyFont="1" applyBorder="1" applyAlignment="1" applyProtection="1">
      <alignment horizontal="center" vertical="center"/>
    </xf>
    <xf numFmtId="2" fontId="9" fillId="0" borderId="22" xfId="0" applyNumberFormat="1" applyFont="1" applyBorder="1" applyAlignment="1" applyProtection="1">
      <alignment horizontal="center" vertical="center"/>
    </xf>
    <xf numFmtId="169" fontId="8" fillId="0" borderId="22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165" fontId="26" fillId="8" borderId="37" xfId="0" applyNumberFormat="1" applyFont="1" applyFill="1" applyBorder="1" applyAlignment="1" applyProtection="1">
      <alignment horizontal="center"/>
    </xf>
    <xf numFmtId="166" fontId="7" fillId="0" borderId="22" xfId="0" applyNumberFormat="1" applyFont="1" applyBorder="1" applyAlignment="1" applyProtection="1">
      <alignment horizontal="center" vertical="center"/>
      <protection locked="0"/>
    </xf>
    <xf numFmtId="165" fontId="26" fillId="8" borderId="22" xfId="0" applyNumberFormat="1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203"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6"/>
  <sheetViews>
    <sheetView tabSelected="1" zoomScale="70" zoomScaleNormal="70" zoomScalePageLayoutView="70" workbookViewId="0">
      <selection activeCell="C13" sqref="C13"/>
    </sheetView>
  </sheetViews>
  <sheetFormatPr baseColWidth="10" defaultColWidth="17.33203125" defaultRowHeight="15" customHeight="1" outlineLevelCol="1" x14ac:dyDescent="0.25"/>
  <cols>
    <col min="1" max="1" width="19.88671875" style="61" customWidth="1"/>
    <col min="2" max="2" width="15.77734375" customWidth="1"/>
    <col min="3" max="3" width="18.5546875" style="61" customWidth="1"/>
    <col min="4" max="4" width="17.44140625" customWidth="1"/>
    <col min="5" max="5" width="14.109375" style="25" customWidth="1"/>
    <col min="6" max="6" width="17.6640625" style="25" customWidth="1"/>
    <col min="7" max="7" width="24.5546875" style="62" customWidth="1"/>
    <col min="8" max="8" width="22.33203125" customWidth="1"/>
    <col min="9" max="9" width="20.88671875" style="25" customWidth="1"/>
    <col min="10" max="10" width="14.6640625" style="34" customWidth="1"/>
    <col min="11" max="11" width="13" style="32" customWidth="1"/>
    <col min="12" max="12" width="14.33203125" customWidth="1"/>
    <col min="13" max="13" width="57" customWidth="1"/>
    <col min="14" max="14" width="12.6640625" hidden="1" customWidth="1" outlineLevel="1"/>
    <col min="15" max="15" width="16.44140625" hidden="1" customWidth="1" outlineLevel="1"/>
    <col min="16" max="19" width="12.6640625" hidden="1" customWidth="1" outlineLevel="1"/>
    <col min="20" max="20" width="12.6640625" style="62" hidden="1" customWidth="1" outlineLevel="1"/>
    <col min="21" max="21" width="0" hidden="1" customWidth="1" collapsed="1"/>
  </cols>
  <sheetData>
    <row r="1" spans="1:22" ht="32.25" customHeight="1" x14ac:dyDescent="0.5">
      <c r="B1" s="80" t="s">
        <v>14</v>
      </c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2"/>
      <c r="O1" s="2"/>
      <c r="P1" s="2"/>
      <c r="Q1" s="2"/>
      <c r="R1" s="2"/>
    </row>
    <row r="2" spans="1:22" ht="20.25" customHeight="1" thickBot="1" x14ac:dyDescent="0.55000000000000004">
      <c r="B2" s="1"/>
      <c r="C2" s="60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7.2" customHeight="1" thickBot="1" x14ac:dyDescent="0.3">
      <c r="A3" s="72" t="s">
        <v>18</v>
      </c>
      <c r="B3" s="72" t="s">
        <v>19</v>
      </c>
      <c r="C3" s="73" t="s">
        <v>20</v>
      </c>
      <c r="D3" s="73" t="s">
        <v>21</v>
      </c>
      <c r="E3" s="74" t="s">
        <v>12</v>
      </c>
      <c r="F3" s="85" t="s">
        <v>10</v>
      </c>
      <c r="G3" s="37" t="s">
        <v>24</v>
      </c>
      <c r="H3" s="38" t="s">
        <v>0</v>
      </c>
      <c r="I3" s="39" t="s">
        <v>15</v>
      </c>
      <c r="J3" s="40" t="s">
        <v>16</v>
      </c>
      <c r="K3" s="41" t="s">
        <v>13</v>
      </c>
      <c r="L3" s="42" t="s">
        <v>9</v>
      </c>
      <c r="M3" s="43" t="s">
        <v>1</v>
      </c>
      <c r="N3" s="78" t="s">
        <v>2</v>
      </c>
      <c r="O3" s="79"/>
      <c r="P3" s="44" t="s">
        <v>3</v>
      </c>
      <c r="Q3" s="45" t="s">
        <v>4</v>
      </c>
      <c r="R3" s="46" t="s">
        <v>3</v>
      </c>
      <c r="S3" s="47" t="s">
        <v>4</v>
      </c>
      <c r="T3" s="47" t="s">
        <v>23</v>
      </c>
      <c r="U3" s="47" t="s">
        <v>22</v>
      </c>
    </row>
    <row r="4" spans="1:22" ht="21.75" customHeight="1" thickBot="1" x14ac:dyDescent="0.45">
      <c r="A4" s="99">
        <v>42717</v>
      </c>
      <c r="B4" s="100">
        <f t="shared" ref="B4:B10" si="0">A4-INT(A4)</f>
        <v>0</v>
      </c>
      <c r="C4" s="101">
        <v>42717.125694444447</v>
      </c>
      <c r="D4" s="100">
        <f>C4-INT(C4)</f>
        <v>0.12569444444670808</v>
      </c>
      <c r="E4" s="102">
        <f>IF(A4&lt;&gt;"",IF(B4&gt;=$O$4,B4-$O$4,IF(B4=0,"24:00:00"-$O$4,B4+"24:00:00"-$O$4)),"")</f>
        <v>0.29166666666666663</v>
      </c>
      <c r="F4" s="103">
        <f t="shared" ref="F4:F10" si="1">IF(D4&gt;B4,D4-B4,D4+"24:00:00"-B4)</f>
        <v>0.12569444444670808</v>
      </c>
      <c r="G4" s="103">
        <f t="shared" ref="G4:G10" si="2">IF(AND(B4&gt;=$T$4,B4&lt;=$U$4,D4&gt;=B4,D4&gt;=$T$4,D4&lt;=$U$4),D4-B4,IF(AND(D4&gt;=$T$4,D4&lt;=$U$4),D4-$T$4,""))</f>
        <v>0.12569444444670808</v>
      </c>
      <c r="H4" s="104">
        <f>IFERROR(F4*24,"")</f>
        <v>3.0166666667209938</v>
      </c>
      <c r="I4" s="105" t="str">
        <f>IF(AND(E4&gt;=TIME(9,0,0),G4&lt;TIME(2,0,0)),TIME(8,0,0),IF(J4="OUI","",D4+$R$4))</f>
        <v/>
      </c>
      <c r="J4" s="103" t="str">
        <f t="shared" ref="J4:J10" si="3">IF(AND(G4&gt;TIME(2,0,0),G4&lt;&gt;""),"OUI","")</f>
        <v>OUI</v>
      </c>
      <c r="K4" s="106" t="str">
        <f>IF(AND(E4&lt;TIME(10,59,0),E4&gt;TIME(9,0,0)),2,"")</f>
        <v/>
      </c>
      <c r="L4" s="107"/>
      <c r="M4" s="108"/>
      <c r="N4" s="48">
        <v>0.33333333333333331</v>
      </c>
      <c r="O4" s="49">
        <v>0.70833333333333337</v>
      </c>
      <c r="P4" s="50">
        <v>0.375</v>
      </c>
      <c r="Q4" s="51">
        <f t="shared" ref="Q4" si="4">SUM(O4,P4)</f>
        <v>1.0833333333333335</v>
      </c>
      <c r="R4" s="52">
        <v>0.45833333333333331</v>
      </c>
      <c r="S4" s="51">
        <f t="shared" ref="S4" si="5">SUM(O4,R4)</f>
        <v>1.1666666666666667</v>
      </c>
      <c r="T4" s="51">
        <v>0</v>
      </c>
      <c r="U4" s="51">
        <v>0.20834490740740741</v>
      </c>
    </row>
    <row r="5" spans="1:22" ht="21.75" customHeight="1" thickBot="1" x14ac:dyDescent="0.45">
      <c r="A5" s="86">
        <v>42721.084027777775</v>
      </c>
      <c r="B5" s="64">
        <f t="shared" si="0"/>
        <v>8.4027777775190771E-2</v>
      </c>
      <c r="C5" s="67">
        <v>42721.208333333336</v>
      </c>
      <c r="D5" s="64">
        <f t="shared" ref="D5:D10" si="6">C5-INT(C5)</f>
        <v>0.20833333333575865</v>
      </c>
      <c r="E5" s="102">
        <f t="shared" ref="E5:E15" si="7">IF(A5&lt;&gt;"",IF(B5&gt;=$O$4,B5-$O$4,IF(B5=0,"24:00:00"-$O$4,B5+"24:00:00"-$O$4)),"")</f>
        <v>0.3756944444418574</v>
      </c>
      <c r="F5" s="59">
        <f t="shared" si="1"/>
        <v>0.12430555556056788</v>
      </c>
      <c r="G5" s="57">
        <f t="shared" si="2"/>
        <v>0.12430555556056788</v>
      </c>
      <c r="H5" s="58">
        <f t="shared" ref="H5:H10" si="8">IFERROR(F5*24,"")</f>
        <v>2.9833333334536292</v>
      </c>
      <c r="I5" s="71" t="str">
        <f>IF(AND(E5&gt;=TIME(9,0,0),G5&lt;TIME(2,0,0)),TIME(8,0,0),IF(J5="OUI","",D5+$R$4))</f>
        <v/>
      </c>
      <c r="J5" s="57" t="str">
        <f t="shared" si="3"/>
        <v>OUI</v>
      </c>
      <c r="K5" s="66">
        <f>IF(AND(E5&lt;TIME(10,59,0),E5&gt;TIME(9,0,0)),2,"")</f>
        <v>2</v>
      </c>
      <c r="L5" s="53"/>
      <c r="M5" s="87"/>
      <c r="N5" s="55"/>
      <c r="O5" s="56"/>
      <c r="P5" s="55"/>
      <c r="Q5" s="55"/>
      <c r="R5" s="55"/>
      <c r="S5" s="55"/>
      <c r="T5" s="55"/>
    </row>
    <row r="6" spans="1:22" ht="21.75" customHeight="1" thickBot="1" x14ac:dyDescent="0.45">
      <c r="A6" s="86">
        <v>42719.166666666664</v>
      </c>
      <c r="B6" s="64">
        <f t="shared" si="0"/>
        <v>0.16666666666424135</v>
      </c>
      <c r="C6" s="67">
        <v>42719.208333333336</v>
      </c>
      <c r="D6" s="64">
        <f t="shared" si="6"/>
        <v>0.20833333333575865</v>
      </c>
      <c r="E6" s="102">
        <f t="shared" si="7"/>
        <v>0.45833333333090798</v>
      </c>
      <c r="F6" s="59">
        <f>IF(D6&gt;B6,D6-B6,D6+"24:00:00"-B6)</f>
        <v>4.1666666671517305E-2</v>
      </c>
      <c r="G6" s="57">
        <f t="shared" si="2"/>
        <v>4.1666666671517305E-2</v>
      </c>
      <c r="H6" s="58">
        <f t="shared" si="8"/>
        <v>1.0000000001164153</v>
      </c>
      <c r="I6" s="71">
        <f t="shared" ref="I6:I11" si="9">IF(AND(E6&gt;=TIME(9,0,0),G6&lt;TIME(2,0,0)),TIME(8,0,0),IF(J6="OUI","",D6+$R$4))</f>
        <v>0.33333333333333331</v>
      </c>
      <c r="J6" s="57" t="str">
        <f t="shared" si="3"/>
        <v/>
      </c>
      <c r="K6" s="66" t="str">
        <f t="shared" ref="K6:K11" si="10">IF(AND(E6&lt;TIME(10,59,0),E6&gt;TIME(9,0,0)),2,"")</f>
        <v/>
      </c>
      <c r="L6" s="54"/>
      <c r="M6" s="88"/>
      <c r="N6" s="55"/>
      <c r="O6" s="55"/>
      <c r="P6" s="55"/>
      <c r="Q6" s="55"/>
      <c r="R6" s="55"/>
      <c r="S6" s="55"/>
      <c r="T6" s="55"/>
    </row>
    <row r="7" spans="1:22" s="25" customFormat="1" ht="21.75" customHeight="1" thickBot="1" x14ac:dyDescent="0.45">
      <c r="A7" s="86">
        <v>42719.166666666664</v>
      </c>
      <c r="B7" s="64">
        <f t="shared" si="0"/>
        <v>0.16666666666424135</v>
      </c>
      <c r="C7" s="67">
        <v>42719.250694444447</v>
      </c>
      <c r="D7" s="64">
        <f t="shared" si="6"/>
        <v>0.25069444444670808</v>
      </c>
      <c r="E7" s="102">
        <f t="shared" si="7"/>
        <v>0.45833333333090798</v>
      </c>
      <c r="F7" s="59">
        <f t="shared" si="1"/>
        <v>8.4027777782466728E-2</v>
      </c>
      <c r="G7" s="57" t="str">
        <f t="shared" si="2"/>
        <v/>
      </c>
      <c r="H7" s="58">
        <f t="shared" si="8"/>
        <v>2.0166666667792015</v>
      </c>
      <c r="I7" s="71">
        <f t="shared" si="9"/>
        <v>0.70902777778004134</v>
      </c>
      <c r="J7" s="57" t="str">
        <f t="shared" si="3"/>
        <v/>
      </c>
      <c r="K7" s="66" t="str">
        <f t="shared" si="10"/>
        <v/>
      </c>
      <c r="L7" s="54"/>
      <c r="M7" s="88"/>
      <c r="N7" s="55"/>
      <c r="O7" s="55"/>
      <c r="P7" s="55"/>
      <c r="Q7" s="55"/>
      <c r="R7" s="55"/>
      <c r="S7" s="55"/>
      <c r="T7" s="55"/>
    </row>
    <row r="8" spans="1:22" s="25" customFormat="1" ht="21.75" customHeight="1" thickBot="1" x14ac:dyDescent="0.45">
      <c r="A8" s="86">
        <v>42717.875</v>
      </c>
      <c r="B8" s="64">
        <f t="shared" si="0"/>
        <v>0.875</v>
      </c>
      <c r="C8" s="67">
        <v>42717.958333333336</v>
      </c>
      <c r="D8" s="64">
        <f t="shared" si="6"/>
        <v>0.95833333333575865</v>
      </c>
      <c r="E8" s="102">
        <f t="shared" si="7"/>
        <v>0.16666666666666663</v>
      </c>
      <c r="F8" s="59">
        <f t="shared" si="1"/>
        <v>8.3333333335758653E-2</v>
      </c>
      <c r="G8" s="57" t="str">
        <f t="shared" si="2"/>
        <v/>
      </c>
      <c r="H8" s="58">
        <f t="shared" si="8"/>
        <v>2.0000000000582077</v>
      </c>
      <c r="I8" s="71">
        <f t="shared" si="9"/>
        <v>1.4166666666690919</v>
      </c>
      <c r="J8" s="57" t="str">
        <f>IF(AND(G8&gt;TIME(2,0,0),G8&lt;&gt;""),"OUI","")</f>
        <v/>
      </c>
      <c r="K8" s="66" t="str">
        <f t="shared" si="10"/>
        <v/>
      </c>
      <c r="L8" s="54"/>
      <c r="M8" s="88"/>
      <c r="N8" s="55"/>
      <c r="O8" s="55"/>
      <c r="P8" s="55"/>
      <c r="Q8" s="55"/>
      <c r="R8" s="55"/>
      <c r="S8" s="55"/>
      <c r="T8" s="55"/>
    </row>
    <row r="9" spans="1:22" s="25" customFormat="1" ht="21.75" customHeight="1" thickBot="1" x14ac:dyDescent="0.45">
      <c r="A9" s="86">
        <v>42717</v>
      </c>
      <c r="B9" s="64">
        <f t="shared" si="0"/>
        <v>0</v>
      </c>
      <c r="C9" s="67">
        <v>42721.083333333336</v>
      </c>
      <c r="D9" s="64">
        <f t="shared" si="6"/>
        <v>8.3333333335758653E-2</v>
      </c>
      <c r="E9" s="102">
        <f t="shared" si="7"/>
        <v>0.29166666666666663</v>
      </c>
      <c r="F9" s="59">
        <f t="shared" si="1"/>
        <v>8.3333333335758653E-2</v>
      </c>
      <c r="G9" s="57">
        <f t="shared" si="2"/>
        <v>8.3333333335758653E-2</v>
      </c>
      <c r="H9" s="58">
        <f t="shared" si="8"/>
        <v>2.0000000000582077</v>
      </c>
      <c r="I9" s="71" t="str">
        <f t="shared" si="9"/>
        <v/>
      </c>
      <c r="J9" s="57" t="str">
        <f t="shared" si="3"/>
        <v>OUI</v>
      </c>
      <c r="K9" s="66" t="str">
        <f t="shared" si="10"/>
        <v/>
      </c>
      <c r="L9" s="54"/>
      <c r="M9" s="88"/>
      <c r="N9" s="55"/>
      <c r="O9" s="55"/>
      <c r="P9" s="55"/>
      <c r="Q9" s="55"/>
      <c r="R9" s="55"/>
      <c r="S9" s="55"/>
      <c r="T9" s="55"/>
    </row>
    <row r="10" spans="1:22" s="25" customFormat="1" ht="21.75" customHeight="1" thickBot="1" x14ac:dyDescent="0.45">
      <c r="A10" s="86">
        <v>42719.958333333336</v>
      </c>
      <c r="B10" s="64">
        <f t="shared" si="0"/>
        <v>0.95833333333575865</v>
      </c>
      <c r="C10" s="67">
        <v>42719.041666666664</v>
      </c>
      <c r="D10" s="64">
        <f t="shared" si="6"/>
        <v>4.1666666664241347E-2</v>
      </c>
      <c r="E10" s="102">
        <f t="shared" si="7"/>
        <v>0.25000000000242528</v>
      </c>
      <c r="F10" s="59">
        <f t="shared" si="1"/>
        <v>8.3333333328482695E-2</v>
      </c>
      <c r="G10" s="57">
        <f t="shared" si="2"/>
        <v>4.1666666664241347E-2</v>
      </c>
      <c r="H10" s="58">
        <f t="shared" si="8"/>
        <v>1.9999999998835847</v>
      </c>
      <c r="I10" s="71">
        <f t="shared" si="9"/>
        <v>0.49999999999757466</v>
      </c>
      <c r="J10" s="57" t="str">
        <f t="shared" si="3"/>
        <v/>
      </c>
      <c r="K10" s="66" t="str">
        <f t="shared" si="10"/>
        <v/>
      </c>
      <c r="L10" s="54"/>
      <c r="M10" s="88"/>
      <c r="N10" s="55"/>
      <c r="O10" s="55"/>
      <c r="P10" s="55"/>
      <c r="Q10" s="55"/>
      <c r="R10" s="55"/>
      <c r="S10" s="55"/>
      <c r="T10" s="55"/>
    </row>
    <row r="11" spans="1:22" s="70" customFormat="1" ht="21.75" customHeight="1" thickBot="1" x14ac:dyDescent="0.45">
      <c r="A11" s="89">
        <v>42720.166666666664</v>
      </c>
      <c r="B11" s="90">
        <f t="shared" ref="B11" si="11">A11-INT(A11)</f>
        <v>0.16666666666424135</v>
      </c>
      <c r="C11" s="91">
        <v>42720.25</v>
      </c>
      <c r="D11" s="90">
        <f t="shared" ref="D11" si="12">C11-INT(C11)</f>
        <v>0.25</v>
      </c>
      <c r="E11" s="116">
        <f t="shared" si="7"/>
        <v>0.45833333333090798</v>
      </c>
      <c r="F11" s="92">
        <f t="shared" ref="F11" si="13">IF(D11&gt;B11,D11-B11,D11+"24:00:00"-B11)</f>
        <v>8.3333333335758653E-2</v>
      </c>
      <c r="G11" s="93" t="str">
        <f>IF(AND(B11&gt;=$T$4,B11&lt;=$U$4,D11&gt;=B11,D11&gt;=$T$4,D11&lt;=$U$4),D11-B11,IF(AND(D11&gt;=$T$4,D11&lt;=$U$4),D11-$T$4,""))</f>
        <v/>
      </c>
      <c r="H11" s="94">
        <f t="shared" ref="H11" si="14">IFERROR(F11*24,"")</f>
        <v>2.0000000000582077</v>
      </c>
      <c r="I11" s="95">
        <f t="shared" si="9"/>
        <v>0.70833333333333326</v>
      </c>
      <c r="J11" s="93" t="str">
        <f t="shared" ref="J11" si="15">IF(AND(G11&gt;TIME(2,0,0),G11&lt;&gt;""),"OUI","")</f>
        <v/>
      </c>
      <c r="K11" s="96" t="str">
        <f t="shared" si="10"/>
        <v/>
      </c>
      <c r="L11" s="97"/>
      <c r="M11" s="98"/>
      <c r="N11" s="55"/>
      <c r="O11" s="55"/>
      <c r="P11" s="55"/>
      <c r="Q11" s="55"/>
      <c r="R11" s="55"/>
      <c r="S11" s="55"/>
      <c r="T11" s="55"/>
    </row>
    <row r="12" spans="1:22" s="75" customFormat="1" ht="21.75" customHeight="1" x14ac:dyDescent="0.4">
      <c r="A12" s="99">
        <v>42717</v>
      </c>
      <c r="B12" s="109">
        <f t="shared" ref="B12:B15" si="16">A12-INT(A12)</f>
        <v>0</v>
      </c>
      <c r="C12" s="101">
        <v>42717.000694444447</v>
      </c>
      <c r="D12" s="109">
        <f t="shared" ref="D12:D15" si="17">C12-INT(C12)</f>
        <v>6.944444467080757E-4</v>
      </c>
      <c r="E12" s="118">
        <f t="shared" si="7"/>
        <v>0.29166666666666663</v>
      </c>
      <c r="F12" s="111">
        <f t="shared" ref="F12:F15" si="18">IF(D12&gt;B12,D12-B12,D12+"24:00:00"-B12)</f>
        <v>6.944444467080757E-4</v>
      </c>
      <c r="G12" s="111">
        <f t="shared" ref="G12:G15" si="19">IF(AND(B12&gt;=$T$4,B12&lt;=$U$4,D12&gt;=B12,D12&gt;=$T$4,D12&lt;=$U$4),D12-B12,IF(AND(D12&gt;=$T$4,D12&lt;=$U$4),D12-$T$4,""))</f>
        <v>6.944444467080757E-4</v>
      </c>
      <c r="H12" s="112">
        <f t="shared" ref="H12:H15" si="20">IFERROR(F12*24,"")</f>
        <v>1.6666666720993817E-2</v>
      </c>
      <c r="I12" s="113">
        <f>IF(AND(E12&gt;=TIME(9,0,0),G12&lt;TIME(2,0,0)),TIME(8,0,0),IF(J12="OUI","",D12+$R$4))</f>
        <v>0.45902777778004139</v>
      </c>
      <c r="J12" s="111" t="str">
        <f t="shared" ref="J12:J15" si="21">IF(AND(G12&gt;TIME(2,0,0),G12&lt;&gt;""),"OUI","")</f>
        <v/>
      </c>
      <c r="K12" s="114" t="str">
        <f t="shared" ref="K12:K15" si="22">IF(AND(E12&lt;TIME(10,59,0),E12&gt;TIME(9,0,0)),2,"")</f>
        <v/>
      </c>
      <c r="L12" s="115"/>
      <c r="M12" s="119"/>
      <c r="N12" s="55"/>
      <c r="O12" s="55"/>
      <c r="P12" s="55"/>
      <c r="Q12" s="55"/>
      <c r="R12" s="55"/>
      <c r="S12" s="55"/>
      <c r="T12" s="55"/>
    </row>
    <row r="13" spans="1:22" s="75" customFormat="1" ht="21.75" customHeight="1" x14ac:dyDescent="0.25">
      <c r="A13" s="117"/>
      <c r="B13" s="109">
        <f t="shared" si="16"/>
        <v>0</v>
      </c>
      <c r="C13" s="110"/>
      <c r="D13" s="109">
        <f t="shared" si="17"/>
        <v>0</v>
      </c>
      <c r="E13" s="118" t="str">
        <f t="shared" si="7"/>
        <v/>
      </c>
      <c r="F13" s="111">
        <f t="shared" si="18"/>
        <v>1</v>
      </c>
      <c r="G13" s="111">
        <f t="shared" si="19"/>
        <v>0</v>
      </c>
      <c r="H13" s="112">
        <f t="shared" si="20"/>
        <v>24</v>
      </c>
      <c r="I13" s="113">
        <f t="shared" ref="I12:I15" si="23">IF(AND(E13&gt;=TIME(9,0,0),G13&lt;TIME(2,0,0)),TIME(8,0,0),IF(J13="OUI","",D13+$R$4))</f>
        <v>0.33333333333333331</v>
      </c>
      <c r="J13" s="111" t="str">
        <f t="shared" si="21"/>
        <v/>
      </c>
      <c r="K13" s="114" t="str">
        <f t="shared" si="22"/>
        <v/>
      </c>
      <c r="L13" s="115"/>
      <c r="M13" s="119"/>
      <c r="N13" s="55"/>
      <c r="O13" s="55"/>
      <c r="P13" s="55"/>
      <c r="Q13" s="55"/>
      <c r="R13" s="55"/>
      <c r="S13" s="55"/>
      <c r="T13" s="55"/>
    </row>
    <row r="14" spans="1:22" s="75" customFormat="1" ht="21.75" customHeight="1" x14ac:dyDescent="0.25">
      <c r="A14" s="117"/>
      <c r="B14" s="109">
        <f t="shared" si="16"/>
        <v>0</v>
      </c>
      <c r="C14" s="110"/>
      <c r="D14" s="109">
        <f t="shared" si="17"/>
        <v>0</v>
      </c>
      <c r="E14" s="118" t="str">
        <f t="shared" si="7"/>
        <v/>
      </c>
      <c r="F14" s="111">
        <f t="shared" si="18"/>
        <v>1</v>
      </c>
      <c r="G14" s="111">
        <f t="shared" si="19"/>
        <v>0</v>
      </c>
      <c r="H14" s="112">
        <f t="shared" si="20"/>
        <v>24</v>
      </c>
      <c r="I14" s="113">
        <f t="shared" si="23"/>
        <v>0.33333333333333331</v>
      </c>
      <c r="J14" s="111" t="str">
        <f t="shared" si="21"/>
        <v/>
      </c>
      <c r="K14" s="114" t="str">
        <f t="shared" si="22"/>
        <v/>
      </c>
      <c r="L14" s="115"/>
      <c r="M14" s="119"/>
      <c r="N14" s="55"/>
      <c r="O14" s="55"/>
      <c r="P14" s="55"/>
      <c r="Q14" s="55"/>
      <c r="R14" s="55"/>
      <c r="S14" s="55"/>
      <c r="T14" s="55"/>
    </row>
    <row r="15" spans="1:22" s="75" customFormat="1" ht="21.75" customHeight="1" x14ac:dyDescent="0.25">
      <c r="A15" s="117"/>
      <c r="B15" s="109">
        <f t="shared" si="16"/>
        <v>0</v>
      </c>
      <c r="C15" s="110"/>
      <c r="D15" s="109">
        <f t="shared" si="17"/>
        <v>0</v>
      </c>
      <c r="E15" s="118" t="str">
        <f t="shared" si="7"/>
        <v/>
      </c>
      <c r="F15" s="111">
        <f t="shared" si="18"/>
        <v>1</v>
      </c>
      <c r="G15" s="111">
        <f t="shared" si="19"/>
        <v>0</v>
      </c>
      <c r="H15" s="112">
        <f t="shared" si="20"/>
        <v>24</v>
      </c>
      <c r="I15" s="113">
        <f t="shared" si="23"/>
        <v>0.33333333333333331</v>
      </c>
      <c r="J15" s="111" t="str">
        <f t="shared" si="21"/>
        <v/>
      </c>
      <c r="K15" s="114" t="str">
        <f t="shared" si="22"/>
        <v/>
      </c>
      <c r="L15" s="115"/>
      <c r="M15" s="119"/>
      <c r="N15" s="55"/>
      <c r="O15" s="55"/>
      <c r="P15" s="55"/>
      <c r="Q15" s="55"/>
      <c r="R15" s="55"/>
      <c r="S15" s="55"/>
      <c r="T15" s="55"/>
    </row>
    <row r="16" spans="1:22" ht="33.6" customHeight="1" thickBot="1" x14ac:dyDescent="0.45">
      <c r="B16" s="35"/>
      <c r="C16" s="63"/>
      <c r="D16" s="36"/>
      <c r="E16" s="36"/>
      <c r="F16" s="28"/>
      <c r="G16" s="28"/>
      <c r="H16" s="28"/>
      <c r="I16" s="28"/>
      <c r="J16" s="28"/>
      <c r="K16" s="28"/>
      <c r="L16" s="28"/>
      <c r="M16" s="29"/>
      <c r="P16" s="4"/>
    </row>
    <row r="17" spans="2:22" ht="37.5" customHeight="1" thickBot="1" x14ac:dyDescent="0.6">
      <c r="B17" s="5"/>
      <c r="C17" s="5"/>
      <c r="D17" s="5"/>
      <c r="E17" s="5"/>
      <c r="F17" s="30">
        <f>SUM(F4:F11)</f>
        <v>0.70902777779701864</v>
      </c>
      <c r="G17" s="68"/>
      <c r="H17" s="82" t="s">
        <v>17</v>
      </c>
      <c r="I17" s="83"/>
      <c r="J17" s="26"/>
      <c r="K17" s="65"/>
      <c r="L17" s="25"/>
      <c r="M17" s="25"/>
      <c r="N17" s="2"/>
      <c r="O17" s="2"/>
      <c r="P17" s="4"/>
      <c r="Q17" s="2"/>
      <c r="R17" s="2"/>
    </row>
    <row r="18" spans="2:22" ht="37.5" customHeight="1" thickBot="1" x14ac:dyDescent="0.6">
      <c r="B18" s="5"/>
      <c r="C18" s="5"/>
      <c r="D18" s="5"/>
      <c r="E18" s="5"/>
      <c r="F18" s="31">
        <f>F17*24</f>
        <v>17.016666667128447</v>
      </c>
      <c r="G18" s="69"/>
      <c r="H18" s="82" t="s">
        <v>11</v>
      </c>
      <c r="I18" s="84"/>
      <c r="J18" s="33"/>
      <c r="K18" s="33"/>
      <c r="N18" s="2"/>
      <c r="O18" s="2"/>
      <c r="P18" s="4"/>
      <c r="Q18" s="2"/>
      <c r="R18" s="2"/>
    </row>
    <row r="19" spans="2:22" ht="21.75" customHeight="1" x14ac:dyDescent="0.4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2"/>
      <c r="O19" s="2"/>
      <c r="P19" s="4"/>
      <c r="Q19" s="2"/>
      <c r="R19" s="2"/>
    </row>
    <row r="20" spans="2:22" ht="24.75" customHeight="1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4"/>
      <c r="Q20" s="6"/>
      <c r="R20" s="6"/>
      <c r="S20" s="7"/>
      <c r="T20" s="7"/>
      <c r="U20" s="7"/>
      <c r="V20" s="7"/>
    </row>
    <row r="21" spans="2:22" ht="24.75" customHeight="1" x14ac:dyDescent="0.4">
      <c r="B21" s="6"/>
      <c r="C21" s="6"/>
      <c r="D21" s="6"/>
      <c r="E21" s="6"/>
      <c r="F21" s="6"/>
      <c r="G21" s="6"/>
      <c r="H21" s="6"/>
      <c r="I21" s="6"/>
      <c r="J21" s="6"/>
      <c r="K21" s="76"/>
      <c r="L21" s="6"/>
      <c r="M21" s="6"/>
      <c r="N21" s="6"/>
      <c r="O21" s="6"/>
      <c r="P21" s="4"/>
      <c r="Q21" s="6"/>
      <c r="R21" s="6"/>
      <c r="S21" s="7"/>
      <c r="T21" s="7"/>
      <c r="U21" s="7"/>
      <c r="V21" s="7"/>
    </row>
    <row r="22" spans="2:22" ht="24.75" customHeight="1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4"/>
      <c r="Q22" s="6"/>
      <c r="R22" s="6"/>
      <c r="S22" s="7"/>
      <c r="T22" s="7"/>
      <c r="U22" s="7"/>
      <c r="V22" s="7"/>
    </row>
    <row r="23" spans="2:22" ht="24.75" customHeight="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  <c r="T23" s="7"/>
      <c r="U23" s="7"/>
      <c r="V23" s="7"/>
    </row>
    <row r="24" spans="2:22" ht="24.75" customHeight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7"/>
      <c r="U24" s="7"/>
      <c r="V24" s="7"/>
    </row>
    <row r="25" spans="2:22" ht="24.75" customHeight="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  <c r="T25" s="7"/>
      <c r="U25" s="7"/>
      <c r="V25" s="7"/>
    </row>
    <row r="26" spans="2:22" ht="24.75" customHeight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7"/>
      <c r="U26" s="7"/>
      <c r="V26" s="7"/>
    </row>
    <row r="27" spans="2:22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 x14ac:dyDescent="0.3">
      <c r="B30" s="8"/>
      <c r="C30" s="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 x14ac:dyDescent="0.3">
      <c r="B31" s="8"/>
      <c r="C31" s="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 x14ac:dyDescent="0.3">
      <c r="B32" s="8"/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 x14ac:dyDescent="0.3">
      <c r="B33" s="8"/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2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12.7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12.7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12.7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12.7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13.2" x14ac:dyDescent="0.25">
      <c r="H226" s="2"/>
      <c r="L226" s="2"/>
    </row>
  </sheetData>
  <mergeCells count="5">
    <mergeCell ref="B19:M19"/>
    <mergeCell ref="N3:O3"/>
    <mergeCell ref="B1:M1"/>
    <mergeCell ref="H17:I17"/>
    <mergeCell ref="H18:I18"/>
  </mergeCells>
  <conditionalFormatting sqref="I4:K15">
    <cfRule type="cellIs" dxfId="29" priority="27" operator="greaterThan">
      <formula>0.5</formula>
    </cfRule>
  </conditionalFormatting>
  <conditionalFormatting sqref="L4:L5 J4:J7 I6:K15">
    <cfRule type="cellIs" dxfId="28" priority="29" operator="equal">
      <formula>"O"</formula>
    </cfRule>
  </conditionalFormatting>
  <conditionalFormatting sqref="L4:L5 J4:J7 I6:K15">
    <cfRule type="cellIs" dxfId="27" priority="30" operator="equal">
      <formula>"P"</formula>
    </cfRule>
  </conditionalFormatting>
  <conditionalFormatting sqref="L4:L5 J4:J7 I6:K15">
    <cfRule type="cellIs" dxfId="26" priority="31" operator="equal">
      <formula>"N"</formula>
    </cfRule>
  </conditionalFormatting>
  <conditionalFormatting sqref="I4:K15">
    <cfRule type="cellIs" dxfId="25" priority="19" operator="equal">
      <formula>0.333333333333333</formula>
    </cfRule>
  </conditionalFormatting>
  <conditionalFormatting sqref="E4:E15">
    <cfRule type="cellIs" dxfId="15" priority="1" operator="between">
      <formula>0.457638888888889</formula>
      <formula>0.999305555555556</formula>
    </cfRule>
    <cfRule type="cellIs" dxfId="24" priority="18" operator="between">
      <formula>0.375</formula>
      <formula>0.457638888888889</formula>
    </cfRule>
  </conditionalFormatting>
  <conditionalFormatting sqref="K4:K15">
    <cfRule type="cellIs" dxfId="23" priority="17" operator="equal">
      <formula>"O"</formula>
    </cfRule>
  </conditionalFormatting>
  <conditionalFormatting sqref="K4:K15">
    <cfRule type="cellIs" dxfId="22" priority="16" operator="equal">
      <formula>"P"</formula>
    </cfRule>
  </conditionalFormatting>
  <conditionalFormatting sqref="K4:K15">
    <cfRule type="cellIs" dxfId="21" priority="15" operator="equal">
      <formula>"N"</formula>
    </cfRule>
  </conditionalFormatting>
  <conditionalFormatting sqref="I4:J15">
    <cfRule type="cellIs" dxfId="20" priority="11" operator="equal">
      <formula>0.458333333333333</formula>
    </cfRule>
  </conditionalFormatting>
  <conditionalFormatting sqref="J4:J15">
    <cfRule type="cellIs" dxfId="19" priority="5" operator="equal">
      <formula>"O"</formula>
    </cfRule>
  </conditionalFormatting>
  <conditionalFormatting sqref="J4:J15">
    <cfRule type="cellIs" dxfId="18" priority="4" operator="equal">
      <formula>"P"</formula>
    </cfRule>
  </conditionalFormatting>
  <conditionalFormatting sqref="J4:J15">
    <cfRule type="cellIs" dxfId="17" priority="3" operator="equal">
      <formula>"N"</formula>
    </cfRule>
  </conditionalFormatting>
  <conditionalFormatting sqref="G4:G15">
    <cfRule type="cellIs" dxfId="16" priority="2" operator="between">
      <formula>0.0833333333333333</formula>
      <formula>0.208333333333333</formula>
    </cfRule>
  </conditionalFormatting>
  <pageMargins left="0.7" right="0.7" top="0.75" bottom="0.75" header="0.3" footer="0.3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topLeftCell="A17"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5</v>
      </c>
      <c r="B1" s="10" t="s">
        <v>6</v>
      </c>
      <c r="C1" s="11" t="s">
        <v>7</v>
      </c>
      <c r="D1" s="12" t="s">
        <v>8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2016-12-28T10:32:02Z</dcterms:modified>
</cp:coreProperties>
</file>